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workbookProtection workbookAlgorithmName="SHA-512" workbookHashValue="Un+77L8EZmGULrdFn41+ch7lm7tjVX9UqXUiJvak+ELFncpjD4r19HRtjg0AFwoU1BJ9M9Jf6fgaZBK3DeCHuA==" workbookSaltValue="Z8H63ppV7lOY3ieIOiJ4/g==" workbookSpinCount="100000" lockStructure="1"/>
  <bookViews>
    <workbookView xWindow="-105" yWindow="-105" windowWidth="20730" windowHeight="11760" tabRatio="843" firstSheet="1" activeTab="1"/>
  </bookViews>
  <sheets>
    <sheet name="Base" sheetId="1" state="hidden" r:id="rId1"/>
    <sheet name="Fuente de Financiamiento" sheetId="5" r:id="rId2"/>
    <sheet name="Capitulo" sheetId="7" r:id="rId3"/>
    <sheet name="Administrativa" sheetId="6" r:id="rId4"/>
    <sheet name="Programa y Proyecto" sheetId="8" r:id="rId5"/>
    <sheet name="Tipo de gasto" sheetId="9" r:id="rId6"/>
    <sheet name="Objeto del gasto" sheetId="10" r:id="rId7"/>
    <sheet name="Económica" sheetId="11" r:id="rId8"/>
    <sheet name="Capitulo 6000" sheetId="12" r:id="rId9"/>
    <sheet name="Capitulo 9000" sheetId="13" r:id="rId10"/>
    <sheet name="Apoyos" sheetId="14" r:id="rId11"/>
    <sheet name="Funcional" sheetId="15" r:id="rId12"/>
    <sheet name="Estado del presupuesto" sheetId="16" r:id="rId13"/>
    <sheet name="Ley de ingresos" sheetId="17" r:id="rId14"/>
  </sheets>
  <definedNames>
    <definedName name="_xlnm._FilterDatabase" localSheetId="0" hidden="1">Base!$A$1:$AP$336</definedName>
    <definedName name="_xlnm._FilterDatabase" localSheetId="13" hidden="1">'Ley de ingresos'!$A$3:$E$298</definedName>
  </definedNames>
  <calcPr calcId="191029"/>
  <pivotCaches>
    <pivotCache cacheId="1" r:id="rId1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39" i="1" l="1"/>
  <c r="AH335" i="1" l="1"/>
  <c r="AH9" i="1"/>
  <c r="AT2" i="1"/>
  <c r="AT3" i="1"/>
  <c r="AT4" i="1"/>
  <c r="AT5" i="1"/>
  <c r="AT6" i="1"/>
  <c r="AT7" i="1"/>
  <c r="AT8" i="1"/>
  <c r="AT9" i="1"/>
  <c r="AT10" i="1"/>
  <c r="AT11" i="1"/>
  <c r="AT12" i="1"/>
  <c r="AT13" i="1"/>
  <c r="AT14" i="1"/>
  <c r="AT15" i="1"/>
  <c r="AT16" i="1"/>
  <c r="AF10" i="1"/>
  <c r="AG20" i="1"/>
  <c r="E298" i="17"/>
  <c r="E297" i="17"/>
  <c r="E296" i="17"/>
  <c r="E295" i="17"/>
  <c r="E294" i="17"/>
  <c r="E293" i="17"/>
  <c r="D292" i="17"/>
  <c r="D291" i="17" s="1"/>
  <c r="D290" i="17" s="1"/>
  <c r="C292" i="17"/>
  <c r="C291" i="17" s="1"/>
  <c r="E289" i="17"/>
  <c r="E288" i="17"/>
  <c r="E287" i="17"/>
  <c r="E286" i="17"/>
  <c r="E285" i="17"/>
  <c r="D284" i="17"/>
  <c r="D283" i="17" s="1"/>
  <c r="C284" i="17"/>
  <c r="C283" i="17" s="1"/>
  <c r="E282" i="17"/>
  <c r="D281" i="17"/>
  <c r="C281" i="17"/>
  <c r="C280" i="17" s="1"/>
  <c r="D280" i="17"/>
  <c r="E278" i="17"/>
  <c r="E277" i="17"/>
  <c r="E276" i="17"/>
  <c r="E275" i="17"/>
  <c r="E274" i="17"/>
  <c r="D273" i="17"/>
  <c r="E273" i="17" s="1"/>
  <c r="C273" i="17"/>
  <c r="C272" i="17" s="1"/>
  <c r="D272" i="17"/>
  <c r="E271" i="17"/>
  <c r="E270" i="17"/>
  <c r="E269" i="17"/>
  <c r="E268" i="17"/>
  <c r="D268" i="17"/>
  <c r="D267" i="17" s="1"/>
  <c r="C268" i="17"/>
  <c r="C267" i="17"/>
  <c r="E267" i="17" s="1"/>
  <c r="E266" i="17"/>
  <c r="E265" i="17"/>
  <c r="E264" i="17"/>
  <c r="E263" i="17"/>
  <c r="D262" i="17"/>
  <c r="D261" i="17" s="1"/>
  <c r="C262" i="17"/>
  <c r="C261" i="17" s="1"/>
  <c r="E260" i="17"/>
  <c r="D259" i="17"/>
  <c r="C259" i="17"/>
  <c r="E258" i="17"/>
  <c r="E257" i="17"/>
  <c r="E256" i="17"/>
  <c r="E255" i="17"/>
  <c r="E254" i="17"/>
  <c r="E253" i="17"/>
  <c r="E252" i="17"/>
  <c r="D251" i="17"/>
  <c r="C251" i="17"/>
  <c r="C250" i="17" s="1"/>
  <c r="E248" i="17"/>
  <c r="E247" i="17"/>
  <c r="D247" i="17"/>
  <c r="D246" i="17" s="1"/>
  <c r="D237" i="17" s="1"/>
  <c r="C247" i="17"/>
  <c r="C246" i="17" s="1"/>
  <c r="E245" i="17"/>
  <c r="E244" i="17"/>
  <c r="E243" i="17"/>
  <c r="E242" i="17"/>
  <c r="E241" i="17"/>
  <c r="E240" i="17"/>
  <c r="E239" i="17"/>
  <c r="E238" i="17"/>
  <c r="E236" i="17"/>
  <c r="D235" i="17"/>
  <c r="E235" i="17" s="1"/>
  <c r="C235" i="17"/>
  <c r="C234" i="17" s="1"/>
  <c r="E233" i="17"/>
  <c r="D232" i="17"/>
  <c r="D231" i="17" s="1"/>
  <c r="C232" i="17"/>
  <c r="E232" i="17" s="1"/>
  <c r="E230" i="17"/>
  <c r="E229" i="17"/>
  <c r="D228" i="17"/>
  <c r="C228" i="17"/>
  <c r="E228" i="17" s="1"/>
  <c r="E227" i="17"/>
  <c r="D226" i="17"/>
  <c r="C226" i="17"/>
  <c r="E225" i="17"/>
  <c r="D224" i="17"/>
  <c r="C224" i="17"/>
  <c r="E224" i="17" s="1"/>
  <c r="E223" i="17"/>
  <c r="D222" i="17"/>
  <c r="E222" i="17" s="1"/>
  <c r="C222" i="17"/>
  <c r="E221" i="17"/>
  <c r="D220" i="17"/>
  <c r="C220" i="17"/>
  <c r="E219" i="17"/>
  <c r="D218" i="17"/>
  <c r="E218" i="17" s="1"/>
  <c r="C218" i="17"/>
  <c r="E217" i="17"/>
  <c r="D216" i="17"/>
  <c r="C216" i="17"/>
  <c r="E216" i="17" s="1"/>
  <c r="E213" i="17"/>
  <c r="E212" i="17"/>
  <c r="E211" i="17"/>
  <c r="E210" i="17"/>
  <c r="E209" i="17"/>
  <c r="E208" i="17"/>
  <c r="E207" i="17"/>
  <c r="E206" i="17"/>
  <c r="E205" i="17"/>
  <c r="E204" i="17"/>
  <c r="D203" i="17"/>
  <c r="C203" i="17"/>
  <c r="E202" i="17"/>
  <c r="E201" i="17"/>
  <c r="E200" i="17"/>
  <c r="E199" i="17"/>
  <c r="D198" i="17"/>
  <c r="C198" i="17"/>
  <c r="E198" i="17" s="1"/>
  <c r="E197" i="17"/>
  <c r="E196" i="17"/>
  <c r="E195" i="17"/>
  <c r="E194" i="17"/>
  <c r="E193" i="17"/>
  <c r="D192" i="17"/>
  <c r="D191" i="17" s="1"/>
  <c r="D190" i="17" s="1"/>
  <c r="C192" i="17"/>
  <c r="C191" i="17" s="1"/>
  <c r="C190" i="17" s="1"/>
  <c r="E189" i="17"/>
  <c r="D188" i="17"/>
  <c r="D187" i="17" s="1"/>
  <c r="C188" i="17"/>
  <c r="C187" i="17"/>
  <c r="E186" i="17"/>
  <c r="D185" i="17"/>
  <c r="C185" i="17"/>
  <c r="E185" i="17" s="1"/>
  <c r="E184" i="17"/>
  <c r="D183" i="17"/>
  <c r="C183" i="17"/>
  <c r="E183" i="17" s="1"/>
  <c r="E182" i="17"/>
  <c r="E181" i="17"/>
  <c r="E180" i="17"/>
  <c r="D179" i="17"/>
  <c r="C179" i="17"/>
  <c r="E179" i="17" s="1"/>
  <c r="E178" i="17"/>
  <c r="D177" i="17"/>
  <c r="E177" i="17" s="1"/>
  <c r="C177" i="17"/>
  <c r="E176" i="17"/>
  <c r="D175" i="17"/>
  <c r="D172" i="17" s="1"/>
  <c r="C175" i="17"/>
  <c r="E174" i="17"/>
  <c r="D173" i="17"/>
  <c r="E173" i="17" s="1"/>
  <c r="C173" i="17"/>
  <c r="E171" i="17"/>
  <c r="E170" i="17"/>
  <c r="E169" i="17"/>
  <c r="E168" i="17"/>
  <c r="E167" i="17"/>
  <c r="D166" i="17"/>
  <c r="D165" i="17" s="1"/>
  <c r="C166" i="17"/>
  <c r="C165" i="17"/>
  <c r="E164" i="17"/>
  <c r="E163" i="17"/>
  <c r="E162" i="17"/>
  <c r="E161" i="17"/>
  <c r="E160" i="17"/>
  <c r="E159" i="17"/>
  <c r="D158" i="17"/>
  <c r="E158" i="17" s="1"/>
  <c r="C158" i="17"/>
  <c r="E157" i="17"/>
  <c r="E156" i="17"/>
  <c r="E155" i="17"/>
  <c r="E154" i="17"/>
  <c r="D153" i="17"/>
  <c r="C153" i="17"/>
  <c r="E153" i="17" s="1"/>
  <c r="E152" i="17"/>
  <c r="E151" i="17"/>
  <c r="E150" i="17"/>
  <c r="D149" i="17"/>
  <c r="C149" i="17"/>
  <c r="E149" i="17" s="1"/>
  <c r="E148" i="17"/>
  <c r="E147" i="17"/>
  <c r="E146" i="17"/>
  <c r="E145" i="17"/>
  <c r="E144" i="17"/>
  <c r="E143" i="17"/>
  <c r="E142" i="17"/>
  <c r="E141" i="17"/>
  <c r="D140" i="17"/>
  <c r="C140" i="17"/>
  <c r="E140" i="17" s="1"/>
  <c r="E139" i="17"/>
  <c r="E138" i="17"/>
  <c r="E137" i="17"/>
  <c r="E136" i="17"/>
  <c r="E135" i="17"/>
  <c r="E134" i="17"/>
  <c r="E133" i="17"/>
  <c r="E132" i="17"/>
  <c r="E131" i="17"/>
  <c r="D130" i="17"/>
  <c r="C130" i="17"/>
  <c r="E130" i="17" s="1"/>
  <c r="E129" i="17"/>
  <c r="E128" i="17"/>
  <c r="E127" i="17"/>
  <c r="E126" i="17"/>
  <c r="E125" i="17"/>
  <c r="E124" i="17"/>
  <c r="D123" i="17"/>
  <c r="C123" i="17"/>
  <c r="E123" i="17" s="1"/>
  <c r="E122" i="17"/>
  <c r="E121" i="17"/>
  <c r="E120" i="17"/>
  <c r="E119" i="17"/>
  <c r="D118" i="17"/>
  <c r="C118" i="17"/>
  <c r="E117" i="17"/>
  <c r="E116" i="17"/>
  <c r="E115" i="17"/>
  <c r="D114" i="17"/>
  <c r="C114" i="17"/>
  <c r="E114" i="17" s="1"/>
  <c r="E113" i="17"/>
  <c r="E112" i="17"/>
  <c r="E111" i="17"/>
  <c r="E110" i="17"/>
  <c r="D110" i="17"/>
  <c r="C110" i="17"/>
  <c r="E109" i="17"/>
  <c r="E108" i="17"/>
  <c r="E107" i="17"/>
  <c r="E106" i="17"/>
  <c r="E105" i="17"/>
  <c r="E104" i="17"/>
  <c r="D104" i="17"/>
  <c r="C104" i="17"/>
  <c r="E103" i="17"/>
  <c r="E102" i="17"/>
  <c r="E101" i="17"/>
  <c r="E100" i="17"/>
  <c r="D99" i="17"/>
  <c r="C99" i="17"/>
  <c r="E99" i="17" s="1"/>
  <c r="E98" i="17"/>
  <c r="E97" i="17"/>
  <c r="E96" i="17"/>
  <c r="E95" i="17"/>
  <c r="E94" i="17"/>
  <c r="E93" i="17"/>
  <c r="E92" i="17"/>
  <c r="D91" i="17"/>
  <c r="E91" i="17" s="1"/>
  <c r="C91" i="17"/>
  <c r="E90" i="17"/>
  <c r="E89" i="17"/>
  <c r="E88" i="17"/>
  <c r="D87" i="17"/>
  <c r="C87" i="17"/>
  <c r="E87" i="17" s="1"/>
  <c r="E86" i="17"/>
  <c r="E85" i="17"/>
  <c r="E84" i="17"/>
  <c r="E83" i="17"/>
  <c r="D82" i="17"/>
  <c r="C82" i="17"/>
  <c r="E80" i="17"/>
  <c r="E79" i="17"/>
  <c r="E78" i="17"/>
  <c r="E77" i="17"/>
  <c r="E76" i="17"/>
  <c r="D75" i="17"/>
  <c r="C75" i="17"/>
  <c r="E74" i="17"/>
  <c r="E73" i="17"/>
  <c r="E72" i="17"/>
  <c r="E71" i="17"/>
  <c r="D70" i="17"/>
  <c r="C70" i="17"/>
  <c r="E69" i="17"/>
  <c r="D68" i="17"/>
  <c r="E68" i="17" s="1"/>
  <c r="C68" i="17"/>
  <c r="E67" i="17"/>
  <c r="E66" i="17"/>
  <c r="E65" i="17"/>
  <c r="E64" i="17"/>
  <c r="E63" i="17"/>
  <c r="D62" i="17"/>
  <c r="D61" i="17" s="1"/>
  <c r="C62" i="17"/>
  <c r="E59" i="17"/>
  <c r="E58" i="17"/>
  <c r="D57" i="17"/>
  <c r="D56" i="17" s="1"/>
  <c r="D55" i="17" s="1"/>
  <c r="C57" i="17"/>
  <c r="C56" i="17" s="1"/>
  <c r="E54" i="17"/>
  <c r="E53" i="17"/>
  <c r="E52" i="17"/>
  <c r="E51" i="17"/>
  <c r="E50" i="17"/>
  <c r="D49" i="17"/>
  <c r="C49" i="17"/>
  <c r="E49" i="17" s="1"/>
  <c r="E48" i="17"/>
  <c r="E47" i="17"/>
  <c r="E46" i="17"/>
  <c r="D45" i="17"/>
  <c r="C45" i="17"/>
  <c r="E45" i="17" s="1"/>
  <c r="D44" i="17"/>
  <c r="E43" i="17"/>
  <c r="E42" i="17"/>
  <c r="D42" i="17"/>
  <c r="C42" i="17"/>
  <c r="E41" i="17"/>
  <c r="D40" i="17"/>
  <c r="C40" i="17"/>
  <c r="E39" i="17"/>
  <c r="E38" i="17"/>
  <c r="E37" i="17"/>
  <c r="D36" i="17"/>
  <c r="C36" i="17"/>
  <c r="E36" i="17" s="1"/>
  <c r="E35" i="17"/>
  <c r="E34" i="17"/>
  <c r="D34" i="17"/>
  <c r="C34" i="17"/>
  <c r="E33" i="17"/>
  <c r="D32" i="17"/>
  <c r="C32" i="17"/>
  <c r="E31" i="17"/>
  <c r="D30" i="17"/>
  <c r="D29" i="17" s="1"/>
  <c r="C30" i="17"/>
  <c r="E30" i="17" s="1"/>
  <c r="E28" i="17"/>
  <c r="E27" i="17"/>
  <c r="E26" i="17"/>
  <c r="E25" i="17"/>
  <c r="E24" i="17"/>
  <c r="E23" i="17"/>
  <c r="E22" i="17"/>
  <c r="D21" i="17"/>
  <c r="C21" i="17"/>
  <c r="E21" i="17" s="1"/>
  <c r="E20" i="17"/>
  <c r="E19" i="17"/>
  <c r="E18" i="17"/>
  <c r="D18" i="17"/>
  <c r="C18" i="17"/>
  <c r="E17" i="17"/>
  <c r="E16" i="17"/>
  <c r="D15" i="17"/>
  <c r="D14" i="17" s="1"/>
  <c r="C15" i="17"/>
  <c r="E15" i="17" s="1"/>
  <c r="E13" i="17"/>
  <c r="E12" i="17"/>
  <c r="E11" i="17"/>
  <c r="E10" i="17"/>
  <c r="E9" i="17"/>
  <c r="E8" i="17"/>
  <c r="E7" i="17"/>
  <c r="D6" i="17"/>
  <c r="E6" i="17" s="1"/>
  <c r="C6" i="17"/>
  <c r="C5" i="17" s="1"/>
  <c r="E190" i="17" l="1"/>
  <c r="E272" i="17"/>
  <c r="D5" i="17"/>
  <c r="C81" i="17"/>
  <c r="E81" i="17" s="1"/>
  <c r="E188" i="17"/>
  <c r="E192" i="17"/>
  <c r="E220" i="17"/>
  <c r="C231" i="17"/>
  <c r="E231" i="17" s="1"/>
  <c r="E32" i="17"/>
  <c r="E62" i="17"/>
  <c r="D81" i="17"/>
  <c r="E118" i="17"/>
  <c r="E187" i="17"/>
  <c r="C215" i="17"/>
  <c r="E215" i="17" s="1"/>
  <c r="C61" i="17"/>
  <c r="E75" i="17"/>
  <c r="E166" i="17"/>
  <c r="E226" i="17"/>
  <c r="E261" i="17"/>
  <c r="E165" i="17"/>
  <c r="D215" i="17"/>
  <c r="D214" i="17" s="1"/>
  <c r="C44" i="17"/>
  <c r="E44" i="17" s="1"/>
  <c r="E57" i="17"/>
  <c r="E70" i="17"/>
  <c r="D234" i="17"/>
  <c r="E283" i="17"/>
  <c r="C29" i="17"/>
  <c r="E29" i="17" s="1"/>
  <c r="E175" i="17"/>
  <c r="E203" i="17"/>
  <c r="E234" i="17"/>
  <c r="E259" i="17"/>
  <c r="D250" i="17"/>
  <c r="D249" i="17" s="1"/>
  <c r="E291" i="17"/>
  <c r="C290" i="17"/>
  <c r="E290" i="17" s="1"/>
  <c r="D279" i="17"/>
  <c r="D60" i="17"/>
  <c r="D4" i="17"/>
  <c r="E246" i="17"/>
  <c r="C237" i="17"/>
  <c r="E237" i="17" s="1"/>
  <c r="C279" i="17"/>
  <c r="E280" i="17"/>
  <c r="C249" i="17"/>
  <c r="E56" i="17"/>
  <c r="C55" i="17"/>
  <c r="E55" i="17" s="1"/>
  <c r="E61" i="17"/>
  <c r="E40" i="17"/>
  <c r="E82" i="17"/>
  <c r="C172" i="17"/>
  <c r="E172" i="17" s="1"/>
  <c r="E292" i="17"/>
  <c r="C14" i="17"/>
  <c r="E262" i="17"/>
  <c r="E284" i="17"/>
  <c r="E5" i="17"/>
  <c r="E191" i="17"/>
  <c r="E251" i="17"/>
  <c r="E281" i="17"/>
  <c r="C214" i="17" l="1"/>
  <c r="E214" i="17" s="1"/>
  <c r="E250" i="17"/>
  <c r="D3" i="17"/>
  <c r="E249" i="17"/>
  <c r="E14" i="17"/>
  <c r="C4" i="17"/>
  <c r="C60" i="17"/>
  <c r="E60" i="17" s="1"/>
  <c r="E279" i="17"/>
  <c r="C3" i="17" l="1"/>
  <c r="E3" i="17" s="1"/>
  <c r="E4" i="17"/>
  <c r="AK10" i="1" l="1"/>
  <c r="AI10" i="1" s="1"/>
  <c r="AK296" i="1"/>
  <c r="AI296" i="1" s="1"/>
  <c r="AJ296" i="1"/>
  <c r="AK294" i="1"/>
  <c r="AI294" i="1" s="1"/>
  <c r="AJ294" i="1"/>
  <c r="Y335" i="1"/>
  <c r="AK2" i="1"/>
  <c r="AI2" i="1" s="1"/>
  <c r="AK3" i="1"/>
  <c r="AI3" i="1" s="1"/>
  <c r="AK5" i="1"/>
  <c r="AI5" i="1" s="1"/>
  <c r="AK19" i="1"/>
  <c r="AI19" i="1" s="1"/>
  <c r="AK21" i="1"/>
  <c r="AI21" i="1" s="1"/>
  <c r="AK165" i="1"/>
  <c r="AI165" i="1" s="1"/>
  <c r="AK111" i="1"/>
  <c r="AI111" i="1" s="1"/>
  <c r="AK92" i="1"/>
  <c r="AI92" i="1" s="1"/>
  <c r="AK314" i="1"/>
  <c r="AI314" i="1" s="1"/>
  <c r="AK199" i="1"/>
  <c r="AI199" i="1" s="1"/>
  <c r="AK149" i="1"/>
  <c r="AI149" i="1" s="1"/>
  <c r="AK93" i="1"/>
  <c r="AI93" i="1" s="1"/>
  <c r="AK333" i="1"/>
  <c r="AI333" i="1" s="1"/>
  <c r="AK334" i="1"/>
  <c r="AI334" i="1" s="1"/>
  <c r="AK150" i="1"/>
  <c r="AI150" i="1" s="1"/>
  <c r="AK322" i="1"/>
  <c r="AI322" i="1" s="1"/>
  <c r="AK325" i="1"/>
  <c r="AI325" i="1" s="1"/>
  <c r="AK328" i="1"/>
  <c r="AI328" i="1" s="1"/>
  <c r="AK134" i="1"/>
  <c r="AI134" i="1" s="1"/>
  <c r="AK235" i="1"/>
  <c r="AI235" i="1" s="1"/>
  <c r="AK236" i="1"/>
  <c r="AI236" i="1" s="1"/>
  <c r="AK237" i="1"/>
  <c r="AI237" i="1" s="1"/>
  <c r="AK142" i="1"/>
  <c r="AI142" i="1" s="1"/>
  <c r="AK248" i="1"/>
  <c r="AI248" i="1" s="1"/>
  <c r="AK34" i="1"/>
  <c r="AI34" i="1" s="1"/>
  <c r="AK95" i="1"/>
  <c r="AI95" i="1" s="1"/>
  <c r="AK110" i="1"/>
  <c r="AI110" i="1" s="1"/>
  <c r="AK139" i="1"/>
  <c r="AI139" i="1" s="1"/>
  <c r="AK176" i="1"/>
  <c r="AI176" i="1" s="1"/>
  <c r="AK254" i="1"/>
  <c r="AI254" i="1" s="1"/>
  <c r="AK267" i="1"/>
  <c r="AI267" i="1" s="1"/>
  <c r="AK268" i="1"/>
  <c r="AI268" i="1" s="1"/>
  <c r="AK22" i="1"/>
  <c r="AI22" i="1" s="1"/>
  <c r="AK27" i="1"/>
  <c r="AI27" i="1" s="1"/>
  <c r="AK47" i="1"/>
  <c r="AI47" i="1" s="1"/>
  <c r="AK55" i="1"/>
  <c r="AI55" i="1" s="1"/>
  <c r="AK66" i="1"/>
  <c r="AI66" i="1" s="1"/>
  <c r="AK99" i="1"/>
  <c r="AI99" i="1" s="1"/>
  <c r="AK112" i="1"/>
  <c r="AI112" i="1" s="1"/>
  <c r="AK269" i="1"/>
  <c r="AI269" i="1" s="1"/>
  <c r="AK270" i="1"/>
  <c r="AI270" i="1" s="1"/>
  <c r="AK45" i="1"/>
  <c r="AI45" i="1" s="1"/>
  <c r="AK48" i="1"/>
  <c r="AI48" i="1" s="1"/>
  <c r="AK56" i="1"/>
  <c r="AI56" i="1" s="1"/>
  <c r="AK61" i="1"/>
  <c r="AI61" i="1" s="1"/>
  <c r="AK67" i="1"/>
  <c r="AI67" i="1" s="1"/>
  <c r="AK75" i="1"/>
  <c r="AI75" i="1" s="1"/>
  <c r="AK87" i="1"/>
  <c r="AI87" i="1" s="1"/>
  <c r="AK88" i="1"/>
  <c r="AI88" i="1" s="1"/>
  <c r="AK100" i="1"/>
  <c r="AI100" i="1" s="1"/>
  <c r="AK113" i="1"/>
  <c r="AI113" i="1" s="1"/>
  <c r="AK132" i="1"/>
  <c r="AI132" i="1" s="1"/>
  <c r="AK135" i="1"/>
  <c r="AI135" i="1" s="1"/>
  <c r="AK151" i="1"/>
  <c r="AI151" i="1" s="1"/>
  <c r="AK157" i="1"/>
  <c r="AI157" i="1" s="1"/>
  <c r="AK161" i="1"/>
  <c r="AI161" i="1" s="1"/>
  <c r="AK175" i="1"/>
  <c r="AI175" i="1" s="1"/>
  <c r="AK195" i="1"/>
  <c r="AI195" i="1" s="1"/>
  <c r="AK244" i="1"/>
  <c r="AI244" i="1" s="1"/>
  <c r="AK252" i="1"/>
  <c r="AI252" i="1" s="1"/>
  <c r="AK305" i="1"/>
  <c r="AI305" i="1" s="1"/>
  <c r="AK23" i="1"/>
  <c r="AI23" i="1" s="1"/>
  <c r="AK28" i="1"/>
  <c r="AI28" i="1" s="1"/>
  <c r="AK39" i="1"/>
  <c r="AI39" i="1" s="1"/>
  <c r="AK80" i="1"/>
  <c r="AI80" i="1" s="1"/>
  <c r="AK83" i="1"/>
  <c r="AI83" i="1" s="1"/>
  <c r="AK114" i="1"/>
  <c r="AI114" i="1" s="1"/>
  <c r="AK130" i="1"/>
  <c r="AI130" i="1" s="1"/>
  <c r="AK300" i="1"/>
  <c r="AI300" i="1" s="1"/>
  <c r="AK303" i="1"/>
  <c r="AI303" i="1" s="1"/>
  <c r="AK26" i="1"/>
  <c r="AI26" i="1" s="1"/>
  <c r="AK57" i="1"/>
  <c r="AI57" i="1" s="1"/>
  <c r="AK68" i="1"/>
  <c r="AI68" i="1" s="1"/>
  <c r="AK101" i="1"/>
  <c r="AI101" i="1" s="1"/>
  <c r="AK115" i="1"/>
  <c r="AI115" i="1" s="1"/>
  <c r="AK127" i="1"/>
  <c r="AI127" i="1" s="1"/>
  <c r="AK137" i="1"/>
  <c r="AI137" i="1" s="1"/>
  <c r="AK140" i="1"/>
  <c r="AI140" i="1" s="1"/>
  <c r="AK143" i="1"/>
  <c r="AI143" i="1" s="1"/>
  <c r="AK169" i="1"/>
  <c r="AI169" i="1" s="1"/>
  <c r="AK191" i="1"/>
  <c r="AI191" i="1" s="1"/>
  <c r="AK297" i="1"/>
  <c r="AI297" i="1" s="1"/>
  <c r="AK298" i="1"/>
  <c r="AI298" i="1" s="1"/>
  <c r="AK308" i="1"/>
  <c r="AI308" i="1" s="1"/>
  <c r="AK147" i="1"/>
  <c r="AI147" i="1" s="1"/>
  <c r="AK162" i="1"/>
  <c r="AI162" i="1" s="1"/>
  <c r="AK320" i="1"/>
  <c r="AI320" i="1" s="1"/>
  <c r="AK321" i="1"/>
  <c r="AI321" i="1" s="1"/>
  <c r="AK29" i="1"/>
  <c r="AI29" i="1" s="1"/>
  <c r="AK49" i="1"/>
  <c r="AI49" i="1" s="1"/>
  <c r="AK65" i="1"/>
  <c r="AI65" i="1" s="1"/>
  <c r="AK69" i="1"/>
  <c r="AI69" i="1" s="1"/>
  <c r="AK76" i="1"/>
  <c r="AI76" i="1" s="1"/>
  <c r="AK81" i="1"/>
  <c r="AI81" i="1" s="1"/>
  <c r="AK84" i="1"/>
  <c r="AI84" i="1" s="1"/>
  <c r="AK89" i="1"/>
  <c r="AI89" i="1" s="1"/>
  <c r="AK96" i="1"/>
  <c r="AI96" i="1" s="1"/>
  <c r="AK102" i="1"/>
  <c r="AI102" i="1" s="1"/>
  <c r="AK116" i="1"/>
  <c r="AI116" i="1" s="1"/>
  <c r="AK170" i="1"/>
  <c r="AI170" i="1" s="1"/>
  <c r="AK177" i="1"/>
  <c r="AI177" i="1" s="1"/>
  <c r="AK192" i="1"/>
  <c r="AI192" i="1" s="1"/>
  <c r="AK194" i="1"/>
  <c r="AI194" i="1" s="1"/>
  <c r="AK200" i="1"/>
  <c r="AI200" i="1" s="1"/>
  <c r="AK301" i="1"/>
  <c r="AI301" i="1" s="1"/>
  <c r="AK304" i="1"/>
  <c r="AI304" i="1" s="1"/>
  <c r="AK307" i="1"/>
  <c r="AI307" i="1" s="1"/>
  <c r="AK310" i="1"/>
  <c r="AI310" i="1" s="1"/>
  <c r="AK315" i="1"/>
  <c r="AI315" i="1" s="1"/>
  <c r="AK30" i="1"/>
  <c r="AI30" i="1" s="1"/>
  <c r="AK97" i="1"/>
  <c r="AI97" i="1" s="1"/>
  <c r="AK103" i="1"/>
  <c r="AI103" i="1" s="1"/>
  <c r="AK213" i="1"/>
  <c r="AI213" i="1" s="1"/>
  <c r="AK282" i="1"/>
  <c r="AI282" i="1" s="1"/>
  <c r="AK271" i="1"/>
  <c r="AI271" i="1" s="1"/>
  <c r="AK168" i="1"/>
  <c r="AI168" i="1" s="1"/>
  <c r="AK272" i="1"/>
  <c r="AI272" i="1" s="1"/>
  <c r="AK280" i="1"/>
  <c r="AI280" i="1" s="1"/>
  <c r="AK273" i="1"/>
  <c r="AI273" i="1" s="1"/>
  <c r="AK274" i="1"/>
  <c r="AI274" i="1" s="1"/>
  <c r="AK256" i="1"/>
  <c r="AI256" i="1" s="1"/>
  <c r="AK32" i="1"/>
  <c r="AI32" i="1" s="1"/>
  <c r="AK40" i="1"/>
  <c r="AI40" i="1" s="1"/>
  <c r="AK77" i="1"/>
  <c r="AI77" i="1" s="1"/>
  <c r="AK91" i="1"/>
  <c r="AI91" i="1" s="1"/>
  <c r="AK214" i="1"/>
  <c r="AI214" i="1" s="1"/>
  <c r="AK257" i="1"/>
  <c r="AI257" i="1" s="1"/>
  <c r="AK275" i="1"/>
  <c r="AI275" i="1" s="1"/>
  <c r="AK311" i="1"/>
  <c r="AI311" i="1" s="1"/>
  <c r="AK317" i="1"/>
  <c r="AI317" i="1" s="1"/>
  <c r="AK35" i="1"/>
  <c r="AI35" i="1" s="1"/>
  <c r="AK58" i="1"/>
  <c r="AI58" i="1" s="1"/>
  <c r="AK62" i="1"/>
  <c r="AI62" i="1" s="1"/>
  <c r="AK124" i="1"/>
  <c r="AI124" i="1" s="1"/>
  <c r="AK128" i="1"/>
  <c r="AI128" i="1" s="1"/>
  <c r="AK196" i="1"/>
  <c r="AI196" i="1" s="1"/>
  <c r="AK82" i="1"/>
  <c r="AI82" i="1" s="1"/>
  <c r="AK85" i="1"/>
  <c r="AI85" i="1" s="1"/>
  <c r="AK104" i="1"/>
  <c r="AI104" i="1" s="1"/>
  <c r="AK117" i="1"/>
  <c r="AI117" i="1" s="1"/>
  <c r="AK309" i="1"/>
  <c r="AI309" i="1" s="1"/>
  <c r="AK316" i="1"/>
  <c r="AI316" i="1" s="1"/>
  <c r="AK36" i="1"/>
  <c r="AI36" i="1" s="1"/>
  <c r="AK70" i="1"/>
  <c r="AI70" i="1" s="1"/>
  <c r="AK105" i="1"/>
  <c r="AI105" i="1" s="1"/>
  <c r="AK158" i="1"/>
  <c r="AI158" i="1" s="1"/>
  <c r="AK178" i="1"/>
  <c r="AI178" i="1" s="1"/>
  <c r="AK182" i="1"/>
  <c r="AI182" i="1" s="1"/>
  <c r="AK245" i="1"/>
  <c r="AI245" i="1" s="1"/>
  <c r="AK24" i="1"/>
  <c r="AI24" i="1" s="1"/>
  <c r="AK144" i="1"/>
  <c r="AI144" i="1" s="1"/>
  <c r="AK155" i="1"/>
  <c r="AI155" i="1" s="1"/>
  <c r="AK159" i="1"/>
  <c r="AI159" i="1" s="1"/>
  <c r="AK163" i="1"/>
  <c r="AI163" i="1" s="1"/>
  <c r="AK171" i="1"/>
  <c r="AI171" i="1" s="1"/>
  <c r="AK183" i="1"/>
  <c r="AI183" i="1" s="1"/>
  <c r="AK184" i="1"/>
  <c r="AI184" i="1" s="1"/>
  <c r="AK185" i="1"/>
  <c r="AI185" i="1" s="1"/>
  <c r="AK189" i="1"/>
  <c r="AI189" i="1" s="1"/>
  <c r="AK207" i="1"/>
  <c r="AI207" i="1" s="1"/>
  <c r="AK209" i="1"/>
  <c r="AI209" i="1" s="1"/>
  <c r="AK210" i="1"/>
  <c r="AI210" i="1" s="1"/>
  <c r="AK215" i="1"/>
  <c r="AI215" i="1" s="1"/>
  <c r="AK253" i="1"/>
  <c r="AI253" i="1" s="1"/>
  <c r="AK331" i="1"/>
  <c r="AI331" i="1" s="1"/>
  <c r="AK332" i="1"/>
  <c r="AI332" i="1" s="1"/>
  <c r="AK249" i="1"/>
  <c r="AI249" i="1" s="1"/>
  <c r="AK258" i="1"/>
  <c r="AI258" i="1" s="1"/>
  <c r="AK263" i="1"/>
  <c r="AI263" i="1" s="1"/>
  <c r="AK33" i="1"/>
  <c r="AI33" i="1" s="1"/>
  <c r="AK251" i="1"/>
  <c r="AI251" i="1" s="1"/>
  <c r="AK216" i="1"/>
  <c r="AI216" i="1" s="1"/>
  <c r="AK264" i="1"/>
  <c r="AI264" i="1" s="1"/>
  <c r="AK283" i="1"/>
  <c r="AI283" i="1" s="1"/>
  <c r="AK284" i="1"/>
  <c r="AI284" i="1" s="1"/>
  <c r="AK285" i="1"/>
  <c r="AI285" i="1" s="1"/>
  <c r="AK259" i="1"/>
  <c r="AI259" i="1" s="1"/>
  <c r="AK276" i="1"/>
  <c r="AI276" i="1" s="1"/>
  <c r="AK286" i="1"/>
  <c r="AI286" i="1" s="1"/>
  <c r="AK287" i="1"/>
  <c r="AI287" i="1" s="1"/>
  <c r="AK288" i="1"/>
  <c r="AI288" i="1" s="1"/>
  <c r="AK289" i="1"/>
  <c r="AI289" i="1" s="1"/>
  <c r="AK290" i="1"/>
  <c r="AI290" i="1" s="1"/>
  <c r="AK291" i="1"/>
  <c r="AI291" i="1" s="1"/>
  <c r="AK292" i="1"/>
  <c r="AI292" i="1" s="1"/>
  <c r="AK37" i="1"/>
  <c r="AI37" i="1" s="1"/>
  <c r="AK156" i="1"/>
  <c r="AI156" i="1" s="1"/>
  <c r="AK201" i="1"/>
  <c r="AI201" i="1" s="1"/>
  <c r="AK217" i="1"/>
  <c r="AI217" i="1" s="1"/>
  <c r="AK218" i="1"/>
  <c r="AI218" i="1" s="1"/>
  <c r="AK98" i="1"/>
  <c r="AI98" i="1" s="1"/>
  <c r="AK172" i="1"/>
  <c r="AI172" i="1" s="1"/>
  <c r="AK145" i="1"/>
  <c r="AI145" i="1" s="1"/>
  <c r="AK179" i="1"/>
  <c r="AI179" i="1" s="1"/>
  <c r="AK202" i="1"/>
  <c r="AI202" i="1" s="1"/>
  <c r="AK203" i="1"/>
  <c r="AI203" i="1" s="1"/>
  <c r="AK205" i="1"/>
  <c r="AI205" i="1" s="1"/>
  <c r="AK206" i="1"/>
  <c r="AI206" i="1" s="1"/>
  <c r="AK25" i="1"/>
  <c r="AI25" i="1" s="1"/>
  <c r="AK31" i="1"/>
  <c r="AI31" i="1" s="1"/>
  <c r="AK38" i="1"/>
  <c r="AI38" i="1" s="1"/>
  <c r="AK50" i="1"/>
  <c r="AI50" i="1" s="1"/>
  <c r="AK53" i="1"/>
  <c r="AI53" i="1" s="1"/>
  <c r="AK59" i="1"/>
  <c r="AI59" i="1" s="1"/>
  <c r="AK63" i="1"/>
  <c r="AI63" i="1" s="1"/>
  <c r="AK71" i="1"/>
  <c r="AI71" i="1" s="1"/>
  <c r="AK78" i="1"/>
  <c r="AI78" i="1" s="1"/>
  <c r="AK94" i="1"/>
  <c r="AI94" i="1" s="1"/>
  <c r="AK118" i="1"/>
  <c r="AI118" i="1" s="1"/>
  <c r="AK129" i="1"/>
  <c r="AI129" i="1" s="1"/>
  <c r="AK133" i="1"/>
  <c r="AI133" i="1" s="1"/>
  <c r="AK136" i="1"/>
  <c r="AI136" i="1" s="1"/>
  <c r="AK138" i="1"/>
  <c r="AI138" i="1" s="1"/>
  <c r="AK141" i="1"/>
  <c r="AI141" i="1" s="1"/>
  <c r="AK146" i="1"/>
  <c r="AI146" i="1" s="1"/>
  <c r="AK148" i="1"/>
  <c r="AI148" i="1" s="1"/>
  <c r="AK160" i="1"/>
  <c r="AI160" i="1" s="1"/>
  <c r="AK164" i="1"/>
  <c r="AI164" i="1" s="1"/>
  <c r="AK166" i="1"/>
  <c r="AI166" i="1" s="1"/>
  <c r="AK167" i="1"/>
  <c r="AI167" i="1" s="1"/>
  <c r="AK173" i="1"/>
  <c r="AI173" i="1" s="1"/>
  <c r="AK186" i="1"/>
  <c r="AI186" i="1" s="1"/>
  <c r="AK187" i="1"/>
  <c r="AI187" i="1" s="1"/>
  <c r="AK188" i="1"/>
  <c r="AI188" i="1" s="1"/>
  <c r="AK190" i="1"/>
  <c r="AI190" i="1" s="1"/>
  <c r="AK193" i="1"/>
  <c r="AI193" i="1" s="1"/>
  <c r="AK197" i="1"/>
  <c r="AI197" i="1" s="1"/>
  <c r="AK204" i="1"/>
  <c r="AI204" i="1" s="1"/>
  <c r="AK233" i="1"/>
  <c r="AI233" i="1" s="1"/>
  <c r="AK246" i="1"/>
  <c r="AI246" i="1" s="1"/>
  <c r="AK250" i="1"/>
  <c r="AI250" i="1" s="1"/>
  <c r="AK255" i="1"/>
  <c r="AI255" i="1" s="1"/>
  <c r="AK295" i="1"/>
  <c r="AI295" i="1" s="1"/>
  <c r="AK299" i="1"/>
  <c r="AI299" i="1" s="1"/>
  <c r="AK4" i="1"/>
  <c r="AI4" i="1" s="1"/>
  <c r="AK6" i="1"/>
  <c r="AI6" i="1" s="1"/>
  <c r="AK7" i="1"/>
  <c r="AI7" i="1" s="1"/>
  <c r="AK8" i="1"/>
  <c r="AI8" i="1" s="1"/>
  <c r="AK9" i="1"/>
  <c r="AI9" i="1" s="1"/>
  <c r="AK11" i="1"/>
  <c r="AI11" i="1" s="1"/>
  <c r="AK12" i="1"/>
  <c r="AI12" i="1" s="1"/>
  <c r="AK13" i="1"/>
  <c r="AI13" i="1" s="1"/>
  <c r="AK14" i="1"/>
  <c r="AI14" i="1" s="1"/>
  <c r="AK15" i="1"/>
  <c r="AI15" i="1" s="1"/>
  <c r="AK16" i="1"/>
  <c r="AI16" i="1" s="1"/>
  <c r="AK17" i="1"/>
  <c r="AI17" i="1" s="1"/>
  <c r="AK18" i="1"/>
  <c r="AI18" i="1" s="1"/>
  <c r="AK20" i="1"/>
  <c r="AI20" i="1" s="1"/>
  <c r="AK46" i="1"/>
  <c r="AI46" i="1" s="1"/>
  <c r="AK51" i="1"/>
  <c r="AI51" i="1" s="1"/>
  <c r="AK64" i="1"/>
  <c r="AI64" i="1" s="1"/>
  <c r="AK72" i="1"/>
  <c r="AI72" i="1" s="1"/>
  <c r="AK106" i="1"/>
  <c r="AI106" i="1" s="1"/>
  <c r="AK119" i="1"/>
  <c r="AI119" i="1" s="1"/>
  <c r="AK131" i="1"/>
  <c r="AI131" i="1" s="1"/>
  <c r="AK174" i="1"/>
  <c r="AI174" i="1" s="1"/>
  <c r="AK306" i="1"/>
  <c r="AI306" i="1" s="1"/>
  <c r="AK41" i="1"/>
  <c r="AI41" i="1" s="1"/>
  <c r="AK107" i="1"/>
  <c r="AI107" i="1" s="1"/>
  <c r="AK120" i="1"/>
  <c r="AI120" i="1" s="1"/>
  <c r="AK198" i="1"/>
  <c r="AI198" i="1" s="1"/>
  <c r="AK180" i="1"/>
  <c r="AI180" i="1" s="1"/>
  <c r="AK208" i="1"/>
  <c r="AI208" i="1" s="1"/>
  <c r="AK211" i="1"/>
  <c r="AI211" i="1" s="1"/>
  <c r="AK212" i="1"/>
  <c r="AI212" i="1" s="1"/>
  <c r="AK219" i="1"/>
  <c r="AI219" i="1" s="1"/>
  <c r="AK181" i="1"/>
  <c r="AI181" i="1" s="1"/>
  <c r="AK293" i="1"/>
  <c r="AI293" i="1" s="1"/>
  <c r="AK323" i="1"/>
  <c r="AI323" i="1" s="1"/>
  <c r="AK326" i="1"/>
  <c r="AI326" i="1" s="1"/>
  <c r="AK324" i="1"/>
  <c r="AI324" i="1" s="1"/>
  <c r="AK329" i="1"/>
  <c r="AI329" i="1" s="1"/>
  <c r="AK265" i="1"/>
  <c r="AI265" i="1" s="1"/>
  <c r="AK266" i="1"/>
  <c r="AI266" i="1" s="1"/>
  <c r="AK42" i="1"/>
  <c r="AI42" i="1" s="1"/>
  <c r="AK43" i="1"/>
  <c r="AI43" i="1" s="1"/>
  <c r="AK44" i="1"/>
  <c r="AI44" i="1" s="1"/>
  <c r="AK52" i="1"/>
  <c r="AI52" i="1" s="1"/>
  <c r="AK54" i="1"/>
  <c r="AI54" i="1" s="1"/>
  <c r="AK90" i="1"/>
  <c r="AI90" i="1" s="1"/>
  <c r="AK108" i="1"/>
  <c r="AI108" i="1" s="1"/>
  <c r="AK121" i="1"/>
  <c r="AI121" i="1" s="1"/>
  <c r="AK153" i="1"/>
  <c r="AI153" i="1" s="1"/>
  <c r="AK154" i="1"/>
  <c r="AI154" i="1" s="1"/>
  <c r="AK220" i="1"/>
  <c r="AI220" i="1" s="1"/>
  <c r="AK221" i="1"/>
  <c r="AI221" i="1" s="1"/>
  <c r="AK222" i="1"/>
  <c r="AI222" i="1" s="1"/>
  <c r="AK223" i="1"/>
  <c r="AI223" i="1" s="1"/>
  <c r="AK224" i="1"/>
  <c r="AI224" i="1" s="1"/>
  <c r="AK225" i="1"/>
  <c r="AI225" i="1" s="1"/>
  <c r="AK226" i="1"/>
  <c r="AI226" i="1" s="1"/>
  <c r="AK227" i="1"/>
  <c r="AI227" i="1" s="1"/>
  <c r="AK228" i="1"/>
  <c r="AI228" i="1" s="1"/>
  <c r="AK302" i="1"/>
  <c r="AI302" i="1" s="1"/>
  <c r="AK79" i="1"/>
  <c r="AI79" i="1" s="1"/>
  <c r="AK60" i="1"/>
  <c r="AI60" i="1" s="1"/>
  <c r="AK109" i="1"/>
  <c r="AI109" i="1" s="1"/>
  <c r="AK122" i="1"/>
  <c r="AI122" i="1" s="1"/>
  <c r="AK73" i="1"/>
  <c r="AI73" i="1" s="1"/>
  <c r="AK125" i="1"/>
  <c r="AI125" i="1" s="1"/>
  <c r="AK277" i="1"/>
  <c r="AI277" i="1" s="1"/>
  <c r="AK281" i="1"/>
  <c r="AI281" i="1" s="1"/>
  <c r="AK313" i="1"/>
  <c r="AI313" i="1" s="1"/>
  <c r="AK279" i="1"/>
  <c r="AI279" i="1" s="1"/>
  <c r="AK74" i="1"/>
  <c r="AI74" i="1" s="1"/>
  <c r="AK86" i="1"/>
  <c r="AI86" i="1" s="1"/>
  <c r="AK123" i="1"/>
  <c r="AI123" i="1" s="1"/>
  <c r="AK126" i="1"/>
  <c r="AI126" i="1" s="1"/>
  <c r="AK229" i="1"/>
  <c r="AI229" i="1" s="1"/>
  <c r="AK230" i="1"/>
  <c r="AI230" i="1" s="1"/>
  <c r="AK231" i="1"/>
  <c r="AI231" i="1" s="1"/>
  <c r="AK232" i="1"/>
  <c r="AI232" i="1" s="1"/>
  <c r="AK278" i="1"/>
  <c r="AI278" i="1" s="1"/>
  <c r="AK260" i="1"/>
  <c r="AI260" i="1" s="1"/>
  <c r="AK261" i="1"/>
  <c r="AI261" i="1" s="1"/>
  <c r="AK262" i="1"/>
  <c r="AI262" i="1" s="1"/>
  <c r="AK238" i="1"/>
  <c r="AI238" i="1" s="1"/>
  <c r="AK239" i="1"/>
  <c r="AI239" i="1" s="1"/>
  <c r="AK240" i="1"/>
  <c r="AI240" i="1" s="1"/>
  <c r="AK241" i="1"/>
  <c r="AI241" i="1" s="1"/>
  <c r="AK242" i="1"/>
  <c r="AI242" i="1" s="1"/>
  <c r="AK243" i="1"/>
  <c r="AI243" i="1" s="1"/>
  <c r="AK247" i="1"/>
  <c r="AI247" i="1" s="1"/>
  <c r="AK318" i="1"/>
  <c r="AI318" i="1" s="1"/>
  <c r="AK319" i="1"/>
  <c r="AI319" i="1" s="1"/>
  <c r="AK327" i="1"/>
  <c r="AI327" i="1" s="1"/>
  <c r="AK330" i="1"/>
  <c r="AI330" i="1" s="1"/>
  <c r="AG312" i="1"/>
  <c r="AG335" i="1" s="1"/>
  <c r="AF152" i="1"/>
  <c r="AF335" i="1" s="1"/>
  <c r="AV10" i="1" l="1"/>
  <c r="AK152" i="1"/>
  <c r="AI152" i="1" s="1"/>
  <c r="AK312" i="1"/>
  <c r="AI312" i="1" s="1"/>
  <c r="AK234" i="1"/>
  <c r="AI234" i="1" s="1"/>
  <c r="AK335" i="1" l="1"/>
  <c r="AI335" i="1" s="1"/>
  <c r="AJ3" i="1"/>
  <c r="AJ9" i="1"/>
  <c r="AJ5" i="1"/>
  <c r="AJ19" i="1"/>
  <c r="AJ21" i="1"/>
  <c r="AJ165" i="1"/>
  <c r="AJ111" i="1"/>
  <c r="AJ92" i="1"/>
  <c r="AJ314" i="1"/>
  <c r="AJ199" i="1"/>
  <c r="AJ149" i="1"/>
  <c r="AJ93" i="1"/>
  <c r="AJ333" i="1"/>
  <c r="AJ334" i="1"/>
  <c r="AJ150" i="1"/>
  <c r="AJ322" i="1"/>
  <c r="AJ325" i="1"/>
  <c r="AJ328" i="1"/>
  <c r="AJ134" i="1"/>
  <c r="AJ235" i="1"/>
  <c r="AJ236" i="1"/>
  <c r="AJ237" i="1"/>
  <c r="AJ142" i="1"/>
  <c r="AJ248" i="1"/>
  <c r="AJ34" i="1"/>
  <c r="AJ95" i="1"/>
  <c r="AJ110" i="1"/>
  <c r="AJ139" i="1"/>
  <c r="AJ176" i="1"/>
  <c r="AJ254" i="1"/>
  <c r="AJ267" i="1"/>
  <c r="AJ268" i="1"/>
  <c r="AJ22" i="1"/>
  <c r="AJ27" i="1"/>
  <c r="AJ47" i="1"/>
  <c r="AJ55" i="1"/>
  <c r="AJ66" i="1"/>
  <c r="AJ99" i="1"/>
  <c r="AJ112" i="1"/>
  <c r="AJ269" i="1"/>
  <c r="AJ270" i="1"/>
  <c r="AJ45" i="1"/>
  <c r="AJ48" i="1"/>
  <c r="AJ56" i="1"/>
  <c r="AJ61" i="1"/>
  <c r="AJ67" i="1"/>
  <c r="AJ75" i="1"/>
  <c r="AJ87" i="1"/>
  <c r="AJ88" i="1"/>
  <c r="AJ100" i="1"/>
  <c r="AJ113" i="1"/>
  <c r="AJ132" i="1"/>
  <c r="AJ135" i="1"/>
  <c r="AJ151" i="1"/>
  <c r="AJ157" i="1"/>
  <c r="AJ161" i="1"/>
  <c r="AJ175" i="1"/>
  <c r="AJ195" i="1"/>
  <c r="AJ244" i="1"/>
  <c r="AJ252" i="1"/>
  <c r="AJ305" i="1"/>
  <c r="AJ23" i="1"/>
  <c r="AJ28" i="1"/>
  <c r="AJ39" i="1"/>
  <c r="AJ80" i="1"/>
  <c r="AJ83" i="1"/>
  <c r="AJ114" i="1"/>
  <c r="AJ130" i="1"/>
  <c r="AJ300" i="1"/>
  <c r="AJ303" i="1"/>
  <c r="AJ26" i="1"/>
  <c r="AJ57" i="1"/>
  <c r="AJ68" i="1"/>
  <c r="AJ101" i="1"/>
  <c r="AJ115" i="1"/>
  <c r="AJ127" i="1"/>
  <c r="AJ137" i="1"/>
  <c r="AJ140" i="1"/>
  <c r="AJ143" i="1"/>
  <c r="AJ169" i="1"/>
  <c r="AJ191" i="1"/>
  <c r="AJ297" i="1"/>
  <c r="AJ298" i="1"/>
  <c r="AJ308" i="1"/>
  <c r="AJ147" i="1"/>
  <c r="AJ162" i="1"/>
  <c r="AJ320" i="1"/>
  <c r="AJ321" i="1"/>
  <c r="AJ29" i="1"/>
  <c r="AJ49" i="1"/>
  <c r="AJ65" i="1"/>
  <c r="AJ69" i="1"/>
  <c r="AJ76" i="1"/>
  <c r="AJ81" i="1"/>
  <c r="AJ84" i="1"/>
  <c r="AJ89" i="1"/>
  <c r="AJ96" i="1"/>
  <c r="AJ102" i="1"/>
  <c r="AJ116" i="1"/>
  <c r="AJ170" i="1"/>
  <c r="AJ177" i="1"/>
  <c r="AJ192" i="1"/>
  <c r="AJ194" i="1"/>
  <c r="AJ200" i="1"/>
  <c r="AJ301" i="1"/>
  <c r="AJ304" i="1"/>
  <c r="AJ307" i="1"/>
  <c r="AJ310" i="1"/>
  <c r="AJ315" i="1"/>
  <c r="AJ30" i="1"/>
  <c r="AJ97" i="1"/>
  <c r="AJ103" i="1"/>
  <c r="AJ213" i="1"/>
  <c r="AJ282" i="1"/>
  <c r="AJ271" i="1"/>
  <c r="AJ168" i="1"/>
  <c r="AJ272" i="1"/>
  <c r="AJ280" i="1"/>
  <c r="AJ273" i="1"/>
  <c r="AJ274" i="1"/>
  <c r="AJ256" i="1"/>
  <c r="AJ32" i="1"/>
  <c r="AJ40" i="1"/>
  <c r="AJ77" i="1"/>
  <c r="AJ91" i="1"/>
  <c r="AJ214" i="1"/>
  <c r="AJ257" i="1"/>
  <c r="AJ275" i="1"/>
  <c r="AJ311" i="1"/>
  <c r="AJ317" i="1"/>
  <c r="AJ35" i="1"/>
  <c r="AJ58" i="1"/>
  <c r="AJ62" i="1"/>
  <c r="AJ124" i="1"/>
  <c r="AJ128" i="1"/>
  <c r="AJ196" i="1"/>
  <c r="AJ82" i="1"/>
  <c r="AJ85" i="1"/>
  <c r="AJ104" i="1"/>
  <c r="AJ117" i="1"/>
  <c r="AJ309" i="1"/>
  <c r="AJ316" i="1"/>
  <c r="AJ36" i="1"/>
  <c r="AJ70" i="1"/>
  <c r="AJ105" i="1"/>
  <c r="AJ158" i="1"/>
  <c r="AJ178" i="1"/>
  <c r="AJ182" i="1"/>
  <c r="AJ245" i="1"/>
  <c r="AJ24" i="1"/>
  <c r="AJ144" i="1"/>
  <c r="AJ155" i="1"/>
  <c r="AJ159" i="1"/>
  <c r="AJ163" i="1"/>
  <c r="AJ171" i="1"/>
  <c r="AJ183" i="1"/>
  <c r="AJ184" i="1"/>
  <c r="AJ185" i="1"/>
  <c r="AJ189" i="1"/>
  <c r="AJ207" i="1"/>
  <c r="AJ209" i="1"/>
  <c r="AJ210" i="1"/>
  <c r="AJ215" i="1"/>
  <c r="AJ253" i="1"/>
  <c r="AJ331" i="1"/>
  <c r="AJ332" i="1"/>
  <c r="AJ249" i="1"/>
  <c r="AJ258" i="1"/>
  <c r="AJ263" i="1"/>
  <c r="AJ33" i="1"/>
  <c r="AJ251" i="1"/>
  <c r="AJ216" i="1"/>
  <c r="AJ264" i="1"/>
  <c r="AJ283" i="1"/>
  <c r="AJ284" i="1"/>
  <c r="AJ285" i="1"/>
  <c r="AJ259" i="1"/>
  <c r="AJ276" i="1"/>
  <c r="AJ286" i="1"/>
  <c r="AJ287" i="1"/>
  <c r="AJ288" i="1"/>
  <c r="AJ289" i="1"/>
  <c r="AJ290" i="1"/>
  <c r="AJ291" i="1"/>
  <c r="AJ292" i="1"/>
  <c r="AJ37" i="1"/>
  <c r="AJ156" i="1"/>
  <c r="AJ201" i="1"/>
  <c r="AJ217" i="1"/>
  <c r="AJ218" i="1"/>
  <c r="AJ98" i="1"/>
  <c r="AJ172" i="1"/>
  <c r="AJ145" i="1"/>
  <c r="AJ179" i="1"/>
  <c r="AJ202" i="1"/>
  <c r="AJ203" i="1"/>
  <c r="AJ205" i="1"/>
  <c r="AJ206" i="1"/>
  <c r="AJ25" i="1"/>
  <c r="AJ31" i="1"/>
  <c r="AJ38" i="1"/>
  <c r="AJ50" i="1"/>
  <c r="AJ53" i="1"/>
  <c r="AJ59" i="1"/>
  <c r="AJ63" i="1"/>
  <c r="AJ71" i="1"/>
  <c r="AJ78" i="1"/>
  <c r="AJ94" i="1"/>
  <c r="AJ118" i="1"/>
  <c r="AJ129" i="1"/>
  <c r="AJ133" i="1"/>
  <c r="AJ136" i="1"/>
  <c r="AJ138" i="1"/>
  <c r="AJ141" i="1"/>
  <c r="AJ146" i="1"/>
  <c r="AJ148" i="1"/>
  <c r="AJ160" i="1"/>
  <c r="AJ164" i="1"/>
  <c r="AJ166" i="1"/>
  <c r="AJ167" i="1"/>
  <c r="AJ173" i="1"/>
  <c r="AJ186" i="1"/>
  <c r="AJ187" i="1"/>
  <c r="AJ188" i="1"/>
  <c r="AJ190" i="1"/>
  <c r="AJ193" i="1"/>
  <c r="AJ197" i="1"/>
  <c r="AJ204" i="1"/>
  <c r="AJ233" i="1"/>
  <c r="AJ246" i="1"/>
  <c r="AJ250" i="1"/>
  <c r="AJ255" i="1"/>
  <c r="AJ295" i="1"/>
  <c r="AJ299" i="1"/>
  <c r="AJ2" i="1"/>
  <c r="AJ4" i="1"/>
  <c r="AJ6" i="1"/>
  <c r="AJ7" i="1"/>
  <c r="AJ8" i="1"/>
  <c r="AJ10" i="1"/>
  <c r="AJ11" i="1"/>
  <c r="AJ12" i="1"/>
  <c r="AJ13" i="1"/>
  <c r="AJ14" i="1"/>
  <c r="AJ15" i="1"/>
  <c r="AJ16" i="1"/>
  <c r="AJ17" i="1"/>
  <c r="AJ18" i="1"/>
  <c r="AJ20" i="1"/>
  <c r="AJ46" i="1"/>
  <c r="AJ51" i="1"/>
  <c r="AJ64" i="1"/>
  <c r="AJ72" i="1"/>
  <c r="AJ106" i="1"/>
  <c r="AJ119" i="1"/>
  <c r="AJ131" i="1"/>
  <c r="AJ152" i="1"/>
  <c r="AJ174" i="1"/>
  <c r="AJ306" i="1"/>
  <c r="AJ312" i="1"/>
  <c r="AJ41" i="1"/>
  <c r="AJ107" i="1"/>
  <c r="AJ120" i="1"/>
  <c r="AJ198" i="1"/>
  <c r="AJ180" i="1"/>
  <c r="AJ208" i="1"/>
  <c r="AJ211" i="1"/>
  <c r="AJ212" i="1"/>
  <c r="AJ219" i="1"/>
  <c r="AJ181" i="1"/>
  <c r="AJ293" i="1"/>
  <c r="AJ323" i="1"/>
  <c r="AJ326" i="1"/>
  <c r="AJ324" i="1"/>
  <c r="AJ329" i="1"/>
  <c r="AJ265" i="1"/>
  <c r="AJ266" i="1"/>
  <c r="AJ42" i="1"/>
  <c r="AJ43" i="1"/>
  <c r="AJ44" i="1"/>
  <c r="AJ52" i="1"/>
  <c r="AJ54" i="1"/>
  <c r="AJ90" i="1"/>
  <c r="AJ108" i="1"/>
  <c r="AJ121" i="1"/>
  <c r="AJ153" i="1"/>
  <c r="AJ154" i="1"/>
  <c r="AJ220" i="1"/>
  <c r="AJ221" i="1"/>
  <c r="AJ222" i="1"/>
  <c r="AJ223" i="1"/>
  <c r="AJ224" i="1"/>
  <c r="AJ225" i="1"/>
  <c r="AJ226" i="1"/>
  <c r="AJ227" i="1"/>
  <c r="AJ228" i="1"/>
  <c r="AJ302" i="1"/>
  <c r="AJ79" i="1"/>
  <c r="AJ60" i="1"/>
  <c r="AJ109" i="1"/>
  <c r="AJ122" i="1"/>
  <c r="AJ73" i="1"/>
  <c r="AJ125" i="1"/>
  <c r="AJ277" i="1"/>
  <c r="AJ281" i="1"/>
  <c r="AJ313" i="1"/>
  <c r="AJ279" i="1"/>
  <c r="AJ74" i="1"/>
  <c r="AJ86" i="1"/>
  <c r="AJ123" i="1"/>
  <c r="AJ126" i="1"/>
  <c r="AJ229" i="1"/>
  <c r="AJ230" i="1"/>
  <c r="AJ231" i="1"/>
  <c r="AJ232" i="1"/>
  <c r="AJ278" i="1"/>
  <c r="AJ260" i="1"/>
  <c r="AJ261" i="1"/>
  <c r="AJ262" i="1"/>
  <c r="AJ238" i="1"/>
  <c r="AJ239" i="1"/>
  <c r="AJ240" i="1"/>
  <c r="AJ241" i="1"/>
  <c r="AJ242" i="1"/>
  <c r="AJ243" i="1"/>
  <c r="AJ247" i="1"/>
  <c r="AJ318" i="1"/>
  <c r="AJ319" i="1"/>
  <c r="AJ327" i="1"/>
  <c r="AJ330" i="1"/>
  <c r="AJ234" i="1"/>
</calcChain>
</file>

<file path=xl/sharedStrings.xml><?xml version="1.0" encoding="utf-8"?>
<sst xmlns="http://schemas.openxmlformats.org/spreadsheetml/2006/main" count="7049" uniqueCount="984">
  <si>
    <t>Codigo Origen</t>
  </si>
  <si>
    <t>Origen (FF)</t>
  </si>
  <si>
    <t>Codigo Subfuncion</t>
  </si>
  <si>
    <t>Nombre Subfuncion</t>
  </si>
  <si>
    <t>Codigo Clasifi. Prog</t>
  </si>
  <si>
    <t>Cod. Dependencia</t>
  </si>
  <si>
    <t>Dependencia</t>
  </si>
  <si>
    <t>Codigo Programa</t>
  </si>
  <si>
    <t>Nombre programa</t>
  </si>
  <si>
    <t>Cod. Unidad Ejectura</t>
  </si>
  <si>
    <t>Centro costos</t>
  </si>
  <si>
    <t>Codigo Proyecto</t>
  </si>
  <si>
    <t>Proyecto</t>
  </si>
  <si>
    <t>Capitulo codigo</t>
  </si>
  <si>
    <t>Capitulo nombre</t>
  </si>
  <si>
    <t>Partida</t>
  </si>
  <si>
    <t>Descripción</t>
  </si>
  <si>
    <t>Codigo Destino</t>
  </si>
  <si>
    <t>Concepto Destino</t>
  </si>
  <si>
    <t>Importe Ajustado</t>
  </si>
  <si>
    <t>Pre-Comprometido</t>
  </si>
  <si>
    <t>Comprometido</t>
  </si>
  <si>
    <t>Devengado</t>
  </si>
  <si>
    <t>Ejercido</t>
  </si>
  <si>
    <t>Pagado</t>
  </si>
  <si>
    <t>Ampliación</t>
  </si>
  <si>
    <t>Ampliación por transferencia</t>
  </si>
  <si>
    <t>Disminución</t>
  </si>
  <si>
    <t>Disminución por transferencia</t>
  </si>
  <si>
    <t>Ajuste por</t>
  </si>
  <si>
    <t>2.6-05-21</t>
  </si>
  <si>
    <t>ESTRATEGIA ALE 2021 (APORTACIÓN ESTATAL)</t>
  </si>
  <si>
    <t>1.3.4</t>
  </si>
  <si>
    <t>FUNCIÓN PÚBLICA</t>
  </si>
  <si>
    <t>M</t>
  </si>
  <si>
    <t>04_23</t>
  </si>
  <si>
    <t>TESORERÍA MUNICIPAL</t>
  </si>
  <si>
    <t>GOBIERNO EFECTIVO</t>
  </si>
  <si>
    <t>013_23</t>
  </si>
  <si>
    <t>DIRECCIÓN GENERAL DE FINANZAS</t>
  </si>
  <si>
    <t>PROYECTO DE PRESUPUESTO</t>
  </si>
  <si>
    <t>SERVICIOS GENERALES</t>
  </si>
  <si>
    <t>Reintegro de Remanentes de Recursos Federales y Estatales</t>
  </si>
  <si>
    <t>SIN DESCRIPCIÓN PARA DESTINOS 00</t>
  </si>
  <si>
    <t>1.5-01-23</t>
  </si>
  <si>
    <t>PARTICIPACIONES FEDERALES 2023</t>
  </si>
  <si>
    <t>E</t>
  </si>
  <si>
    <t>05_23</t>
  </si>
  <si>
    <t>OFICIALÍA MAYOR</t>
  </si>
  <si>
    <t>015_23</t>
  </si>
  <si>
    <t>DIRECCIÓN GENERAL DE ADMINISTRACIÓN</t>
  </si>
  <si>
    <t>SERVICIOS PERSONALES</t>
  </si>
  <si>
    <t>SUELDO BASE AL PERSONAL PERMANENTE</t>
  </si>
  <si>
    <t>GRATIFICACIÓN DE FIN DE AÑO</t>
  </si>
  <si>
    <t>1.6-01-23</t>
  </si>
  <si>
    <t>PARTICIPACIONES ESTATALES 2023</t>
  </si>
  <si>
    <t>SUELDOS BASE AL PERSONAL EVENTUAL</t>
  </si>
  <si>
    <t>OTRAS PRESTACIONES SOCIALES Y ECONÓMICAS</t>
  </si>
  <si>
    <t>2.6-01-23</t>
  </si>
  <si>
    <t>SUBSIDIO POLICÍA METROPOLITANA 2023 (APORTACIÓN ESTATAL)</t>
  </si>
  <si>
    <t>ESTÍMULOS</t>
  </si>
  <si>
    <t>2.5-02-23</t>
  </si>
  <si>
    <t>FONDO DE APORTACIÓN AL FORTALECIMIENTO MUNICIPAL 2023 (FORTAMUN)</t>
  </si>
  <si>
    <t>1.7.1</t>
  </si>
  <si>
    <t>POLICÍA</t>
  </si>
  <si>
    <t>R</t>
  </si>
  <si>
    <t>08_23</t>
  </si>
  <si>
    <t>COMISARÍA DE LA POLICÍA PREVENTIVA MUNICIPAL</t>
  </si>
  <si>
    <t>SEGURIDAD CIUDADANA</t>
  </si>
  <si>
    <t>025_23</t>
  </si>
  <si>
    <t>DESPACHO DE LA COMISARÍA DE LA POLICÍA P</t>
  </si>
  <si>
    <t>CAPACITACIÓN</t>
  </si>
  <si>
    <t>SERVICIOS DE CAPACITACIÓN</t>
  </si>
  <si>
    <t>EQUIPAMIENTO</t>
  </si>
  <si>
    <t>MATERIALES Y SUMINISTROS</t>
  </si>
  <si>
    <t>PRENDAS DE PROTECCIÓN PARA SEGURIDAD PÚBLICA Y NACIONAL</t>
  </si>
  <si>
    <t>DESPLIEGUE OPERATIVO COMISARIA DE LA POLICIA</t>
  </si>
  <si>
    <t>COMBUSTIBLES, LUBRICANTES Y ADITIVOS</t>
  </si>
  <si>
    <t>3.8.4</t>
  </si>
  <si>
    <t>INNOVACIÓN</t>
  </si>
  <si>
    <t>11_23</t>
  </si>
  <si>
    <t>COORDINACIÓN GENERAL DE GOBIERNO INTELIGENTE E INNOVACIÓN GUBERNAMENTAL</t>
  </si>
  <si>
    <t>031_23</t>
  </si>
  <si>
    <t>DESPACHO DE LA COORDINACIÓN GENERAL DE G</t>
  </si>
  <si>
    <t>SISTEMAS INFORMATICOS MODERNIZADOS RECIBIDOS</t>
  </si>
  <si>
    <t>BIENES MUEBLES, INMUEBLES E INTANGIBLES</t>
  </si>
  <si>
    <t>OTROS EQUIPOS</t>
  </si>
  <si>
    <t>2.1.1</t>
  </si>
  <si>
    <t>ORDENACIÓN DE DESECHOS</t>
  </si>
  <si>
    <t>07_23</t>
  </si>
  <si>
    <t>GABINETE INTEGRAL DE INFRAESTRUCTURA Y SERVICIOS PÚBLICOS</t>
  </si>
  <si>
    <t>INFRAESTRUCTURA Y SERVICIOS PÚBLICOS</t>
  </si>
  <si>
    <t>021_23</t>
  </si>
  <si>
    <t>DIRECCIÓN DE ASEO PÚBLICO</t>
  </si>
  <si>
    <t>RECOLECCION DE RESIDUOS SOLIDOS  URBANOS</t>
  </si>
  <si>
    <t>SERVICIOS DE LIMPIEZA Y MANEJO DE DESECHOS</t>
  </si>
  <si>
    <t>1.7.2</t>
  </si>
  <si>
    <t>PROTECCIÓN CIVIL</t>
  </si>
  <si>
    <t>02_23</t>
  </si>
  <si>
    <t>SECRETARÍA GENERAL DEL AYUNTAMIENTO</t>
  </si>
  <si>
    <t>009_23</t>
  </si>
  <si>
    <t>DIRECCIÓN GENERAL ADJUNTA DE PROTECCIÓN</t>
  </si>
  <si>
    <t>SERVICIO DE UNIDADES MOVILES ARRENDADAS</t>
  </si>
  <si>
    <t>ARRENDAMIENTO DE EQUIPO DE TRANSPORTE</t>
  </si>
  <si>
    <t>DESPLIEGUE OPERATIVO PROTECCIÓN CIVIL Y SERVICIOS MEDICOS</t>
  </si>
  <si>
    <t>DEUDA PUBLICA</t>
  </si>
  <si>
    <t>AMORTIZACIÓN DE LA DEUDA INTERNA CON INSTITUCIONES DE CRÉDITO</t>
  </si>
  <si>
    <t>INTERESES DE LA DEUDA INTERNA CON INSTITUCIONES  DE CRÉDITO</t>
  </si>
  <si>
    <t>BIENES ADQUIRIDOS</t>
  </si>
  <si>
    <t>K</t>
  </si>
  <si>
    <t>023_23</t>
  </si>
  <si>
    <t>DIRECCIÓN GENERAL DE OBRAS PÚBLICAS</t>
  </si>
  <si>
    <t>OBRAS DE INFRAESTRUCTURA MUNICIPAL</t>
  </si>
  <si>
    <t>INVERSION PUBLICA</t>
  </si>
  <si>
    <t>EDIFICACIÓN NO  HABITACIONAL</t>
  </si>
  <si>
    <t>CONSTRUCCIÓN DE OBRAS PARA EL ABASTECIMIENTO DE AGUA, PETRÓLEO, GAS, ELECTRICIDAD Y TELECOMUNICACIONES</t>
  </si>
  <si>
    <t>CONSTRUCCIÓN DE VÍAS DE COMUNICACIÓN</t>
  </si>
  <si>
    <t>2.2.4</t>
  </si>
  <si>
    <t>ALUMBRADO PÚBLICO</t>
  </si>
  <si>
    <t>020_23</t>
  </si>
  <si>
    <t>DIRECCIÓN DE ALUMBRADO PÚBLICO</t>
  </si>
  <si>
    <t>SERVICIO DE MANTENIMIENTO DE ALUMBRADO PÚBLICO</t>
  </si>
  <si>
    <t>ENERGÍA ELÉCTRICA</t>
  </si>
  <si>
    <t>2.6-02-22</t>
  </si>
  <si>
    <t>EMPEDRADOS 2022 (APORTACIÓN ESTATAL)</t>
  </si>
  <si>
    <t>2.6-01-22</t>
  </si>
  <si>
    <t>SUBSIDIO POLICÍA METROPOLITANA 2022 (APORTACIÓN ESTATAL)</t>
  </si>
  <si>
    <t>2.5-02-22</t>
  </si>
  <si>
    <t>FONDO DE APORTACIÓN AL FORTALECIMIENTO MUNICIPAL 2022 (FORTAMUN)</t>
  </si>
  <si>
    <t>1.1-00-23</t>
  </si>
  <si>
    <t>RECURSOS FISCALES 2023</t>
  </si>
  <si>
    <t>SERVICIOS POSTALES Y TELEGRÁFICOS</t>
  </si>
  <si>
    <t>SENTENCIAS Y RESOLUCIONES POR AUTORIDAD COMPETENTE</t>
  </si>
  <si>
    <t>PRODUCTOS ALIMENTICIOS PARA PERSONAS</t>
  </si>
  <si>
    <t>VESTUARIO Y UNIFORMES</t>
  </si>
  <si>
    <t>MATRIALES Y SUMINISTROS PARA SEGURIDAD</t>
  </si>
  <si>
    <t>SERVICIOS DE TELECOMUNICACIONES Y SATÉLITES</t>
  </si>
  <si>
    <t>SERVICIOS PROFESIONALES, CIENTÍFICOS Y TÉCNICOS INTEGRALES</t>
  </si>
  <si>
    <t>DIVERSOS GASTOS POR INCIDENTE VIAL</t>
  </si>
  <si>
    <t>2.2.7</t>
  </si>
  <si>
    <t>DESARROLLO REGIONAL</t>
  </si>
  <si>
    <t>S</t>
  </si>
  <si>
    <t>CORRESPONSABILIDAD SOCIAL (TRANSVERSAL)</t>
  </si>
  <si>
    <t>008_23</t>
  </si>
  <si>
    <t>DIRECCIÓN DE VIVIENDA</t>
  </si>
  <si>
    <t>POLÍTICA DE VIVIENDA</t>
  </si>
  <si>
    <t>TRANSFERENCIAS, ASIGNACIONES, SUBSIDIOS Y OTRAS AYUDAS</t>
  </si>
  <si>
    <t>AYUDAS SOCIALES A PERSONAS</t>
  </si>
  <si>
    <t>RENTA TU CASA</t>
  </si>
  <si>
    <t>VIVIENDA PROTEGIDA</t>
  </si>
  <si>
    <t>010_23</t>
  </si>
  <si>
    <t>DIRECCIÓN GENERAL DE CULTURA DE LA PAZ Y</t>
  </si>
  <si>
    <t>PROGRAMA DE ECONOMÍA SOLIDARIA TLAJOMULCO "CHAMBA PARA TODOS"</t>
  </si>
  <si>
    <t>MATERIALES, ÚTILES Y EQUIPOS MENORES DE OFICINA</t>
  </si>
  <si>
    <t>MATERIAL DE LIMPIEZA</t>
  </si>
  <si>
    <t>CEMENTO Y PRODUCTOS DE CONCRETO</t>
  </si>
  <si>
    <t>MATERIAL ELÉCTRICO Y ELECTRÓNICO</t>
  </si>
  <si>
    <t>OTROS MATERIALES Y ARTÍCULOS DE CONSTRUCCIÓN Y REPARACIÓN</t>
  </si>
  <si>
    <t>PRENDAS DE SEGURIDAD Y PROTECCIÓN PERSONAL</t>
  </si>
  <si>
    <t>HERRAMIENTAS MENORES</t>
  </si>
  <si>
    <t>TLAJOMULCO CUIDA A QUIEN CUIDA</t>
  </si>
  <si>
    <t>GESTIÓN INTEGRAL DEL AGUA</t>
  </si>
  <si>
    <t>022_23</t>
  </si>
  <si>
    <t>DIRECCIÓN GENERAL DE AGUA POTABLE Y SANE</t>
  </si>
  <si>
    <t>SUMINISTRO DE AGUA</t>
  </si>
  <si>
    <t>PRODUCTOS MINERALES NO METÁLICOS</t>
  </si>
  <si>
    <t>ARTÍCULOS METÁLICOS PARA LA CONSTRUCCIÓN</t>
  </si>
  <si>
    <t>PRODUCTOS QUÍMICOS BÁSICOS</t>
  </si>
  <si>
    <t>MATERIALES, ACCESORIOS Y SUMINISTROS DE LABORATORIO</t>
  </si>
  <si>
    <t>FIBRAS SINTÉTICAS, HULES PLÁSTICOS Y DERIVADOS</t>
  </si>
  <si>
    <t>REFACCIONES Y ACCESORIOS MENORES DE MAQUINARIA Y OTROS EQUIPOS</t>
  </si>
  <si>
    <t>ARRENDAMIENTO DE MAQUINARIA, OTROS EQUIPOS Y HERRAMIENTAS</t>
  </si>
  <si>
    <t>SERVICIOS LEGALES, DE CONTABILIDAD, AUDITORÍA Y RELACIONADOS</t>
  </si>
  <si>
    <t>SERVICIOS DE DISEÑO, ARQUITECTURA, INGENIERÍA Y ACTIVIDADES RELACIONADAS</t>
  </si>
  <si>
    <t>SERVICIOS DE VIGILANCIA</t>
  </si>
  <si>
    <t>INSTALACIÓN, REPARACIÓN Y MANTENIMIENTO DE MAQUINARIA, OTROS EQUIPOS Y HERRAMIENTA</t>
  </si>
  <si>
    <t>IMPUESTOS Y DERECHOS</t>
  </si>
  <si>
    <t>PENAS, MULTAS, ACCESORIOS Y ACTUALIZACIONES</t>
  </si>
  <si>
    <t>MAQUINARIA Y EQUIPO AGROPECUARIO</t>
  </si>
  <si>
    <t>2.1.5</t>
  </si>
  <si>
    <t>PROTECCIÓN DE LA DIVERSIDAD BIOLÓGICA Y DEL PAISAJE</t>
  </si>
  <si>
    <t>17_23</t>
  </si>
  <si>
    <t>UNIDAD DE ACOPIO Y SALUD ANIMAL MUNICIPAL (UNASAM)</t>
  </si>
  <si>
    <t>CIUDAD SUSTENTABLE</t>
  </si>
  <si>
    <t>037_23</t>
  </si>
  <si>
    <t>UNIDAD DE ACOPIO Y SALUD ANIMAL MUNICIPA</t>
  </si>
  <si>
    <t>CONTROL DE FELINOS, CANINOS Y VIDA SILVESTRE EN EL MUNICIPIO</t>
  </si>
  <si>
    <t>PRODUCTOS ALIMENTICIOS PARA ANIMALES</t>
  </si>
  <si>
    <t>MEDICINAS Y PRODUCTOS FARMACÉUTICOS</t>
  </si>
  <si>
    <t>MATERIALES, ACCESORIOS Y SUMINISTROS MÉDICOS</t>
  </si>
  <si>
    <t>REFACCIONES Y ACCESORIOS MENORES DE EQUIPO DE DEFE</t>
  </si>
  <si>
    <t>EQUIPO MÉDICO Y DE LABORATORIO</t>
  </si>
  <si>
    <t>INSTRUMENTAL MÉDICO Y DE LABORATORIO</t>
  </si>
  <si>
    <t>INFRAESTRUCTURA TECNOLOGICA ENTREGADA</t>
  </si>
  <si>
    <t>MATERIALES, ÚTILES Y EQUIPOS MENORES DE TECNOLOGÍAS DE LA INFORMACIÓN Y COMUNICACIONES</t>
  </si>
  <si>
    <t>REFACCIONES Y ACCESORIOS MENORES DE EQUIPO DE CÓMPUTO Y TECNOLOGÍAS DE LA INFORMACIÓN</t>
  </si>
  <si>
    <t>TELEFONÍA TRADICIONAL</t>
  </si>
  <si>
    <t>SERVICIOS DE APOYO ADMINISTRATIVO, FOTOCOPIADO E IMPRESIÓN</t>
  </si>
  <si>
    <t>INSTALACIÓN, REPARACIÓN Y MANTENIMIENTO DE EQUIPO DE CÓMPUTO Y TECNOLOGÍA DE LA INFORMACIÓN</t>
  </si>
  <si>
    <t>EQUIPO DE CÓMPUTO DE TECNOLOGÍAS DE LA INFORMACIÓN</t>
  </si>
  <si>
    <t>OTROS MOBILIARIOS Y EQUIPOS DE ADMINISTRACIÓN</t>
  </si>
  <si>
    <t>EQUIPO DE COMUNICACIÓN Y TELECOMUNICACIÓN</t>
  </si>
  <si>
    <t>ARRENDAMIENTO DE MOBILIARIO Y EQUIPO DE ADMINISTRACIÓN, EDUCACIONAL Y RECREATIVO</t>
  </si>
  <si>
    <t>SERVICIOS DE CONSULTORÍA ADMINISTRATIVA, PROCESOS, TÉCNICA Y EN TECNOLOGÍAS DE LA INFORMACIÓN</t>
  </si>
  <si>
    <t>SOFTWARE</t>
  </si>
  <si>
    <t>LICENCIAS INFORMÁTICAS E INTELECTUALES</t>
  </si>
  <si>
    <t>2.3.1</t>
  </si>
  <si>
    <t>PRESTACIÓN DE SERVICIOS DE SALUD A LA COMUNIDAD</t>
  </si>
  <si>
    <t>024_23</t>
  </si>
  <si>
    <t>DIRECCIÓN GENERAL DE SALUD PÚBLICA</t>
  </si>
  <si>
    <t>SERVICIOS MÉDICOS DE CALIDAD</t>
  </si>
  <si>
    <t>MATERIALES COMPLEMENTARIOS</t>
  </si>
  <si>
    <t>FERTILIZANTES, PESTICIDAS Y OTROS AGROQUÍMICOS</t>
  </si>
  <si>
    <t>INSTALACIÓN, REPARACIÓN Y MANTENIMIENTO DE EQUIPO E INSTRUMENTAL MÉDICO Y DE LABORATORIO</t>
  </si>
  <si>
    <t>REPARACIÓN Y MANTENIMIENTO DE EQUIPO DE DEFENSA Y SEGURIDAD</t>
  </si>
  <si>
    <t>MAQUINARIA Y EQUIPO INDUSTRIAL</t>
  </si>
  <si>
    <t>EQUIPO DE GENERACIÓN ELÉCTRICA, APARATOS Y ACCESORIOS ELÉCTRICOS</t>
  </si>
  <si>
    <t>2.7.1</t>
  </si>
  <si>
    <t>OTROS ASUNTOS SOCIALES</t>
  </si>
  <si>
    <t>06_23</t>
  </si>
  <si>
    <t>COORDINACIÓN GENERAL DE CONSTRUCCIÓN DE COMUNIDAD</t>
  </si>
  <si>
    <t>SOCIEDAD COHESIVA Y RESILENTE</t>
  </si>
  <si>
    <t>016_23</t>
  </si>
  <si>
    <t>DESPACHO DE LA COORDINACIÓN GENERAL DE C</t>
  </si>
  <si>
    <t>APOYO A LAS AGENCIAS Y DELEGACIONES DEL MUNICIPIO</t>
  </si>
  <si>
    <t>GASTOS DE ORDEN  SOCIAL Y CULTURAL</t>
  </si>
  <si>
    <t>AYUDAS SOCIALES A INSTITUCIONES SIN FINES DE LUCRO</t>
  </si>
  <si>
    <t>RECONSTRUCCIÓN DEL TEJIDO SOCIAL</t>
  </si>
  <si>
    <t>APOYO A LAS ESTANCIAS INFANTILES</t>
  </si>
  <si>
    <t>018_23</t>
  </si>
  <si>
    <t>DIRECCIÓN GENERAL DE POLÍTICA SOCIAL</t>
  </si>
  <si>
    <t>BECAS  A ESTUDIANTES</t>
  </si>
  <si>
    <t>SERVICIOS DE INVESTIGACION CIENTIFICA Y DESARROLLO</t>
  </si>
  <si>
    <t>AYUDAS SOCIALES A INSTITUCIONES DE ENSEÑANZA</t>
  </si>
  <si>
    <t>MOCHILAS Y ÚTILES ESCOLARES</t>
  </si>
  <si>
    <t>UNIFORMES ESCOLARES</t>
  </si>
  <si>
    <t>15_23</t>
  </si>
  <si>
    <t>INSTITUTO DE ALTERNATIVAS PARA LOS JÓVENES (INDAJO)</t>
  </si>
  <si>
    <t>035_23</t>
  </si>
  <si>
    <t>INSTITUTO DE ALTERNATIVAS PARA LOS JÓVEN</t>
  </si>
  <si>
    <t>PROGRAMAS Y ACCIONES CULTURALES, RECREATIVOS Y DEPORTIVAS</t>
  </si>
  <si>
    <t>TRANSFERENCIAS OTORGADAS A ENTIDADES PARAESTATALES NO EMPRESARIALES Y NO FINANCIERAS</t>
  </si>
  <si>
    <t>10_23</t>
  </si>
  <si>
    <t>COORDINACIÓN GENERAL DE GESTIÓN INTEGRAL DE LA CIUDAD</t>
  </si>
  <si>
    <t>030_23</t>
  </si>
  <si>
    <t>DIRECCIÓN DE PROYECTOS ESTRATEGICOS</t>
  </si>
  <si>
    <t>POLITICA DE INTEGRAL DE LA CIUDAD</t>
  </si>
  <si>
    <t>MATERIALES Y ÚTILES DE ENSEÑANZA</t>
  </si>
  <si>
    <t>OTROS PRODUCTOS QUÍMICOS</t>
  </si>
  <si>
    <t>PROGRAMA DE APOYO A LADRILLEROS</t>
  </si>
  <si>
    <t>HERRAMIENTAS Y MÁQUINAS-HERRAMIENTA</t>
  </si>
  <si>
    <t>ÁRBOLES Y PLANTAS</t>
  </si>
  <si>
    <t>ADMINISTRACIÓN CENTRAL DE PROTECCIÓN CIVIL Y BOMBEROS</t>
  </si>
  <si>
    <t>REFACCIONES Y ACCESORIOS MENORES DE EDIFICIOS</t>
  </si>
  <si>
    <t>REFACCIONES Y ACCESORIOS MENORES DE EQUIPO DE TRANSPORTE</t>
  </si>
  <si>
    <t>EQUIPOS DE PROTECCIÓN  Y HERRAMIENTA MANUAL</t>
  </si>
  <si>
    <t>1.3.5</t>
  </si>
  <si>
    <t>ASUNTOS JURÍDICOS</t>
  </si>
  <si>
    <t>O</t>
  </si>
  <si>
    <t>03_23</t>
  </si>
  <si>
    <t>SINDICATURA MUNICIPAL</t>
  </si>
  <si>
    <t>011_23</t>
  </si>
  <si>
    <t>DIRECCIÓN GENERAL JURIDÍCA</t>
  </si>
  <si>
    <t>DEFENSORÍA LEGAL</t>
  </si>
  <si>
    <t>007_23</t>
  </si>
  <si>
    <t>DIRECCIÓN DE LA SECRETARÍA GENERAL</t>
  </si>
  <si>
    <t>CONDONACIÓN Y/O REDUCCIÓN DE SANCIONES</t>
  </si>
  <si>
    <t>SERVICIOS FINANCIEROS Y BANCARIOS</t>
  </si>
  <si>
    <t>012_23</t>
  </si>
  <si>
    <t>DIRECCIÓN DE PROCESOS ADMINISTRATIVOS Y</t>
  </si>
  <si>
    <t>DESPACHO DE LA TESORERÍA MUNICIPAL</t>
  </si>
  <si>
    <t>OTROS ARRENDAMIENTOS</t>
  </si>
  <si>
    <t>SERVICIOS DE COBRANZA, INVESTIGACIÓN CREDITICIA Y SIMILAR</t>
  </si>
  <si>
    <t>SERVICIOS DE RECAUDACIÓN, TRASLADO Y CUSTODIA DE VALORES</t>
  </si>
  <si>
    <t>CONSERVACIÓN Y MANTENIMIENTO MENOR DE INMUEBLES</t>
  </si>
  <si>
    <t>PASAJES AÉREOS</t>
  </si>
  <si>
    <t>PASAJES TERRESTRES</t>
  </si>
  <si>
    <t>VIÁTICOS EN EL PAÍS</t>
  </si>
  <si>
    <t>OTROS GASTOS POR RESPONSABILIDADES</t>
  </si>
  <si>
    <t>EJECUCIÓN DE PROYECTOS PRODUCTIVOS NO INCLUIDOS EN CONCEPTOS ANTERIORES DE ESTE CAPÍTULO</t>
  </si>
  <si>
    <t>PLANTAS DE TRATAMIENTO</t>
  </si>
  <si>
    <t>CAT</t>
  </si>
  <si>
    <t>TRANSFERENCIAS A FIDEICOMISOS DE ENTIDADES FEDERATIVAS Y MUNICIPIOS</t>
  </si>
  <si>
    <t>014_23</t>
  </si>
  <si>
    <t>DIRECCIÓN GENERAL DE INGRESOS</t>
  </si>
  <si>
    <t>RECURSOS RECAUDADOS DE MANERA EFICIENTE PROGRAMADOS</t>
  </si>
  <si>
    <t>MATERIALES PARA EL REGISTRO E IDENTIFICACIÓN DE BIENES Y PERSONAS</t>
  </si>
  <si>
    <t>DIVERSAS DEVOLUCIONES</t>
  </si>
  <si>
    <t>ECONOMIA ALIMENTARIA</t>
  </si>
  <si>
    <t>SUBSIDIOS A LA PRODUCCIÓN</t>
  </si>
  <si>
    <t>APOYO A INSTITUCIONES</t>
  </si>
  <si>
    <t>FIL</t>
  </si>
  <si>
    <t>CLAD</t>
  </si>
  <si>
    <t>FESTIVAL PAPIROLAS 2023</t>
  </si>
  <si>
    <t>14_23</t>
  </si>
  <si>
    <t>CENTRO DE ESTIMULACIÓN PARA PERSONAS CON DISCAPACIDAD INTELECTUAL (CENDI)</t>
  </si>
  <si>
    <t>034_23</t>
  </si>
  <si>
    <t>CENTRO DE ESTIMULACIÓN PARA PERSONAS CON</t>
  </si>
  <si>
    <t>ATENCIÓN PARA PERSONAS CON DISCAPACIDAD INTELECTUAL</t>
  </si>
  <si>
    <t>01_23</t>
  </si>
  <si>
    <t>PRESIDENCIA</t>
  </si>
  <si>
    <t>001_23</t>
  </si>
  <si>
    <t>SECRETARÍA PARTICULAR</t>
  </si>
  <si>
    <t>APOYO ECONÓMICO A PERSONAS FÍSICAS, ASOCIACIONES E INSTITUCIONES SIN FINES DE LUCRO</t>
  </si>
  <si>
    <t>ALDEA PASITOS</t>
  </si>
  <si>
    <t>FESTIVAL DEL CINE EN GUADALAJARA</t>
  </si>
  <si>
    <t>TELETON</t>
  </si>
  <si>
    <t>ONU</t>
  </si>
  <si>
    <t>MÉXICO DANZA</t>
  </si>
  <si>
    <t>LAS CORONELAS</t>
  </si>
  <si>
    <t>002_23</t>
  </si>
  <si>
    <t>DIRECCIÓN GENERAL DE RELACIONES PÚBLICAS</t>
  </si>
  <si>
    <t>ATENCIÓN A EVENTOS DEL GOBIERNO MUNICIPAL  Y AGENDA GUBERNAMENTAL</t>
  </si>
  <si>
    <t>005_23</t>
  </si>
  <si>
    <t>DIRECCIÓN GENERAL DE RELACIONES GUBERNAM</t>
  </si>
  <si>
    <t>RELACIONES GUBERNAMENTALES</t>
  </si>
  <si>
    <t>003_23</t>
  </si>
  <si>
    <t>JEFATURA DE GABINETE</t>
  </si>
  <si>
    <t>DESPACHO DE LA JEFATURA DE GABINETE</t>
  </si>
  <si>
    <t>004_23</t>
  </si>
  <si>
    <t>DIRECCIÓN DE COMUNICACIÓN</t>
  </si>
  <si>
    <t>COMUNICACIÓN ESTRATÉGICA DEL GOBIERNO</t>
  </si>
  <si>
    <t>DIFUSIÓN POR RADIO, TELEVISIÓN Y OTROS MEDIOS DE MENSAJES SOBRE PROGRAMAS Y ACTIVIDADES GUBERNAMENTALES</t>
  </si>
  <si>
    <t>TRAILER CONCERT</t>
  </si>
  <si>
    <t>SERVICIOS DE LA INDUSTRIA FÍLMICA, DEL SONIDO Y DEL VIDEO</t>
  </si>
  <si>
    <t>SERVICIO DE CREACIÓN Y DIFUSIÓN DE CONTENIDO EXCLUSIVAMENTE A  TRAVÉS DE INTERNET</t>
  </si>
  <si>
    <t>VIDRIO Y PRODUCTOS DE VIDRIO</t>
  </si>
  <si>
    <t>ARRENDAMIENTO DE EDIFICIOS</t>
  </si>
  <si>
    <t>BANDA MUNICIPAL</t>
  </si>
  <si>
    <t>CAPACITACIÓN ISO</t>
  </si>
  <si>
    <t>SERVICIOS DE PROTECCIÓN Y SEGURIDAD</t>
  </si>
  <si>
    <t>SEGUROS DE RESPONSABILIDAD PATRIMONIAL Y FIANZAS</t>
  </si>
  <si>
    <t>SEGURO DE BIENES PATRIMONIALES</t>
  </si>
  <si>
    <t>COMISIONES POR VENTAS</t>
  </si>
  <si>
    <t>REPARACIÓN Y MANTENIMIENTO DE EQUIPO DE TRANSPORTE</t>
  </si>
  <si>
    <t>SERVICIOS DE CREATIVIDAD, PREPRODUCCIÓN Y PRODUCCIÓN DE PUBLICIDAD, EXCEPTO INTERNET</t>
  </si>
  <si>
    <t>SERVICIOS FUNERARIOS Y DE CEMENTERIOS</t>
  </si>
  <si>
    <t>MUEBLES DE OFICINA Y ESTANTERÍA</t>
  </si>
  <si>
    <t>DIETAS</t>
  </si>
  <si>
    <t>RETRIBUCIONES POR SERVICIOS DE CARÁCTER SOCIAL</t>
  </si>
  <si>
    <t>PRIMAS VACACIONALES</t>
  </si>
  <si>
    <t>HORAS EXTRAORDINARIAS</t>
  </si>
  <si>
    <t>COMPENSACIONES</t>
  </si>
  <si>
    <t>CUOTAS AL IMSS POR ENFERMEDADES Y MATERNIDAD (Modalidad 38)</t>
  </si>
  <si>
    <t>CUOTAS PARA LA VIVIENDA (IPEJAL 3%)</t>
  </si>
  <si>
    <t>APORTACIONES AL SISTEMA DE RETIRO SEDAR</t>
  </si>
  <si>
    <t>APORTACIONES AL SISTEMA DE RETIRO DE PENSIONES</t>
  </si>
  <si>
    <t>APORTACIONES PARA SEGUROS</t>
  </si>
  <si>
    <t>INDEMNIZACIONES</t>
  </si>
  <si>
    <t>019_23</t>
  </si>
  <si>
    <t>DIRECCIÓN ADMINISTRATIVA DE INFRAESTRUCT</t>
  </si>
  <si>
    <t>SERVICIO DE MANTENIMIENTO EN LOS ESPACIOS PÚBLICOS</t>
  </si>
  <si>
    <t>09_23</t>
  </si>
  <si>
    <t>COORDINACIÓN GENERAL DE DESARROLLO ECONÓMICO</t>
  </si>
  <si>
    <t>027_23</t>
  </si>
  <si>
    <t>DIRECCIÓN DE RASTRO MUNICIPAL</t>
  </si>
  <si>
    <t>SACRIFICIO DE BOVINOS Y PORCINOS EN EL RASTRO MUNICIPAL</t>
  </si>
  <si>
    <t>F</t>
  </si>
  <si>
    <t>ACTAS DE INSTALACIÓN DE MESAS DE PAZ</t>
  </si>
  <si>
    <t>OTROS SERVICIOS DE TRASLADO Y HOSPEDAJE</t>
  </si>
  <si>
    <t>P</t>
  </si>
  <si>
    <t>006_23</t>
  </si>
  <si>
    <t>DIRECCIÓN GENERAL DE CENSOS Y ESTADISTIC</t>
  </si>
  <si>
    <t>PROCESOS ESTADISTICOS DEL MUNICIPIO</t>
  </si>
  <si>
    <t>N</t>
  </si>
  <si>
    <t>FOEDEN</t>
  </si>
  <si>
    <t>AYUDAS POR DESASTRES NATURALES Y OTROS SINIESTROS</t>
  </si>
  <si>
    <t>PLANTA POTABILIZADORA</t>
  </si>
  <si>
    <t>PRESUPUESTO PARTICIPATIVO</t>
  </si>
  <si>
    <t>3.1.1</t>
  </si>
  <si>
    <t>ASUNTOS ECONÓMICOS Y COMERCIALES EN GENERAL</t>
  </si>
  <si>
    <t>DESARROLLO ECONÓMICO Y EMPLEO</t>
  </si>
  <si>
    <t>028_23</t>
  </si>
  <si>
    <t>DIRECCÍON GENERAL DE DESARROLLO RURAL</t>
  </si>
  <si>
    <t>CAL AGRÍCOLA</t>
  </si>
  <si>
    <t>INDEMINIZACIÓN AL PRODUCTOR GANADERO</t>
  </si>
  <si>
    <t>026_23</t>
  </si>
  <si>
    <t>DESPACHO DE LA COORDINACIÓN GENERAL DE D</t>
  </si>
  <si>
    <t>ADMINISTRACIÓN CENTRAL DE LA COORDINACIÓN GENERAL DE DESARROLLO ECONÓMICO</t>
  </si>
  <si>
    <t>PRODUCTOS QUÍMICOS, FARMACÉUTICOS Y DE LABORATORIO ADQUIRIDOS COMO MATERIA PRIMA</t>
  </si>
  <si>
    <t>OTROS PRODUCTOS ADQUIRIDOS COMO MATERIA PRIMA</t>
  </si>
  <si>
    <t>CAL, YESO Y PRODUCTOS DE YESO</t>
  </si>
  <si>
    <t>ELABORACIÓN DE COMPOSTA</t>
  </si>
  <si>
    <t>LIMPIEZA DE MINAS DE BASALTO</t>
  </si>
  <si>
    <t>CABALGATA</t>
  </si>
  <si>
    <t>EXPO AGROPECUARIA</t>
  </si>
  <si>
    <t>CHARRERIA</t>
  </si>
  <si>
    <t>MICTLAN</t>
  </si>
  <si>
    <t>ARBOL NAVIDEÑO</t>
  </si>
  <si>
    <t>ACTIBAZAREZ</t>
  </si>
  <si>
    <t>SECTOR EMPRESARIAL</t>
  </si>
  <si>
    <t>ROSCA DE REYES</t>
  </si>
  <si>
    <t>PAQUETE AGROECOLÓGICO</t>
  </si>
  <si>
    <t>2.5.6</t>
  </si>
  <si>
    <t>OTRO SERVICIOS EDUCATIVOS Y ACTIVIDADES INHERENTES</t>
  </si>
  <si>
    <t>APOYO A INSTITUCIONES EDUCATIVAS</t>
  </si>
  <si>
    <t>PROGRAMA ABC Y REZAGO EDUCATIVO</t>
  </si>
  <si>
    <t>BECAS Y OTRAS AYUDAS PARA PROGRAMAS DE CAPACITACIÓN</t>
  </si>
  <si>
    <t>2.4.2</t>
  </si>
  <si>
    <t>CULTURA</t>
  </si>
  <si>
    <t>017_23</t>
  </si>
  <si>
    <t>DIRECCIÓN GENERAL DE CULTURA</t>
  </si>
  <si>
    <t>POLITICA CULTURAL DE TLAJOMULCO DE ZUÑIGA</t>
  </si>
  <si>
    <t>FESTIVAL MAROMETA</t>
  </si>
  <si>
    <t>DIA DEL MAESTRO</t>
  </si>
  <si>
    <t>3.7.1</t>
  </si>
  <si>
    <t>TURISMO</t>
  </si>
  <si>
    <t>029_23</t>
  </si>
  <si>
    <t>DIRECCIÓN GENERAL DE TURISMO Y PROMOCIÓN</t>
  </si>
  <si>
    <t>APOYO A TRADICIONES</t>
  </si>
  <si>
    <t>ESCUELA DE CHARRERIA</t>
  </si>
  <si>
    <t>APOYO A LAS TRADICIONES (XAYACATES)</t>
  </si>
  <si>
    <t>2.4.1</t>
  </si>
  <si>
    <t>DEPORTE Y RECREACIÓN</t>
  </si>
  <si>
    <t>16_23</t>
  </si>
  <si>
    <t>CONSEJO MUNICIPAL DEL DEPORTE (COMUDE)</t>
  </si>
  <si>
    <t>036_23</t>
  </si>
  <si>
    <t>ACTIVIDADES DEPORTIVAS Y RECREATIVAS EN EL MUNICIPIO</t>
  </si>
  <si>
    <t>2.6.8</t>
  </si>
  <si>
    <t>OTROS GRUPOS VULNERABLES</t>
  </si>
  <si>
    <t>13_23</t>
  </si>
  <si>
    <t>INSTITUTO MUNICIPAL DE LA MUJER TLAJOMULQUENSE (IMMT)</t>
  </si>
  <si>
    <t>033_23</t>
  </si>
  <si>
    <t>INSTITUTO MUNICIPAL DE LA MUJER TLAJOMUL</t>
  </si>
  <si>
    <t>ATENCION A MUJERES DEL MUNICIPIO</t>
  </si>
  <si>
    <t>2.6.3</t>
  </si>
  <si>
    <t>FAMILIA E HIJOS</t>
  </si>
  <si>
    <t>12_23</t>
  </si>
  <si>
    <t>SISTEMA INTEGRAL PARA EL DESARROLLO DE LA FAMILIA (DIF)</t>
  </si>
  <si>
    <t>032_23</t>
  </si>
  <si>
    <t>SISTEMA INTEGRAL PARA EL DESARROLLO DE L</t>
  </si>
  <si>
    <t>SISTEMA INTEGRAL PARA EL DESARROLLO DE LA FAMILIA</t>
  </si>
  <si>
    <t>2.6-11-22</t>
  </si>
  <si>
    <t>ESTRATEGIA DE SEGURIDAD URBANO-COMUNITARIA "PUNTOS PURPURA" 2022 (APORTACIÓN ESTATAL)</t>
  </si>
  <si>
    <t>2.5-01-22</t>
  </si>
  <si>
    <t>FONDO DE APORTACIÓN A LA INFRAESTRUCTURA SOCIAL MUNICIPAL 2022 (FISM)</t>
  </si>
  <si>
    <t>2.5-03-22</t>
  </si>
  <si>
    <t>PRODDER 2022 (APORTACIÓN FEDERAL)</t>
  </si>
  <si>
    <t>2.6-05-22</t>
  </si>
  <si>
    <t>PROGRAMA ESTRATEGIA ALE 2022 (APORTACIÓN ESTATAL)</t>
  </si>
  <si>
    <t>2.6-10-22</t>
  </si>
  <si>
    <t>JALISCO CRECE 2022 (APORTACIÓN ESTATAL)</t>
  </si>
  <si>
    <t>1.1-14-23</t>
  </si>
  <si>
    <t>RECURSOS FISCALES (RESERVAS TERRITORIALES) 2023</t>
  </si>
  <si>
    <t>TERRENOS</t>
  </si>
  <si>
    <t>2.5-01-23</t>
  </si>
  <si>
    <t>FONDO DE APORTACIÓN A LA INFRAESTRUCTURA SOCIAL MUNICIPAL 2023 (FAISM)</t>
  </si>
  <si>
    <t>Saldo</t>
  </si>
  <si>
    <t xml:space="preserve">Ampliación </t>
  </si>
  <si>
    <t xml:space="preserve">Transferencia origen </t>
  </si>
  <si>
    <t xml:space="preserve">Transferencia destino </t>
  </si>
  <si>
    <t>Total general</t>
  </si>
  <si>
    <t>1era Modificación 2023</t>
  </si>
  <si>
    <t>Presupuesto Inicial 2023</t>
  </si>
  <si>
    <t>Origen del Recurso</t>
  </si>
  <si>
    <t xml:space="preserve">1era Modificación 2023 </t>
  </si>
  <si>
    <t>Administrativa</t>
  </si>
  <si>
    <t xml:space="preserve">Capitulo </t>
  </si>
  <si>
    <t>Tipo de gasto</t>
  </si>
  <si>
    <t>AMORTIZACION DE LA DEUDA Y DISMINUCION DE PASIVOS</t>
  </si>
  <si>
    <t>GASTO CAPITAL</t>
  </si>
  <si>
    <t>GASTO CORRIENTE</t>
  </si>
  <si>
    <t>Capitulo 6000</t>
  </si>
  <si>
    <t>Finalidad</t>
  </si>
  <si>
    <t>Función</t>
  </si>
  <si>
    <t>Nombre Finalidad</t>
  </si>
  <si>
    <t>Nombre Función</t>
  </si>
  <si>
    <t>COORDINACION DE LA POLITICA DE GOBIERNO</t>
  </si>
  <si>
    <t>GOBIERNO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</si>
  <si>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</si>
  <si>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</si>
  <si>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</si>
  <si>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</si>
  <si>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</si>
  <si>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RECREACION, CULTURA Y OTRAS MANIFESTACIONES SOCIALES</t>
  </si>
  <si>
    <t>EDUCACIÓN</t>
  </si>
  <si>
    <t>PROTECCIÓN SOCIAL</t>
  </si>
  <si>
    <t>DESARROLLO ECONOMICO</t>
  </si>
  <si>
    <t>ASUNTOS ECONOMICOS, COMERCIALES Y LABORALES EN GENERAL</t>
  </si>
  <si>
    <t>CIENCIA, TECNOLOGIA E INNOVACION</t>
  </si>
  <si>
    <t xml:space="preserve">Finalidad </t>
  </si>
  <si>
    <t xml:space="preserve">Función </t>
  </si>
  <si>
    <t>Subfuncion</t>
  </si>
  <si>
    <t>Estado del presupuesto</t>
  </si>
  <si>
    <t>CRI/LI</t>
  </si>
  <si>
    <t>DESCRIPCIÓN</t>
  </si>
  <si>
    <t>Estimado</t>
  </si>
  <si>
    <t>1er Modificacion</t>
  </si>
  <si>
    <t>Ampliaión</t>
  </si>
  <si>
    <t>TOTAL</t>
  </si>
  <si>
    <t>IMPUESTOS</t>
  </si>
  <si>
    <t>IMPUESTOS SOBRE LOS INGRESOS</t>
  </si>
  <si>
    <t>1.1.1</t>
  </si>
  <si>
    <t>Impuestos sobre espectáculos públicos</t>
  </si>
  <si>
    <t>1.1.1.1</t>
  </si>
  <si>
    <t>Función de circo y espectáculos de carpa</t>
  </si>
  <si>
    <t>1.1.1.2</t>
  </si>
  <si>
    <t>Conciertos, presentación de artistas, audiciones musicales, funciones de box, lucha libre, futbol, básquetbol, beisbol y otros espectáculos deportivos.</t>
  </si>
  <si>
    <t>1.1.1.3</t>
  </si>
  <si>
    <t>Peleas de gallos, palenques, carreras de caballos y similares</t>
  </si>
  <si>
    <t>1.1.1.4</t>
  </si>
  <si>
    <t>Eventos y espectáculos deportivos</t>
  </si>
  <si>
    <t>1.1.1.5</t>
  </si>
  <si>
    <t>Espectáculos culturales, teatrales, ballet, ópera y taurinos</t>
  </si>
  <si>
    <t>1.1.1.6</t>
  </si>
  <si>
    <t>Espectáculos taurinos y ecuestres</t>
  </si>
  <si>
    <t>1.1.1.7</t>
  </si>
  <si>
    <t>Otros espectáculos públicos</t>
  </si>
  <si>
    <t>IMPUESTOS SOBRE EL PATRIMONIO</t>
  </si>
  <si>
    <t>1.2.1</t>
  </si>
  <si>
    <t>Impuesto predial</t>
  </si>
  <si>
    <t>1.2.1.1</t>
  </si>
  <si>
    <t>Predios urbanos</t>
  </si>
  <si>
    <t>1.2.1.2</t>
  </si>
  <si>
    <t>rústicos</t>
  </si>
  <si>
    <t>1.2.2</t>
  </si>
  <si>
    <t>Impuesto sobre transmisiones patrimoniales</t>
  </si>
  <si>
    <t>1.2.2.1</t>
  </si>
  <si>
    <t>Adquisición de departamentos, viviendas y casas para habitación</t>
  </si>
  <si>
    <t>1.2.2.2</t>
  </si>
  <si>
    <t>Regularización de terrenos</t>
  </si>
  <si>
    <t>1.2.3</t>
  </si>
  <si>
    <t>Impuestos sobre negocios jurídicos</t>
  </si>
  <si>
    <t>1.2.3.1</t>
  </si>
  <si>
    <t>Construcción de inmuebles</t>
  </si>
  <si>
    <t>1.2.3.2</t>
  </si>
  <si>
    <t>Reconstrucción de inmuebles</t>
  </si>
  <si>
    <t>1.2.3.3</t>
  </si>
  <si>
    <t>Ampliación de inmuebles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</si>
  <si>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</si>
  <si>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</si>
  <si>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</si>
  <si>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</si>
  <si>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LOS IMPUESTOS</t>
  </si>
  <si>
    <t>Recargos</t>
  </si>
  <si>
    <t>1.7.1.1</t>
  </si>
  <si>
    <t>Falta de pago</t>
  </si>
  <si>
    <t>Multas</t>
  </si>
  <si>
    <t>1.7.2.1</t>
  </si>
  <si>
    <t>Infracciones</t>
  </si>
  <si>
    <t>1.7.3</t>
  </si>
  <si>
    <t>Intereses</t>
  </si>
  <si>
    <t>1.7.3.1</t>
  </si>
  <si>
    <t>Plazo de créditos fiscales</t>
  </si>
  <si>
    <t>1.7.4</t>
  </si>
  <si>
    <t>Gastos de ejecución y de embargo</t>
  </si>
  <si>
    <t>1.7.4.1</t>
  </si>
  <si>
    <t>Gastos de notificación</t>
  </si>
  <si>
    <t>1.7.4.2</t>
  </si>
  <si>
    <t>Gastos de embargo</t>
  </si>
  <si>
    <t>1.7.4.3</t>
  </si>
  <si>
    <t>Otros gastos del procedimiento</t>
  </si>
  <si>
    <t>1.7.5</t>
  </si>
  <si>
    <t>Actualización</t>
  </si>
  <si>
    <t>1.7.5.1</t>
  </si>
  <si>
    <t>1.7.9</t>
  </si>
  <si>
    <t>Otros no especificados</t>
  </si>
  <si>
    <t>1.7.9.1</t>
  </si>
  <si>
    <t>Otros  accesorios</t>
  </si>
  <si>
    <t>OTROS IMPUESTOS</t>
  </si>
  <si>
    <t>1.8.1</t>
  </si>
  <si>
    <t>Impuestos extraordinarios</t>
  </si>
  <si>
    <t>1.8.1.1</t>
  </si>
  <si>
    <t>1.8.1.2</t>
  </si>
  <si>
    <t>Otros Impuestos</t>
  </si>
  <si>
    <t>IMPUESTOS NO COMPRENDIDOS EN LA LEY DE INGRESOS VIGENTE, CAUSADOS EN EJERCICIOS FISCALES ANTERIORES PENDIENTES DE LIQUIDACION O PAGO</t>
  </si>
  <si>
    <t>CUOTAS Y APORTACIONES DE SEGURIDAD SOCIAL</t>
  </si>
  <si>
    <t>APORTACIONES PARA FONDOS DE VIVIENDA</t>
  </si>
  <si>
    <t xml:space="preserve">CUOTAS PARA LA SEGURIDAD SOCIAL 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</si>
  <si>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</si>
  <si>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</si>
  <si>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</si>
  <si>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</si>
  <si>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CONTRIBUCIÓN DE MEJORAS POR OBRAS PÚBLICAS</t>
  </si>
  <si>
    <t>Contribuciones de mejoras</t>
  </si>
  <si>
    <t>3.1.1.1</t>
  </si>
  <si>
    <t>Contribuciones de mejoras por obras públicas</t>
  </si>
  <si>
    <t>CONTRIBUCIONES DE MEJORAS NO COMPRENDIDAS EN LA LEY DE INGRESOS VIGENTE, CAUSADOS EN EJERCICIOS FISCALES ANTERIORES PENDIENTES DE LIQUIDACION O PAGO</t>
  </si>
  <si>
    <t>DERECHOS</t>
  </si>
  <si>
    <t>DERECHOS POR EL USO, GOCE, APROVECHAMIENTO O EXPLOTACIÓN DE BIENES DE DOMINIO PÚBLICO</t>
  </si>
  <si>
    <t>4.1.1</t>
  </si>
  <si>
    <t>Uso del piso</t>
  </si>
  <si>
    <t>4.1.1.1</t>
  </si>
  <si>
    <t>Estacionamientos exclusivos</t>
  </si>
  <si>
    <t>4.1.1.2</t>
  </si>
  <si>
    <t>Puestos permanentes y eventuales</t>
  </si>
  <si>
    <t>4.1.1.3</t>
  </si>
  <si>
    <t>Actividades comerciales e industriales</t>
  </si>
  <si>
    <t>4.1.1.4</t>
  </si>
  <si>
    <t>Espectáculos y diversiones públicas</t>
  </si>
  <si>
    <t>4.1.1.5</t>
  </si>
  <si>
    <t>Otros fines o actividades no previstas</t>
  </si>
  <si>
    <t>4.1.2</t>
  </si>
  <si>
    <t>Estacionamientos</t>
  </si>
  <si>
    <t>4.1.2.1</t>
  </si>
  <si>
    <t>Concesión de estacionamientos</t>
  </si>
  <si>
    <t>4.1.3</t>
  </si>
  <si>
    <t>De los Cementerios de dominio público</t>
  </si>
  <si>
    <t>4.1.3.1</t>
  </si>
  <si>
    <t>Lotes uso perpetuidad y temporal</t>
  </si>
  <si>
    <t>4.1.3.2</t>
  </si>
  <si>
    <t>Mantenimiento</t>
  </si>
  <si>
    <t>4.1.3.3</t>
  </si>
  <si>
    <t>Venta de gavetas a perpetuidad</t>
  </si>
  <si>
    <t>4.1.3.4</t>
  </si>
  <si>
    <t>Otros en cementerios</t>
  </si>
  <si>
    <t>4.1.4</t>
  </si>
  <si>
    <t>Uso, goce, aprovechamiento o explotación de otros bienes de dominio público</t>
  </si>
  <si>
    <t>4.1.4.1</t>
  </si>
  <si>
    <t>Arrendamiento o concesión de locales en mercados</t>
  </si>
  <si>
    <t>4.1.4.2</t>
  </si>
  <si>
    <t xml:space="preserve">Arrendamiento o concesión de kioscos en plazas y jardines </t>
  </si>
  <si>
    <t>4.1.4.3</t>
  </si>
  <si>
    <t>Arrendamiento o concesión de escusados y baños</t>
  </si>
  <si>
    <t>4.1.4.4</t>
  </si>
  <si>
    <t>Arrendamiento de inmuebles para anuncios</t>
  </si>
  <si>
    <t>4.1.4.5</t>
  </si>
  <si>
    <t>Otros arrendamientos o concesiones de bienes</t>
  </si>
  <si>
    <t>DERECHOS POR PRESTACIÓN DE SERVICIOS</t>
  </si>
  <si>
    <t>4.3.1</t>
  </si>
  <si>
    <t>Licencias y permisos de giros</t>
  </si>
  <si>
    <t>4.3.1.1</t>
  </si>
  <si>
    <t>Licencias, permisos o autorización de giros con venta de bebidas alcohólicas</t>
  </si>
  <si>
    <t>4.3.1.2</t>
  </si>
  <si>
    <t>Licencias, permisos o autorización de giros con servicios de bebidas alcohólicas</t>
  </si>
  <si>
    <t>4.3.1.3</t>
  </si>
  <si>
    <t>Licencias, permisos o autorización de otros conceptos distintos a los anteriores giros con bebidas alcohólicas</t>
  </si>
  <si>
    <t>4.3.1.4</t>
  </si>
  <si>
    <t>Permiso para el funcionamiento de horario extraordinario</t>
  </si>
  <si>
    <t>4.3.2</t>
  </si>
  <si>
    <t>Licencias y permisos para anuncios</t>
  </si>
  <si>
    <t>4.3.2.1</t>
  </si>
  <si>
    <t>Licencias y permisos de anuncios permanentes</t>
  </si>
  <si>
    <t>4.3.2.2</t>
  </si>
  <si>
    <t>Licencias y permisos de anuncios eventuales</t>
  </si>
  <si>
    <t>4.3.2.3</t>
  </si>
  <si>
    <t>Licencias y permisos de anuncios distintos a los anteriores</t>
  </si>
  <si>
    <t>4.3.3</t>
  </si>
  <si>
    <t>Licencias de construcción, reconstrucción, reparación o demolición de obras</t>
  </si>
  <si>
    <t>4.3.3.1</t>
  </si>
  <si>
    <t>Licencias de construcción</t>
  </si>
  <si>
    <t>4.3.3.2</t>
  </si>
  <si>
    <t>Licencias para demolición</t>
  </si>
  <si>
    <t>4.3.3.3</t>
  </si>
  <si>
    <t>Licencias para remodelación</t>
  </si>
  <si>
    <t>4.3.3.4</t>
  </si>
  <si>
    <t>Licencias para reconstrucción, reestructuración o adaptación</t>
  </si>
  <si>
    <t>4.3.3.5</t>
  </si>
  <si>
    <t>Licencias para ocupación provisional en la vía pública</t>
  </si>
  <si>
    <t>4.3.3.6</t>
  </si>
  <si>
    <t>Licencias para movimientos de tierras</t>
  </si>
  <si>
    <t>4.3.3.7</t>
  </si>
  <si>
    <t>Licencias similares no previstas en las anteriores</t>
  </si>
  <si>
    <t>4.3.4</t>
  </si>
  <si>
    <t>Alineamiento, designación de número oficial e inspección</t>
  </si>
  <si>
    <t>4.3.4.1</t>
  </si>
  <si>
    <t>Alineamiento</t>
  </si>
  <si>
    <t>4.3.4.2</t>
  </si>
  <si>
    <t>Designación de número oficial</t>
  </si>
  <si>
    <t>4.3.4.3</t>
  </si>
  <si>
    <t>Inspección de valor sobre inmuebles</t>
  </si>
  <si>
    <t>4.3.4.4</t>
  </si>
  <si>
    <t>Otros servicios similares</t>
  </si>
  <si>
    <t>4.3.5</t>
  </si>
  <si>
    <t>Licencias de cambio de régimen de propiedad y urbanización</t>
  </si>
  <si>
    <t>4.3.5.1</t>
  </si>
  <si>
    <t>Licencia de cambio de régimen de propiedad</t>
  </si>
  <si>
    <t>4.3.5.2</t>
  </si>
  <si>
    <t>Licencia de urbanización</t>
  </si>
  <si>
    <t>4.3.5.3</t>
  </si>
  <si>
    <t>Peritaje, dictamen e inspección de carácter extraordinario</t>
  </si>
  <si>
    <t>4.3.5.4</t>
  </si>
  <si>
    <t>Aprovechamiento de la infraestructura básica existente (vialidades)</t>
  </si>
  <si>
    <t>4.3.5.5</t>
  </si>
  <si>
    <t>Otros servicios en cambio de régimen de propiedad y urbanización</t>
  </si>
  <si>
    <t>4.3.6</t>
  </si>
  <si>
    <t>Servicios por obras</t>
  </si>
  <si>
    <t>4.3.6.1</t>
  </si>
  <si>
    <t>Medición de terrenos</t>
  </si>
  <si>
    <t>4.3.6.2</t>
  </si>
  <si>
    <t>Autorización para romper pavimento, banquetas o machuelos</t>
  </si>
  <si>
    <t>4.3.6.3</t>
  </si>
  <si>
    <t>Autorización para construcciones de infraestructura en la vía pública</t>
  </si>
  <si>
    <t>4.3.7</t>
  </si>
  <si>
    <t>Regularizaciones de los registros de obra</t>
  </si>
  <si>
    <t>4.3.7.1</t>
  </si>
  <si>
    <t>Regularización de predios en zonas de origen ejidal destinados al uso de casa habitación</t>
  </si>
  <si>
    <t>4.3.7.2</t>
  </si>
  <si>
    <t>Regularización de edificaciones existentes de uso no habitacional en zonas de origen ejidal con antigüedad mayor a los 5 años</t>
  </si>
  <si>
    <t>4.3.7.3</t>
  </si>
  <si>
    <t>Regularización de edificaciones existentes de uso no habitación en zonas de origen ejidal con antigüedad de hasta 5 años</t>
  </si>
  <si>
    <t>4.3.8</t>
  </si>
  <si>
    <t>Servicios de sanidad</t>
  </si>
  <si>
    <t>4.3.8.1</t>
  </si>
  <si>
    <t>Inhumaciones y reinhumaciones</t>
  </si>
  <si>
    <t>4.3.8.2</t>
  </si>
  <si>
    <t>Exhumaciones</t>
  </si>
  <si>
    <t>4.3.8.3</t>
  </si>
  <si>
    <t>Servicio de cremación</t>
  </si>
  <si>
    <t>4.3.8.4</t>
  </si>
  <si>
    <t>Traslado de cadáveres fuera del municipio</t>
  </si>
  <si>
    <t>4.3.9</t>
  </si>
  <si>
    <t>Servicio de limpieza, recolección, traslado, tratamiento y disposición final de residuos</t>
  </si>
  <si>
    <t>4.3.9.1</t>
  </si>
  <si>
    <t>Recolección y traslado de basura, desechos o desperdicios no peligrosos</t>
  </si>
  <si>
    <t>4.3.9.2</t>
  </si>
  <si>
    <t>Recolección y traslado de basura, desechos o desperdicios peligrosos</t>
  </si>
  <si>
    <t>4.3.9.3</t>
  </si>
  <si>
    <t>Limpieza de lotes baldíos, jardines, prados, banquetas y similares</t>
  </si>
  <si>
    <t>4.3.9.4</t>
  </si>
  <si>
    <t>Servicio exclusivo de camiones de aseo</t>
  </si>
  <si>
    <t>4.3.9.5</t>
  </si>
  <si>
    <t>Por utilizar tiraderos y rellenos sanitarios del municipio</t>
  </si>
  <si>
    <t>4.3.9.9</t>
  </si>
  <si>
    <t>4.3.10</t>
  </si>
  <si>
    <t>Agua potable y alcantarillado</t>
  </si>
  <si>
    <t>4.3.10.1</t>
  </si>
  <si>
    <t>Servicio doméstico</t>
  </si>
  <si>
    <t>4.3.10.2</t>
  </si>
  <si>
    <t>Servicio no doméstico</t>
  </si>
  <si>
    <t>4.3.10.3</t>
  </si>
  <si>
    <t>Predios baldíos</t>
  </si>
  <si>
    <t>4.3.10.4</t>
  </si>
  <si>
    <t>Servicios en localidades</t>
  </si>
  <si>
    <t>4.3.10.5</t>
  </si>
  <si>
    <t>20% para el saneamiento de las aguas residuales</t>
  </si>
  <si>
    <t>4.3.10.6</t>
  </si>
  <si>
    <t>3% para la infraestructura básica existente</t>
  </si>
  <si>
    <t>4.3.10.7</t>
  </si>
  <si>
    <t>Aprovechamiento de la infraestructura básica existente</t>
  </si>
  <si>
    <t>4.3.10.8</t>
  </si>
  <si>
    <t>Conexión o reconexión al servicio</t>
  </si>
  <si>
    <t>4.3.10.9</t>
  </si>
  <si>
    <t>Otros servicios de Agua Potable no previstos</t>
  </si>
  <si>
    <t>4.3.11</t>
  </si>
  <si>
    <t>Rastro</t>
  </si>
  <si>
    <t>4.3.11.1</t>
  </si>
  <si>
    <t>Autorización de matanza</t>
  </si>
  <si>
    <t>4.3.11.2</t>
  </si>
  <si>
    <t>Autorización de salida de animales del rastro para envíos fuera del municipio</t>
  </si>
  <si>
    <t>4.3.11.3</t>
  </si>
  <si>
    <t>Autorización de la introducción de ganado al rastro en horas extraordinarias</t>
  </si>
  <si>
    <t>4.3.11.4</t>
  </si>
  <si>
    <t>Sello de inspección sanitaria</t>
  </si>
  <si>
    <t>4.3.11.5</t>
  </si>
  <si>
    <t>Acarreo de carnes en camiones del municipio</t>
  </si>
  <si>
    <t>4.3.11.6</t>
  </si>
  <si>
    <t>Servicios de matanza en el rastro municipal</t>
  </si>
  <si>
    <t>4.3.11.7</t>
  </si>
  <si>
    <t>Venta de productos obtenidos en el rastro</t>
  </si>
  <si>
    <t>4.3.11.9</t>
  </si>
  <si>
    <t>Otros servicios prestados por el rastro municipal</t>
  </si>
  <si>
    <t>4.3.12</t>
  </si>
  <si>
    <t>Registro civil</t>
  </si>
  <si>
    <t>4.3.12.1</t>
  </si>
  <si>
    <t xml:space="preserve">Servicios en oficina fuera del horario </t>
  </si>
  <si>
    <t>4.3.12.2</t>
  </si>
  <si>
    <t>Servicios a domicilio</t>
  </si>
  <si>
    <t>4.3.12.3</t>
  </si>
  <si>
    <t>Anotaciones e inserciones en actas</t>
  </si>
  <si>
    <t>4.3.13</t>
  </si>
  <si>
    <t>Certificaciones</t>
  </si>
  <si>
    <t>4.3.13.1</t>
  </si>
  <si>
    <t>Expedición de certificados, certificaciones, constancias o copias certificadas</t>
  </si>
  <si>
    <t>4.3.13.2</t>
  </si>
  <si>
    <t>Extractos de actas</t>
  </si>
  <si>
    <t>4.3.13.3</t>
  </si>
  <si>
    <t>Dictámenes de trazo, uso y destino</t>
  </si>
  <si>
    <t>4.3.13.4</t>
  </si>
  <si>
    <t>Certificados o autorizaciones especiales</t>
  </si>
  <si>
    <t>4.3.14</t>
  </si>
  <si>
    <t>Servicios de catastro</t>
  </si>
  <si>
    <t>4.3.14.1</t>
  </si>
  <si>
    <t>Copias de planos</t>
  </si>
  <si>
    <t>4.3.14.2</t>
  </si>
  <si>
    <t>Certificaciones catastrales</t>
  </si>
  <si>
    <t>4.3.14.3</t>
  </si>
  <si>
    <t>Informes catastrales</t>
  </si>
  <si>
    <t>4.3.14.4</t>
  </si>
  <si>
    <t>Deslindes catastrales</t>
  </si>
  <si>
    <t>4.3.14.5</t>
  </si>
  <si>
    <t>Dictámenes catastrales</t>
  </si>
  <si>
    <t>4.3.14.6</t>
  </si>
  <si>
    <t>Revisión y autorización de avalúos</t>
  </si>
  <si>
    <t>OTROS DERECHOS</t>
  </si>
  <si>
    <t>4.4.1</t>
  </si>
  <si>
    <t>Derechos no especificados</t>
  </si>
  <si>
    <t>4.4.1.1</t>
  </si>
  <si>
    <t>Servicios prestados en horas hábiles</t>
  </si>
  <si>
    <t>4.4.1.2</t>
  </si>
  <si>
    <t>Servicios prestados en horas inhábiles</t>
  </si>
  <si>
    <t>4.4.1.3</t>
  </si>
  <si>
    <t>Solicitudes de información</t>
  </si>
  <si>
    <t>4.4.1.4</t>
  </si>
  <si>
    <t>Servicios médicos</t>
  </si>
  <si>
    <t>4.4.1.9</t>
  </si>
  <si>
    <t>Otros servicios no especificados</t>
  </si>
  <si>
    <t>ACCESORIOS DE DERECHOS</t>
  </si>
  <si>
    <t>4.5.1</t>
  </si>
  <si>
    <t>4.5.1.1</t>
  </si>
  <si>
    <t>4.5.2</t>
  </si>
  <si>
    <t>4.5.2.1</t>
  </si>
  <si>
    <t>4.5.3</t>
  </si>
  <si>
    <t>4.5.3.1</t>
  </si>
  <si>
    <t>4.5.4</t>
  </si>
  <si>
    <t>4.5.4.1</t>
  </si>
  <si>
    <t>4.5.4.2</t>
  </si>
  <si>
    <t>4.5.4.3</t>
  </si>
  <si>
    <t>4.5.5</t>
  </si>
  <si>
    <t>4.5.5.1</t>
  </si>
  <si>
    <t>4.5.9</t>
  </si>
  <si>
    <t>4.5.9.9</t>
  </si>
  <si>
    <t>DERECHOS NO COMPRENDIDOS EN LA LEY DE INGRESOS VIGENTE, CAUSADOS EN EJERCICIOS FISCALES ANTERIORES PENDIENTES DE LIQUIDACION O PAGO</t>
  </si>
  <si>
    <t>4.9.1</t>
  </si>
  <si>
    <t>DERECHOS NO COMPRENDIDOS EN LA LEY DE INGRESOS VIGENTE DE EJERCICIOS FISCALES ANTERIORES</t>
  </si>
  <si>
    <t>4.9.1.1</t>
  </si>
  <si>
    <t>Derechos no comprendidos en la ley de ingresos vigente causados en ejercicios fiscales anteriores</t>
  </si>
  <si>
    <t>PRODUCTOS</t>
  </si>
  <si>
    <t>5.1.1</t>
  </si>
  <si>
    <t>Uso, goce, aprovechamiento o explotación de  bienes de dominio privado</t>
  </si>
  <si>
    <t>5.1.1.1</t>
  </si>
  <si>
    <t>5.1.1.2</t>
  </si>
  <si>
    <t>5.1.1.3</t>
  </si>
  <si>
    <t>5.1.1.4</t>
  </si>
  <si>
    <t>5.1.1.9</t>
  </si>
  <si>
    <t>5.1.2</t>
  </si>
  <si>
    <t>Cementerios de dominio privado</t>
  </si>
  <si>
    <t>5.1.2.1</t>
  </si>
  <si>
    <t>5.1.2.2</t>
  </si>
  <si>
    <t>5.1.2.3</t>
  </si>
  <si>
    <t>5.1.2.9</t>
  </si>
  <si>
    <t>Otros</t>
  </si>
  <si>
    <t>5.1.9</t>
  </si>
  <si>
    <t>Productos diversos</t>
  </si>
  <si>
    <t>5.1.9.1</t>
  </si>
  <si>
    <t>Formas y ediciones impresas</t>
  </si>
  <si>
    <t>5.1.9.2</t>
  </si>
  <si>
    <t>Calcomanías, credenciales, placas, escudos y otros medios de identificación</t>
  </si>
  <si>
    <t>5.1.9.3</t>
  </si>
  <si>
    <t>Depósito de vehículos</t>
  </si>
  <si>
    <t>5.1.9.4</t>
  </si>
  <si>
    <t>Explotación de bienes municipales de dominio privado</t>
  </si>
  <si>
    <t>5.1.9.5</t>
  </si>
  <si>
    <t>Productos o utilidades de talleres y centros de trabajo</t>
  </si>
  <si>
    <t>5.1.9.6</t>
  </si>
  <si>
    <t>Venta de esquilmos, productos de aparcería, desechos y basuras</t>
  </si>
  <si>
    <t>5.1.9.7</t>
  </si>
  <si>
    <t>Venta de productos procedentes de viveros y jardines</t>
  </si>
  <si>
    <t>5.1.9.8</t>
  </si>
  <si>
    <t>Por proporcionar información en documentos o elementos técnicos</t>
  </si>
  <si>
    <t>5.1.9.9</t>
  </si>
  <si>
    <t>Otros productos no especificados</t>
  </si>
  <si>
    <t>PRODUCTOS NO COMPRENDIDOS EN LA LEY DE INGRESOS VIGENTE, CAUSADOS EN EJERCICIOS FISCALES ANTERIORES PENDIENTES DE LIQUIDACION O PAGO</t>
  </si>
  <si>
    <t>APROVECHAMIENTOS</t>
  </si>
  <si>
    <t>6.1.2</t>
  </si>
  <si>
    <t>6.1.2.1</t>
  </si>
  <si>
    <t>6.1.3</t>
  </si>
  <si>
    <t>Indemnizaciones</t>
  </si>
  <si>
    <t>6.1.3.1</t>
  </si>
  <si>
    <t>6.1.4</t>
  </si>
  <si>
    <t>Reintegros</t>
  </si>
  <si>
    <t>6.1.4.1</t>
  </si>
  <si>
    <t>6.1.5</t>
  </si>
  <si>
    <t>Aprovechamiento provenientes de obras públicas</t>
  </si>
  <si>
    <t>6.1.5.1</t>
  </si>
  <si>
    <t>Aprovechamientos provenientes de obras públicas</t>
  </si>
  <si>
    <t>6.1.6</t>
  </si>
  <si>
    <t>Aprovechamiento por participaciones derivadas de la aplicación de leyes</t>
  </si>
  <si>
    <t>6.1.6.1</t>
  </si>
  <si>
    <t>6.1.7</t>
  </si>
  <si>
    <t>Aprovechamientos por aportaciones y cooperaciones</t>
  </si>
  <si>
    <t>6.1.7.1</t>
  </si>
  <si>
    <t>6.1.8</t>
  </si>
  <si>
    <t>Otros aprovechamientos</t>
  </si>
  <si>
    <t>6.1.8.1</t>
  </si>
  <si>
    <t>Otros  aprovechamientos</t>
  </si>
  <si>
    <t>APROVECHAMIENTOS PATRIMONIALES</t>
  </si>
  <si>
    <t>ACCESORIOS DE APROVECHAMIENTOS</t>
  </si>
  <si>
    <t>6.3.1</t>
  </si>
  <si>
    <t>6.3.1.9</t>
  </si>
  <si>
    <t>Accesorios en aprovechamientos</t>
  </si>
  <si>
    <t>APROVECHAMIENTOS NO COMPRENDIDOS EN LA LEY DE INGRESOS VIGENTE, CAUSADOS EN EJERCICIOS FISCALES ANTERIORES PENDIENTES DE LIQUIDACION O PAGO</t>
  </si>
  <si>
    <t>6.9.1</t>
  </si>
  <si>
    <t>APROVECHAMIENTOS NO COMPRENDIDOS EN LA LEY DE INGRESOS VIGENTE</t>
  </si>
  <si>
    <t>6.9.1.1</t>
  </si>
  <si>
    <t>Aprovechamientos no comprendidos en la ley de ingresos vigente, ejercicios anteriores</t>
  </si>
  <si>
    <t>INGRESOS POR VENTA DE BIENES, PRESTACIÓN DE SERVICIOS Y OTROS INGRESOS</t>
  </si>
  <si>
    <t>INGRESOS POR VENTA DE BIENES Y PRESTACION DE SERVICIOS DE INSTITUCIONES PUBLICAS DE SEGURIDAD SOCIAL</t>
  </si>
  <si>
    <t>INGRESOS POR VENTA DE BIENES Y PRESTACION DE SERVICIOS DE EMPRESAS PRODUCTIVAS DEL ESTADO</t>
  </si>
  <si>
    <t>INGRESOS POR VENTA DE BIENES Y PRESTACION DE SERVICIOS DE ENTIDADES PARAESTATALES Y FIDEICOMISOS NO EMPRESARIALES Y NO FINANCIEROS</t>
  </si>
  <si>
    <t>INGRESOS POR VENTA DE BIENES Y PRESTACION DE SERVICIOS DE ENTIDADES PARAESTATALES EMPRESARIALES NO FINANCIERAS CON PARTICIPACION ESTATAL MAYORITARIA</t>
  </si>
  <si>
    <t>INGRESOS POR VENTA DE BIENES Y PRESTACION DE SERVICIOS DE ENTIDADES PARAESTATALES EMPRESARIALES FINANCIERAS MONETARIAS CON PARTICIPACION ESTATAL MAYORITARIA</t>
  </si>
  <si>
    <t>INGRESOS POR VENTA DE BIENES Y PRESTACION DE SERVICIOS DE ENTIDADES PARAESTATALES EMPRESARIALES FINANCIERAS NO MONETARIAS CON PARTICIPACION ESTATAL MAYORITARIA</t>
  </si>
  <si>
    <t>INGRESOS POR VENTA DE BIENES Y PRESTACION DE SERVICIOS DE FIDEICOMISOS FINANCIEROS PUBLICOS CON PARTICIPACION ESTATAL MAYORITARIA</t>
  </si>
  <si>
    <t>INGRESOS POR VENTA DE BIENES Y PRESTACION DE SERVICIOS DE LOS PODERES LEGISLATIVO Y JUDICIAL, Y DE LOS ORGANOS AUTONOMOS</t>
  </si>
  <si>
    <t>OTROS INGRESOS</t>
  </si>
  <si>
    <t>7.9.1</t>
  </si>
  <si>
    <t>Otros ingresos y beneficios</t>
  </si>
  <si>
    <t>7.9.1.1</t>
  </si>
  <si>
    <t xml:space="preserve">Otros ingresos y beneficios varios </t>
  </si>
  <si>
    <t>PARTICIPACIONES, APORTACIONES, CONVENIOS, INCENTIVOS DERIVADOS DE LA COLABORACION FISCAL Y FONDOS DISTINTOS DE APORTACIONES</t>
  </si>
  <si>
    <t>PARTICIPACIONES</t>
  </si>
  <si>
    <t>8.1.1</t>
  </si>
  <si>
    <t>Participaciones Federales</t>
  </si>
  <si>
    <t>8.1.1.1</t>
  </si>
  <si>
    <t>Fondo General de Participaciones</t>
  </si>
  <si>
    <t>8.1.1.2</t>
  </si>
  <si>
    <t>Fondo de Fomento Municipal</t>
  </si>
  <si>
    <t>8.1.1.3</t>
  </si>
  <si>
    <t>Fondo de Fiscalizacion y Recaudacion</t>
  </si>
  <si>
    <t>8.1.1.4</t>
  </si>
  <si>
    <t>Impuesto Especial Sobre Produccion y Servicios</t>
  </si>
  <si>
    <t>8.1.1.5</t>
  </si>
  <si>
    <t>Gasolinas y Diesel</t>
  </si>
  <si>
    <t>8.1.1.6</t>
  </si>
  <si>
    <t>Fondo de Impuesto Sobre la Renta</t>
  </si>
  <si>
    <t>8.1.1.7</t>
  </si>
  <si>
    <t>Fondo de Estabilización de los Ingresos de las Entidades Federativas</t>
  </si>
  <si>
    <t>8.1.2</t>
  </si>
  <si>
    <t>Estatales</t>
  </si>
  <si>
    <t>8.1.2.1</t>
  </si>
  <si>
    <t>Participaciones Estatales</t>
  </si>
  <si>
    <t>APORTACIONES</t>
  </si>
  <si>
    <t>8.2.1</t>
  </si>
  <si>
    <t>Aportaciones federales</t>
  </si>
  <si>
    <t>8.2.1.1</t>
  </si>
  <si>
    <t>Del fondo de infraestructura social municipal</t>
  </si>
  <si>
    <t>8.2.1.2</t>
  </si>
  <si>
    <t>Rendimientos financieros del fondo de aportaciones para la infraestructura social</t>
  </si>
  <si>
    <t>8.2.1.3</t>
  </si>
  <si>
    <t>Del fondo para el fortalecimiento municipal</t>
  </si>
  <si>
    <t>8.2.1.4</t>
  </si>
  <si>
    <t>Rendimientos financieros del fondo de aportaciones para el fortalecimiento municipal</t>
  </si>
  <si>
    <t>CONVENIOS</t>
  </si>
  <si>
    <t>8.3.1</t>
  </si>
  <si>
    <t>Convenios</t>
  </si>
  <si>
    <t>8.3.1.1</t>
  </si>
  <si>
    <t>Derivados del Gobierno Federal</t>
  </si>
  <si>
    <t>8.3.1.2</t>
  </si>
  <si>
    <t>Derivados del Gobierno Estatal</t>
  </si>
  <si>
    <t>8.3.1.9</t>
  </si>
  <si>
    <t>Otros Convenios</t>
  </si>
  <si>
    <t>INCENTIVOS DERIVADOS DE LA COLABORACION FISCAL</t>
  </si>
  <si>
    <t>8.4.1</t>
  </si>
  <si>
    <t>INCENTIVOS DE LA COLABORACION FISCAL</t>
  </si>
  <si>
    <t>8.4.1.1</t>
  </si>
  <si>
    <t>Tenencia o Uso de Vehiculos</t>
  </si>
  <si>
    <t>8.4.1.2</t>
  </si>
  <si>
    <t>Fondo de Compensación ISAN</t>
  </si>
  <si>
    <t>8.4.1.3</t>
  </si>
  <si>
    <t>Impuesto Sobre Automoviles Nuevos</t>
  </si>
  <si>
    <t>8.4.1.4</t>
  </si>
  <si>
    <t>Otros Incentivos Economicos</t>
  </si>
  <si>
    <t>FONDOS DISTINTOS DE APORTACIONES</t>
  </si>
  <si>
    <t>TRANSFERENCIAS, ASIGNACIONES, SUBSIDIOS Y SUBVENCIONES, Y PENSIONES Y JUBILACIONES</t>
  </si>
  <si>
    <t>TRANSFERENCIAS Y ASIGNACIONES</t>
  </si>
  <si>
    <t>9.1.1</t>
  </si>
  <si>
    <t>Transferencias internas y asignaciones al sector público</t>
  </si>
  <si>
    <t>9.1.1.1</t>
  </si>
  <si>
    <t>SUBSIDIOS Y SUBVENCIONES</t>
  </si>
  <si>
    <t>9.3.1</t>
  </si>
  <si>
    <t>Subsidio</t>
  </si>
  <si>
    <t>9.3.1.1</t>
  </si>
  <si>
    <t>9.3.2</t>
  </si>
  <si>
    <t>Subvenciones</t>
  </si>
  <si>
    <t>9.3.2.1</t>
  </si>
  <si>
    <t>PENSIONES Y JUBILACIONES</t>
  </si>
  <si>
    <t>TRANSFERENCIAS DEL FONDO MEXICANO DEL PETROLEO PARA LA ESTABILIZACION Y EL DESARROLLO</t>
  </si>
  <si>
    <t>INGRESOS DERIVADOS DE FINANCIAMIENTO</t>
  </si>
  <si>
    <t>ENDEUDAMIENTO INTERNO</t>
  </si>
  <si>
    <t>10.1.0.1</t>
  </si>
  <si>
    <t>Financiamientos</t>
  </si>
  <si>
    <t>10.1.0.1.1</t>
  </si>
  <si>
    <t>Banca oficial</t>
  </si>
  <si>
    <t>10.1.0.1.2</t>
  </si>
  <si>
    <t>Banca comercial</t>
  </si>
  <si>
    <t>10.1.0.1.3</t>
  </si>
  <si>
    <t>Créditos financieros</t>
  </si>
  <si>
    <t>10.1.0.1.9</t>
  </si>
  <si>
    <t>Otros financiamientos no especificados</t>
  </si>
  <si>
    <t>ENDEUDAMIENTO EXTERNO</t>
  </si>
  <si>
    <t>FINANCIAMIENTO INTERNO</t>
  </si>
  <si>
    <t>Programa y Proyecto</t>
  </si>
  <si>
    <t>1era Ampliación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</si>
</sst>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FFFF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6CB"/>
        <bgColor indexed="64"/>
      </patternFill>
    </fill>
    <fill>
      <patternFill patternType="solid">
        <fgColor rgb="FF00A79D"/>
        <bgColor indexed="64"/>
      </patternFill>
    </fill>
    <fill>
      <patternFill patternType="solid">
        <fgColor rgb="FFFFF2D4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0">
    <xf numFmtId="0" fontId="0" fillId="0" borderId="0" xfId="0"/>
    <xf numFmtId="4" fontId="0" fillId="0" borderId="0" xfId="0" applyNumberFormat="1"/>
    <xf numFmtId="164" fontId="0" fillId="0" borderId="0" xfId="0" applyNumberFormat="1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 applyAlignment="1">
      <alignment wrapText="1"/>
    </xf>
    <xf numFmtId="164" fontId="1" fillId="0" borderId="0" xfId="0" applyNumberFormat="1" applyFont="1"/>
    <xf numFmtId="43" fontId="0" fillId="0" borderId="0" xfId="1" applyFont="1"/>
    <xf numFmtId="0" fontId="1" fillId="0" borderId="0" xfId="0" applyFont="1" applyAlignment="1">
      <alignment horizontal="center"/>
    </xf>
    <xf numFmtId="164" fontId="1" fillId="6" borderId="0" xfId="0" applyNumberFormat="1" applyFont="1" applyFill="1"/>
    <xf numFmtId="0" fontId="0" fillId="7" borderId="0" xfId="0" applyFill="1"/>
    <xf numFmtId="43" fontId="0" fillId="7" borderId="0" xfId="1" applyFont="1" applyFill="1"/>
    <xf numFmtId="4" fontId="0" fillId="7" borderId="0" xfId="0" applyNumberFormat="1" applyFill="1"/>
    <xf numFmtId="164" fontId="0" fillId="7" borderId="0" xfId="0" applyNumberFormat="1" applyFill="1"/>
    <xf numFmtId="44" fontId="0" fillId="0" borderId="0" xfId="2" applyFont="1"/>
    <xf numFmtId="44" fontId="0" fillId="7" borderId="0" xfId="2" applyFont="1" applyFill="1"/>
    <xf numFmtId="164" fontId="1" fillId="7" borderId="0" xfId="0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vertical="center"/>
    </xf>
    <xf numFmtId="43" fontId="0" fillId="0" borderId="0" xfId="1" applyFont="1" applyAlignment="1">
      <alignment wrapText="1"/>
    </xf>
    <xf numFmtId="0" fontId="0" fillId="0" borderId="0" xfId="0" pivotButton="1" applyAlignment="1">
      <alignment wrapText="1"/>
    </xf>
    <xf numFmtId="0" fontId="0" fillId="0" borderId="0" xfId="0" pivotButton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pivotButton="1" applyAlignment="1">
      <alignment vertical="center"/>
    </xf>
    <xf numFmtId="0" fontId="0" fillId="0" borderId="0" xfId="0" pivotButton="1" applyAlignment="1">
      <alignment horizontal="left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horizontal="left" indent="3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indent="4"/>
    </xf>
    <xf numFmtId="0" fontId="4" fillId="9" borderId="3" xfId="0" applyFont="1" applyFill="1" applyBorder="1" applyAlignment="1">
      <alignment vertical="center" wrapText="1"/>
    </xf>
    <xf numFmtId="0" fontId="4" fillId="9" borderId="4" xfId="0" applyFont="1" applyFill="1" applyBorder="1" applyAlignment="1">
      <alignment vertical="center" wrapText="1"/>
    </xf>
    <xf numFmtId="165" fontId="4" fillId="9" borderId="4" xfId="2" applyNumberFormat="1" applyFont="1" applyFill="1" applyBorder="1" applyAlignment="1">
      <alignment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vertical="center" wrapText="1"/>
    </xf>
    <xf numFmtId="165" fontId="5" fillId="10" borderId="6" xfId="2" applyNumberFormat="1" applyFont="1" applyFill="1" applyBorder="1" applyAlignment="1">
      <alignment horizontal="right" vertical="center" wrapText="1"/>
    </xf>
    <xf numFmtId="165" fontId="5" fillId="10" borderId="7" xfId="2" applyNumberFormat="1" applyFont="1" applyFill="1" applyBorder="1" applyAlignment="1">
      <alignment horizontal="right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vertical="center" wrapText="1"/>
    </xf>
    <xf numFmtId="165" fontId="3" fillId="10" borderId="6" xfId="2" applyNumberFormat="1" applyFont="1" applyFill="1" applyBorder="1" applyAlignment="1">
      <alignment horizontal="right" vertical="center" wrapText="1"/>
    </xf>
    <xf numFmtId="165" fontId="3" fillId="10" borderId="7" xfId="2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165" fontId="6" fillId="0" borderId="6" xfId="2" applyNumberFormat="1" applyFont="1" applyBorder="1" applyAlignment="1">
      <alignment horizontal="right" vertical="center" wrapText="1"/>
    </xf>
    <xf numFmtId="165" fontId="6" fillId="0" borderId="7" xfId="2" applyNumberFormat="1" applyFont="1" applyBorder="1" applyAlignment="1">
      <alignment horizontal="right" vertical="center" wrapText="1"/>
    </xf>
    <xf numFmtId="0" fontId="5" fillId="10" borderId="6" xfId="0" applyFont="1" applyFill="1" applyBorder="1" applyAlignment="1">
      <alignment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vertical="center" wrapText="1"/>
    </xf>
    <xf numFmtId="165" fontId="4" fillId="9" borderId="6" xfId="2" applyNumberFormat="1" applyFont="1" applyFill="1" applyBorder="1" applyAlignment="1">
      <alignment horizontal="right" vertical="center" wrapText="1"/>
    </xf>
    <xf numFmtId="165" fontId="4" fillId="9" borderId="7" xfId="2" applyNumberFormat="1" applyFont="1" applyFill="1" applyBorder="1" applyAlignment="1">
      <alignment horizontal="right" vertical="center" wrapText="1"/>
    </xf>
    <xf numFmtId="0" fontId="6" fillId="0" borderId="6" xfId="0" applyFont="1" applyBorder="1" applyAlignment="1">
      <alignment horizontal="justify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vertical="center" wrapText="1"/>
    </xf>
    <xf numFmtId="165" fontId="5" fillId="10" borderId="9" xfId="2" applyNumberFormat="1" applyFont="1" applyFill="1" applyBorder="1" applyAlignment="1">
      <alignment horizontal="right" vertical="center" wrapText="1"/>
    </xf>
    <xf numFmtId="165" fontId="5" fillId="10" borderId="4" xfId="2" applyNumberFormat="1" applyFont="1" applyFill="1" applyBorder="1" applyAlignment="1">
      <alignment horizontal="right" vertical="center" wrapText="1"/>
    </xf>
    <xf numFmtId="165" fontId="0" fillId="0" borderId="0" xfId="2" applyNumberFormat="1" applyFont="1"/>
    <xf numFmtId="43" fontId="0" fillId="0" borderId="0" xfId="0" applyNumberFormat="1"/>
    <xf numFmtId="0" fontId="3" fillId="8" borderId="1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165" fontId="3" fillId="8" borderId="1" xfId="2" applyNumberFormat="1" applyFont="1" applyFill="1" applyBorder="1" applyAlignment="1">
      <alignment horizontal="center" vertical="center" wrapText="1"/>
    </xf>
    <xf numFmtId="165" fontId="3" fillId="8" borderId="3" xfId="2" applyNumberFormat="1" applyFont="1" applyFill="1" applyBorder="1" applyAlignment="1">
      <alignment horizontal="center" vertical="center" wrapText="1"/>
    </xf>
    <xf numFmtId="165" fontId="3" fillId="8" borderId="2" xfId="2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321"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vertical="center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vertical="center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vertical="center"/>
    </dxf>
    <dxf>
      <alignment wrapText="1"/>
    </dxf>
    <dxf>
      <alignment vertical="center"/>
    </dxf>
    <dxf>
      <alignment vertical="center"/>
    </dxf>
    <dxf>
      <alignment wrapText="1"/>
    </dxf>
    <dxf>
      <alignment wrapText="1"/>
    </dxf>
    <dxf>
      <alignment vertical="center"/>
    </dxf>
    <dxf>
      <alignment wrapText="1"/>
    </dxf>
    <dxf>
      <alignment vertical="center"/>
    </dxf>
    <dxf>
      <alignment vertical="center"/>
    </dxf>
    <dxf>
      <alignment wrapText="1"/>
    </dxf>
    <dxf>
      <alignment wrapText="1"/>
    </dxf>
    <dxf>
      <alignment vertical="center"/>
    </dxf>
    <dxf>
      <alignment wrapText="1"/>
    </dxf>
    <dxf>
      <alignment vertical="center"/>
    </dxf>
    <dxf>
      <alignment vertical="center"/>
    </dxf>
    <dxf>
      <alignment wrapText="1"/>
    </dxf>
    <dxf>
      <alignment wrapText="1"/>
    </dxf>
    <dxf>
      <alignment vertical="center"/>
    </dxf>
    <dxf>
      <alignment vertical="center"/>
    </dxf>
    <dxf>
      <alignment wrapText="1"/>
    </dxf>
    <dxf>
      <alignment wrapText="1"/>
    </dxf>
    <dxf>
      <alignment vertical="center"/>
    </dxf>
    <dxf>
      <alignment vertical="center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ZABETH RODRIGUEZ RUBIO - PC-1074" refreshedDate="44974.464959606485" createdVersion="8" refreshedVersion="8" minRefreshableVersion="3" recordCount="333">
  <cacheSource type="worksheet">
    <worksheetSource ref="A1:AP334" sheet="Base"/>
  </cacheSource>
  <cacheFields count="42">
    <cacheField name="Codigo Origen" numFmtId="0">
      <sharedItems/>
    </cacheField>
    <cacheField name="Origen (FF)" numFmtId="0">
      <sharedItems count="16">
        <s v="RECURSOS FISCALES 2023"/>
        <s v="PARTICIPACIONES FEDERALES 2023"/>
        <s v="PARTICIPACIONES ESTATALES 2023"/>
        <s v="SUBSIDIO POLICÍA METROPOLITANA 2023 (APORTACIÓN ESTATAL)"/>
        <s v="FONDO DE APORTACIÓN AL FORTALECIMIENTO MUNICIPAL 2023 (FORTAMUN)"/>
        <s v="ESTRATEGIA ALE 2021 (APORTACIÓN ESTATAL)"/>
        <s v="EMPEDRADOS 2022 (APORTACIÓN ESTATAL)"/>
        <s v="SUBSIDIO POLICÍA METROPOLITANA 2022 (APORTACIÓN ESTATAL)"/>
        <s v="FONDO DE APORTACIÓN AL FORTALECIMIENTO MUNICIPAL 2022 (FORTAMUN)"/>
        <s v="ESTRATEGIA DE SEGURIDAD URBANO-COMUNITARIA &quot;PUNTOS PURPURA&quot; 2022 (APORTACIÓN ESTATAL)"/>
        <s v="FONDO DE APORTACIÓN A LA INFRAESTRUCTURA SOCIAL MUNICIPAL 2022 (FISM)"/>
        <s v="PRODDER 2022 (APORTACIÓN FEDERAL)"/>
        <s v="PROGRAMA ESTRATEGIA ALE 2022 (APORTACIÓN ESTATAL)"/>
        <s v="JALISCO CRECE 2022 (APORTACIÓN ESTATAL)"/>
        <s v="RECURSOS FISCALES (RESERVAS TERRITORIALES) 2023"/>
        <s v="FONDO DE APORTACIÓN A LA INFRAESTRUCTURA SOCIAL MUNICIPAL 2023 (FAISM)"/>
      </sharedItems>
    </cacheField>
    <cacheField name="Finalidad" numFmtId="0">
      <sharedItems containsSemiMixedTypes="0" containsString="0" containsNumber="1" containsInteger="1" minValue="1" maxValue="3"/>
    </cacheField>
    <cacheField name="Nombre Finalidad" numFmtId="0">
      <sharedItems count="3">
        <s v="GOBIERNO"/>
        <s v="DESARROLLO SOCIAL"/>
        <s v="DESARROLLO ECONOMICO"/>
      </sharedItems>
    </cacheField>
    <cacheField name="Función" numFmtId="0">
      <sharedItems containsSemiMixedTypes="0" containsString="0" containsNumber="1" minValue="1.3" maxValue="3.8"/>
    </cacheField>
    <cacheField name="Nombre Función" numFmtId="0">
      <sharedItems count="12">
        <s v="COORDINACION DE LA POLITICA DE GOBIERNO"/>
        <s v="VIVIENDA Y SERVICIOS A LA COMUNIDAD"/>
        <s v="PROTECCIÓN AMBIENTAL"/>
        <s v="CIENCIA, TECNOLOGIA E INNOVACION"/>
        <s v="SALUD"/>
        <s v="OTROS ASUNTOS SOCIALES"/>
        <s v="ASUNTOS DE ORDEN PÚBLICO Y DE SEGURIDAD INTERIOR"/>
        <s v="ASUNTOS ECONOMICOS, COMERCIALES Y LABORALES EN GENERAL"/>
        <s v="EDUCACIÓN"/>
        <s v="RECREACION, CULTURA Y OTRAS MANIFESTACIONES SOCIALES"/>
        <s v="TURISMO"/>
        <s v="PROTECCIÓN SOCIAL"/>
      </sharedItems>
    </cacheField>
    <cacheField name="Codigo Subfuncion" numFmtId="0">
      <sharedItems/>
    </cacheField>
    <cacheField name="Nombre Subfuncion" numFmtId="0">
      <sharedItems count="18">
        <s v="FUNCIÓN PÚBLICA"/>
        <s v="DESARROLLO REGIONAL"/>
        <s v="PROTECCIÓN DE LA DIVERSIDAD BIOLÓGICA Y DEL PAISAJE"/>
        <s v="INNOVACIÓN"/>
        <s v="PRESTACIÓN DE SERVICIOS DE SALUD A LA COMUNIDAD"/>
        <s v="ORDENACIÓN DE DESECHOS"/>
        <s v="OTROS ASUNTOS SOCIALES"/>
        <s v="POLICÍA"/>
        <s v="PROTECCIÓN CIVIL"/>
        <s v="ASUNTOS JURÍDICOS"/>
        <s v="ASUNTOS ECONÓMICOS Y COMERCIALES EN GENERAL"/>
        <s v="ALUMBRADO PÚBLICO"/>
        <s v="OTRO SERVICIOS EDUCATIVOS Y ACTIVIDADES INHERENTES"/>
        <s v="CULTURA"/>
        <s v="TURISMO"/>
        <s v="DEPORTE Y RECREACIÓN"/>
        <s v="OTROS GRUPOS VULNERABLES"/>
        <s v="FAMILIA E HIJOS"/>
      </sharedItems>
    </cacheField>
    <cacheField name="Codigo Clasifi. Prog" numFmtId="0">
      <sharedItems/>
    </cacheField>
    <cacheField name="Cod. Dependencia" numFmtId="0">
      <sharedItems/>
    </cacheField>
    <cacheField name="Dependencia" numFmtId="0">
      <sharedItems count="17">
        <s v="OFICIALÍA MAYOR"/>
        <s v="SECRETARÍA GENERAL DEL AYUNTAMIENTO"/>
        <s v="UNIDAD DE ACOPIO Y SALUD ANIMAL MUNICIPAL (UNASAM)"/>
        <s v="TESORERÍA MUNICIPAL"/>
        <s v="COORDINACIÓN GENERAL DE GOBIERNO INTELIGENTE E INNOVACIÓN GUBERNAMENTAL"/>
        <s v="GABINETE INTEGRAL DE INFRAESTRUCTURA Y SERVICIOS PÚBLICOS"/>
        <s v="COORDINACIÓN GENERAL DE GESTIÓN INTEGRAL DE LA CIUDAD"/>
        <s v="COMISARÍA DE LA POLICÍA PREVENTIVA MUNICIPAL"/>
        <s v="SINDICATURA MUNICIPAL"/>
        <s v="PRESIDENCIA"/>
        <s v="COORDINACIÓN GENERAL DE DESARROLLO ECONÓMICO"/>
        <s v="COORDINACIÓN GENERAL DE CONSTRUCCIÓN DE COMUNIDAD"/>
        <s v="INSTITUTO DE ALTERNATIVAS PARA LOS JÓVENES (INDAJO)"/>
        <s v="CENTRO DE ESTIMULACIÓN PARA PERSONAS CON DISCAPACIDAD INTELECTUAL (CENDI)"/>
        <s v="CONSEJO MUNICIPAL DEL DEPORTE (COMUDE)"/>
        <s v="INSTITUTO MUNICIPAL DE LA MUJER TLAJOMULQUENSE (IMMT)"/>
        <s v="SISTEMA INTEGRAL PARA EL DESARROLLO DE LA FAMILIA (DIF)"/>
      </sharedItems>
    </cacheField>
    <cacheField name="Codigo Programa" numFmtId="0">
      <sharedItems containsSemiMixedTypes="0" containsString="0" containsNumber="1" containsInteger="1" minValue="1" maxValue="8"/>
    </cacheField>
    <cacheField name="Nombre programa" numFmtId="0">
      <sharedItems count="8">
        <s v="GOBIERNO EFECTIVO"/>
        <s v="CORRESPONSABILIDAD SOCIAL (TRANSVERSAL)"/>
        <s v="CIUDAD SUSTENTABLE"/>
        <s v="INFRAESTRUCTURA Y SERVICIOS PÚBLICOS"/>
        <s v="SEGURIDAD CIUDADANA"/>
        <s v="SOCIEDAD COHESIVA Y RESILENTE"/>
        <s v="DESARROLLO ECONÓMICO Y EMPLEO"/>
        <s v="GESTIÓN INTEGRAL DEL AGUA"/>
      </sharedItems>
    </cacheField>
    <cacheField name="Cod. Unidad Ejectura" numFmtId="0">
      <sharedItems/>
    </cacheField>
    <cacheField name="Centro costos" numFmtId="0">
      <sharedItems count="37">
        <s v="DIRECCIÓN GENERAL DE ADMINISTRACIÓN"/>
        <s v="DIRECCIÓN GENERAL DE CULTURA DE LA PAZ Y"/>
        <s v="UNIDAD DE ACOPIO Y SALUD ANIMAL MUNICIPA"/>
        <s v="DIRECCIÓN DE PROCESOS ADMINISTRATIVOS Y"/>
        <s v="DESPACHO DE LA COORDINACIÓN GENERAL DE G"/>
        <s v="DIRECCIÓN GENERAL DE SALUD PÚBLICA"/>
        <s v="DIRECCIÓN DE ASEO PÚBLICO"/>
        <s v="DIRECCIÓN DE PROYECTOS ESTRATEGICOS"/>
        <s v="DIRECCIÓN GENERAL DE INGRESOS"/>
        <s v="DESPACHO DE LA COMISARÍA DE LA POLICÍA P"/>
        <s v="DIRECCIÓN GENERAL ADJUNTA DE PROTECCIÓN"/>
        <s v="DIRECCIÓN GENERAL JURIDÍCA"/>
        <s v="DIRECCIÓN GENERAL DE RELACIONES PÚBLICAS"/>
        <s v="DIRECCIÓN DE RASTRO MUNICIPAL"/>
        <s v="DESPACHO DE LA COORDINACIÓN GENERAL DE D"/>
        <s v="DIRECCIÓN GENERAL DE AGUA POTABLE Y SANE"/>
        <s v="DIRECCIÓN ADMINISTRATIVA DE INFRAESTRUCT"/>
        <s v="DIRECCIÓN DE ALUMBRADO PÚBLICO"/>
        <s v="DESPACHO DE LA COORDINACIÓN GENERAL DE C"/>
        <s v="DIRECCIÓN GENERAL DE CULTURA"/>
        <s v="DIRECCÍON GENERAL DE DESARROLLO RURAL"/>
        <s v="JEFATURA DE GABINETE"/>
        <s v="DIRECCIÓN DE COMUNICACIÓN"/>
        <s v="DIRECCIÓN GENERAL DE POLÍTICA SOCIAL"/>
        <s v="DIRECCIÓN DE LA SECRETARÍA GENERAL"/>
        <s v="DIRECCIÓN GENERAL DE CENSOS Y ESTADISTIC"/>
        <s v="DIRECCIÓN GENERAL DE RELACIONES GUBERNAM"/>
        <s v="DIRECCIÓN GENERAL DE TURISMO Y PROMOCIÓN"/>
        <s v="DIRECCIÓN GENERAL DE FINANZAS"/>
        <s v="INSTITUTO DE ALTERNATIVAS PARA LOS JÓVEN"/>
        <s v="CENTRO DE ESTIMULACIÓN PARA PERSONAS CON"/>
        <s v="CONSEJO MUNICIPAL DEL DEPORTE (COMUDE)"/>
        <s v="INSTITUTO MUNICIPAL DE LA MUJER TLAJOMUL"/>
        <s v="SISTEMA INTEGRAL PARA EL DESARROLLO DE L"/>
        <s v="DIRECCIÓN DE VIVIENDA"/>
        <s v="SECRETARÍA PARTICULAR"/>
        <s v="DIRECCIÓN GENERAL DE OBRAS PÚBLICAS"/>
      </sharedItems>
    </cacheField>
    <cacheField name="Codigo Proyecto" numFmtId="0">
      <sharedItems containsSemiMixedTypes="0" containsString="0" containsNumber="1" containsInteger="1" minValue="1" maxValue="56"/>
    </cacheField>
    <cacheField name="Proyecto" numFmtId="0">
      <sharedItems count="56">
        <s v="SERVICIOS PERSONALES"/>
        <s v="PROGRAMA DE ECONOMÍA SOLIDARIA TLAJOMULCO &quot;CHAMBA PARA TODOS&quot;"/>
        <s v="CONTROL DE FELINOS, CANINOS Y VIDA SILVESTRE EN EL MUNICIPIO"/>
        <s v="DESPACHO DE LA TESORERÍA MUNICIPAL"/>
        <s v="BIENES ADQUIRIDOS"/>
        <s v="INFRAESTRUCTURA TECNOLOGICA ENTREGADA"/>
        <s v="SERVICIOS MÉDICOS DE CALIDAD"/>
        <s v="RECOLECCION DE RESIDUOS SOLIDOS  URBANOS"/>
        <s v="POLITICA DE INTEGRAL DE LA CIUDAD"/>
        <s v="RECURSOS RECAUDADOS DE MANERA EFICIENTE PROGRAMADOS"/>
        <s v="EQUIPAMIENTO"/>
        <s v="ADMINISTRACIÓN CENTRAL DE PROTECCIÓN CIVIL Y BOMBEROS"/>
        <s v="DEFENSORÍA LEGAL"/>
        <s v="ATENCIÓN A EVENTOS DEL GOBIERNO MUNICIPAL  Y AGENDA GUBERNAMENTAL"/>
        <s v="SACRIFICIO DE BOVINOS Y PORCINOS EN EL RASTRO MUNICIPAL"/>
        <s v="ADMINISTRACIÓN CENTRAL DE LA COORDINACIÓN GENERAL DE DESARROLLO ECONÓMICO"/>
        <s v="SUMINISTRO DE AGUA"/>
        <s v="SERVICIO DE MANTENIMIENTO EN LOS ESPACIOS PÚBLICOS"/>
        <s v="SERVICIO DE MANTENIMIENTO DE ALUMBRADO PÚBLICO"/>
        <s v="APOYO A INSTITUCIONES EDUCATIVAS"/>
        <s v="POLITICA CULTURAL DE TLAJOMULCO DE ZUÑIGA"/>
        <s v="PAQUETE AGROECOLÓGICO"/>
        <s v="EQUIPOS DE PROTECCIÓN  Y HERRAMIENTA MANUAL"/>
        <s v="DESPLIEGUE OPERATIVO COMISARIA DE LA POLICIA"/>
        <s v="DESPLIEGUE OPERATIVO PROTECCIÓN CIVIL Y SERVICIOS MEDICOS"/>
        <s v="DESPACHO DE LA JEFATURA DE GABINETE"/>
        <s v="CAPACITACIÓN"/>
        <s v="COMUNICACIÓN ESTRATÉGICA DEL GOBIERNO"/>
        <s v="SISTEMAS INFORMATICOS MODERNIZADOS RECIBIDOS"/>
        <s v="SERVICIO DE UNIDADES MOVILES ARRENDADAS"/>
        <s v="BECAS  A ESTUDIANTES"/>
        <s v="CONDONACIÓN Y/O REDUCCIÓN DE SANCIONES"/>
        <s v="ACTAS DE INSTALACIÓN DE MESAS DE PAZ"/>
        <s v="PROCESOS ESTADISTICOS DEL MUNICIPIO"/>
        <s v="APOYO A LAS AGENCIAS Y DELEGACIONES DEL MUNICIPIO"/>
        <s v="ECONOMIA ALIMENTARIA"/>
        <s v="RELACIONES GUBERNAMENTALES"/>
        <s v="APOYO A TRADICIONES"/>
        <s v="PROYECTO DE PRESUPUESTO"/>
        <s v="PROGRAMAS Y ACCIONES CULTURALES, RECREATIVOS Y DEPORTIVAS"/>
        <s v="ATENCIÓN PARA PERSONAS CON DISCAPACIDAD INTELECTUAL"/>
        <s v="ACTIVIDADES DEPORTIVAS Y RECREATIVAS EN EL MUNICIPIO"/>
        <s v="ATENCION A MUJERES DEL MUNICIPIO"/>
        <s v="SISTEMA INTEGRAL PARA EL DESARROLLO DE LA FAMILIA"/>
        <s v="CAL AGRÍCOLA"/>
        <s v="INDEMINIZACIÓN AL PRODUCTOR GANADERO"/>
        <s v="POLÍTICA DE VIVIENDA"/>
        <s v="APOYO A LAS ESTANCIAS INFANTILES"/>
        <s v="MOCHILAS Y ÚTILES ESCOLARES"/>
        <s v="UNIFORMES ESCOLARES"/>
        <s v="APOYO ECONÓMICO A PERSONAS FÍSICAS, ASOCIACIONES E INSTITUCIONES SIN FINES DE LUCRO"/>
        <s v="PROGRAMA ABC Y REZAGO EDUCATIVO"/>
        <s v="APOYO A INSTITUCIONES"/>
        <s v="FOEDEN"/>
        <s v="OBRAS DE INFRAESTRUCTURA MUNICIPAL"/>
        <s v="PRESUPUESTO PARTICIPATIVO"/>
      </sharedItems>
    </cacheField>
    <cacheField name="Tipo de gasto" numFmtId="0">
      <sharedItems count="3">
        <s v="GASTO CORRIENTE"/>
        <s v="GASTO CAPITAL"/>
        <s v="AMORTIZACION DE LA DEUDA Y DISMINUCION DE PASIVOS"/>
      </sharedItems>
    </cacheField>
    <cacheField name="Capitulo codigo" numFmtId="0">
      <sharedItems containsSemiMixedTypes="0" containsString="0" containsNumber="1" containsInteger="1" minValue="1000" maxValue="9000" count="7">
        <n v="1000"/>
        <n v="2000"/>
        <n v="3000"/>
        <n v="4000"/>
        <n v="5000"/>
        <n v="6000"/>
        <n v="9000"/>
      </sharedItems>
    </cacheField>
    <cacheField name="Capitulo nombre" numFmtId="0">
      <sharedItems count="7">
        <s v="SERVICIOS PERSONALES"/>
        <s v="MATERIALES Y SUMINISTROS"/>
        <s v="SERVICIOS GENERALES"/>
        <s v="TRANSFERENCIAS, ASIGNACIONES, SUBSIDIOS Y OTRAS AYUDAS"/>
        <s v="BIENES MUEBLES, INMUEBLES E INTANGIBLES"/>
        <s v="INVERSION PUBLICA"/>
        <s v="DEUDA PUBLICA"/>
      </sharedItems>
    </cacheField>
    <cacheField name="Partida" numFmtId="0">
      <sharedItems containsSemiMixedTypes="0" containsString="0" containsNumber="1" containsInteger="1" minValue="1111" maxValue="9211" count="128">
        <n v="1111"/>
        <n v="1131"/>
        <n v="1221"/>
        <n v="1231"/>
        <n v="1321"/>
        <n v="1322"/>
        <n v="1331"/>
        <n v="1341"/>
        <n v="1411"/>
        <n v="1421"/>
        <n v="1431"/>
        <n v="1432"/>
        <n v="1441"/>
        <n v="1521"/>
        <n v="1591"/>
        <n v="1711"/>
        <n v="2111"/>
        <n v="2141"/>
        <n v="2161"/>
        <n v="2171"/>
        <n v="2181"/>
        <n v="2211"/>
        <n v="2221"/>
        <n v="2351"/>
        <n v="2391"/>
        <n v="2411"/>
        <n v="2421"/>
        <n v="2431"/>
        <n v="2451"/>
        <n v="2461"/>
        <n v="2471"/>
        <n v="2481"/>
        <n v="2491"/>
        <n v="2511"/>
        <n v="2521"/>
        <n v="2531"/>
        <n v="2541"/>
        <n v="2551"/>
        <n v="2561"/>
        <n v="2591"/>
        <n v="2611"/>
        <n v="2711"/>
        <n v="2721"/>
        <n v="2821"/>
        <n v="2831"/>
        <n v="2911"/>
        <n v="2921"/>
        <n v="2941"/>
        <n v="2961"/>
        <n v="2971"/>
        <n v="2981"/>
        <n v="3111"/>
        <n v="3141"/>
        <n v="3161"/>
        <n v="3181"/>
        <n v="3221"/>
        <n v="3231"/>
        <n v="3251"/>
        <n v="3261"/>
        <n v="3291"/>
        <n v="3311"/>
        <n v="3321"/>
        <n v="3331"/>
        <n v="3341"/>
        <n v="3351"/>
        <n v="3361"/>
        <n v="3371"/>
        <n v="3381"/>
        <n v="3391"/>
        <n v="3411"/>
        <n v="3421"/>
        <n v="3431"/>
        <n v="3441"/>
        <n v="3451"/>
        <n v="3481"/>
        <n v="3511"/>
        <n v="3531"/>
        <n v="3541"/>
        <n v="3551"/>
        <n v="3561"/>
        <n v="3571"/>
        <n v="3581"/>
        <n v="3611"/>
        <n v="3631"/>
        <n v="3651"/>
        <n v="3661"/>
        <n v="3711"/>
        <n v="3721"/>
        <n v="3751"/>
        <n v="3791"/>
        <n v="3821"/>
        <n v="3911"/>
        <n v="3921"/>
        <n v="3922"/>
        <n v="3941"/>
        <n v="3942"/>
        <n v="3951"/>
        <n v="3961"/>
        <n v="3962"/>
        <n v="4211"/>
        <n v="4251"/>
        <n v="4311"/>
        <n v="4411"/>
        <n v="4421"/>
        <n v="4431"/>
        <n v="4451"/>
        <n v="4481"/>
        <n v="5111"/>
        <n v="5151"/>
        <n v="5191"/>
        <n v="5311"/>
        <n v="5321"/>
        <n v="5611"/>
        <n v="5621"/>
        <n v="5651"/>
        <n v="5661"/>
        <n v="5671"/>
        <n v="5691"/>
        <n v="5781"/>
        <n v="5811"/>
        <n v="5911"/>
        <n v="5971"/>
        <n v="6121"/>
        <n v="6131"/>
        <n v="6151"/>
        <n v="6321"/>
        <n v="9111"/>
        <n v="9211"/>
      </sharedItems>
    </cacheField>
    <cacheField name="Descripción" numFmtId="0">
      <sharedItems count="128">
        <s v="DIETAS"/>
        <s v="SUELDO BASE AL PERSONAL PERMANENTE"/>
        <s v="SUELDOS BASE AL PERSONAL EVENTUAL"/>
        <s v="RETRIBUCIONES POR SERVICIOS DE CARÁCTER SOCIAL"/>
        <s v="PRIMAS VACACIONALES"/>
        <s v="GRATIFICACIÓN DE FIN DE AÑO"/>
        <s v="HORAS EXTRAORDINARIAS"/>
        <s v="COMPENSACIONES"/>
        <s v="CUOTAS AL IMSS POR ENFERMEDADES Y MATERNIDAD (Modalidad 38)"/>
        <s v="CUOTAS PARA LA VIVIENDA (IPEJAL 3%)"/>
        <s v="APORTACIONES AL SISTEMA DE RETIRO SEDAR"/>
        <s v="APORTACIONES AL SISTEMA DE RETIRO DE PENSIONES"/>
        <s v="APORTACIONES PARA SEGUROS"/>
        <s v="INDEMNIZACIONES"/>
        <s v="OTRAS PRESTACIONES SOCIALES Y ECONÓMICAS"/>
        <s v="ESTÍMULOS"/>
        <s v="MATERIALES, ÚTILES Y EQUIPOS MENORES DE OFICINA"/>
        <s v="MATERIALES, ÚTILES Y EQUIPOS MENORES DE TECNOLOGÍAS DE LA INFORMACIÓN Y COMUNICACIONES"/>
        <s v="MATERIAL DE LIMPIEZA"/>
        <s v="MATERIALES Y ÚTILES DE ENSEÑANZA"/>
        <s v="MATERIALES PARA EL REGISTRO E IDENTIFICACIÓN DE BIENES Y PERSONAS"/>
        <s v="PRODUCTOS ALIMENTICIOS PARA PERSONAS"/>
        <s v="PRODUCTOS ALIMENTICIOS PARA ANIMALES"/>
        <s v="PRODUCTOS QUÍMICOS, FARMACÉUTICOS Y DE LABORATORIO ADQUIRIDOS COMO MATERIA PRIMA"/>
        <s v="OTROS PRODUCTOS ADQUIRIDOS COMO MATERIA PRIMA"/>
        <s v="PRODUCTOS MINERALES NO METÁLICOS"/>
        <s v="CEMENTO Y PRODUCTOS DE CONCRETO"/>
        <s v="CAL, YESO Y PRODUCTOS DE YESO"/>
        <s v="VIDRIO Y PRODUCTOS DE VIDRIO"/>
        <s v="MATERIAL ELÉCTRICO Y ELECTRÓNICO"/>
        <s v="ARTÍCULOS METÁLICOS PARA LA CONSTRUCCIÓN"/>
        <s v="MATERIALES COMPLEMENTARIOS"/>
        <s v="OTROS MATERIALES Y ARTÍCULOS DE CONSTRUCCIÓN Y REPARACIÓN"/>
        <s v="PRODUCTOS QUÍMICOS BÁSICOS"/>
        <s v="FERTILIZANTES, PESTICIDAS Y OTROS AGROQUÍMICOS"/>
        <s v="MEDICINAS Y PRODUCTOS FARMACÉUTICOS"/>
        <s v="MATERIALES, ACCESORIOS Y SUMINISTROS MÉDICOS"/>
        <s v="MATERIALES, ACCESORIOS Y SUMINISTROS DE LABORATORIO"/>
        <s v="FIBRAS SINTÉTICAS, HULES PLÁSTICOS Y DERIVADOS"/>
        <s v="OTROS PRODUCTOS QUÍMICOS"/>
        <s v="COMBUSTIBLES, LUBRICANTES Y ADITIVOS"/>
        <s v="VESTUARIO Y UNIFORMES"/>
        <s v="PRENDAS DE SEGURIDAD Y PROTECCIÓN PERSONAL"/>
        <s v="MATRIALES Y SUMINISTROS PARA SEGURIDAD"/>
        <s v="PRENDAS DE PROTECCIÓN PARA SEGURIDAD PÚBLICA Y NACIONAL"/>
        <s v="HERRAMIENTAS MENORES"/>
        <s v="REFACCIONES Y ACCESORIOS MENORES DE EDIFICIOS"/>
        <s v="REFACCIONES Y ACCESORIOS MENORES DE EQUIPO DE CÓMPUTO Y TECNOLOGÍAS DE LA INFORMACIÓN"/>
        <s v="REFACCIONES Y ACCESORIOS MENORES DE EQUIPO DE TRANSPORTE"/>
        <s v="REFACCIONES Y ACCESORIOS MENORES DE EQUIPO DE DEFE"/>
        <s v="REFACCIONES Y ACCESORIOS MENORES DE MAQUINARIA Y OTROS EQUIPOS"/>
        <s v="ENERGÍA ELÉCTRICA"/>
        <s v="TELEFONÍA TRADICIONAL"/>
        <s v="SERVICIOS DE TELECOMUNICACIONES Y SATÉLITES"/>
        <s v="SERVICIOS POSTALES Y TELEGRÁFICOS"/>
        <s v="ARRENDAMIENTO DE EDIFICIOS"/>
        <s v="ARRENDAMIENTO DE MOBILIARIO Y EQUIPO DE ADMINISTRACIÓN, EDUCACIONAL Y RECREATIVO"/>
        <s v="ARRENDAMIENTO DE EQUIPO DE TRANSPORTE"/>
        <s v="ARRENDAMIENTO DE MAQUINARIA, OTROS EQUIPOS Y HERRAMIENTAS"/>
        <s v="OTROS ARRENDAMIENTOS"/>
        <s v="SERVICIOS LEGALES, DE CONTABILIDAD, AUDITORÍA Y RELACIONADOS"/>
        <s v="SERVICIOS DE DISEÑO, ARQUITECTURA, INGENIERÍA Y ACTIVIDADES RELACIONADAS"/>
        <s v="SERVICIOS DE CONSULTORÍA ADMINISTRATIVA, PROCESOS, TÉCNICA Y EN TECNOLOGÍAS DE LA INFORMACIÓN"/>
        <s v="SERVICIOS DE CAPACITACIÓN"/>
        <s v="SERVICIOS DE INVESTIGACION CIENTIFICA Y DESARROLLO"/>
        <s v="SERVICIOS DE APOYO ADMINISTRATIVO, FOTOCOPIADO E IMPRESIÓN"/>
        <s v="SERVICIOS DE PROTECCIÓN Y SEGURIDAD"/>
        <s v="SERVICIOS DE VIGILANCIA"/>
        <s v="SERVICIOS PROFESIONALES, CIENTÍFICOS Y TÉCNICOS INTEGRALES"/>
        <s v="SERVICIOS FINANCIEROS Y BANCARIOS"/>
        <s v="SERVICIOS DE COBRANZA, INVESTIGACIÓN CREDITICIA Y SIMILAR"/>
        <s v="SERVICIOS DE RECAUDACIÓN, TRASLADO Y CUSTODIA DE VALORES"/>
        <s v="SEGUROS DE RESPONSABILIDAD PATRIMONIAL Y FIANZAS"/>
        <s v="SEGURO DE BIENES PATRIMONIALES"/>
        <s v="COMISIONES POR VENTAS"/>
        <s v="CONSERVACIÓN Y MANTENIMIENTO MENOR DE INMUEBLES"/>
        <s v="INSTALACIÓN, REPARACIÓN Y MANTENIMIENTO DE EQUIPO DE CÓMPUTO Y TECNOLOGÍA DE LA INFORMACIÓN"/>
        <s v="INSTALACIÓN, REPARACIÓN Y MANTENIMIENTO DE EQUIPO E INSTRUMENTAL MÉDICO Y DE LABORATORIO"/>
        <s v="REPARACIÓN Y MANTENIMIENTO DE EQUIPO DE TRANSPORTE"/>
        <s v="REPARACIÓN Y MANTENIMIENTO DE EQUIPO DE DEFENSA Y SEGURIDAD"/>
        <s v="INSTALACIÓN, REPARACIÓN Y MANTENIMIENTO DE MAQUINARIA, OTROS EQUIPOS Y HERRAMIENTA"/>
        <s v="SERVICIOS DE LIMPIEZA Y MANEJO DE DESECHOS"/>
        <s v="DIFUSIÓN POR RADIO, TELEVISIÓN Y OTROS MEDIOS DE MENSAJES SOBRE PROGRAMAS Y ACTIVIDADES GUBERNAMENTALES"/>
        <s v="SERVICIOS DE CREATIVIDAD, PREPRODUCCIÓN Y PRODUCCIÓN DE PUBLICIDAD, EXCEPTO INTERNET"/>
        <s v="SERVICIOS DE LA INDUSTRIA FÍLMICA, DEL SONIDO Y DEL VIDEO"/>
        <s v="SERVICIO DE CREACIÓN Y DIFUSIÓN DE CONTENIDO EXCLUSIVAMENTE A  TRAVÉS DE INTERNET"/>
        <s v="PASAJES AÉREOS"/>
        <s v="PASAJES TERRESTRES"/>
        <s v="VIÁTICOS EN EL PAÍS"/>
        <s v="OTROS SERVICIOS DE TRASLADO Y HOSPEDAJE"/>
        <s v="GASTOS DE ORDEN  SOCIAL Y CULTURAL"/>
        <s v="SERVICIOS FUNERARIOS Y DE CEMENTERIOS"/>
        <s v="Reintegro de Remanentes de Recursos Federales y Estatales"/>
        <s v="IMPUESTOS Y DERECHOS"/>
        <s v="SENTENCIAS Y RESOLUCIONES POR AUTORIDAD COMPETENTE"/>
        <s v="DIVERSAS DEVOLUCIONES"/>
        <s v="PENAS, MULTAS, ACCESORIOS Y ACTUALIZACIONES"/>
        <s v="OTROS GASTOS POR RESPONSABILIDADES"/>
        <s v="DIVERSOS GASTOS POR INCIDENTE VIAL"/>
        <s v="TRANSFERENCIAS OTORGADAS A ENTIDADES PARAESTATALES NO EMPRESARIALES Y NO FINANCIERAS"/>
        <s v="TRANSFERENCIAS A FIDEICOMISOS DE ENTIDADES FEDERATIVAS Y MUNICIPIOS"/>
        <s v="SUBSIDIOS A LA PRODUCCIÓN"/>
        <s v="AYUDAS SOCIALES A PERSONAS"/>
        <s v="BECAS Y OTRAS AYUDAS PARA PROGRAMAS DE CAPACITACIÓN"/>
        <s v="AYUDAS SOCIALES A INSTITUCIONES DE ENSEÑANZA"/>
        <s v="AYUDAS SOCIALES A INSTITUCIONES SIN FINES DE LUCRO"/>
        <s v="AYUDAS POR DESASTRES NATURALES Y OTROS SINIESTROS"/>
        <s v="MUEBLES DE OFICINA Y ESTANTERÍA"/>
        <s v="EQUIPO DE CÓMPUTO DE TECNOLOGÍAS DE LA INFORMACIÓN"/>
        <s v="OTROS MOBILIARIOS Y EQUIPOS DE ADMINISTRACIÓN"/>
        <s v="EQUIPO MÉDICO Y DE LABORATORIO"/>
        <s v="INSTRUMENTAL MÉDICO Y DE LABORATORIO"/>
        <s v="MAQUINARIA Y EQUIPO AGROPECUARIO"/>
        <s v="MAQUINARIA Y EQUIPO INDUSTRIAL"/>
        <s v="EQUIPO DE COMUNICACIÓN Y TELECOMUNICACIÓN"/>
        <s v="EQUIPO DE GENERACIÓN ELÉCTRICA, APARATOS Y ACCESORIOS ELÉCTRICOS"/>
        <s v="HERRAMIENTAS Y MÁQUINAS-HERRAMIENTA"/>
        <s v="OTROS EQUIPOS"/>
        <s v="ÁRBOLES Y PLANTAS"/>
        <s v="TERRENOS"/>
        <s v="SOFTWARE"/>
        <s v="LICENCIAS INFORMÁTICAS E INTELECTUALES"/>
        <s v="EDIFICACIÓN NO  HABITACIONAL"/>
        <s v="CONSTRUCCIÓN DE OBRAS PARA EL ABASTECIMIENTO DE AGUA, PETRÓLEO, GAS, ELECTRICIDAD Y TELECOMUNICACIONES"/>
        <s v="CONSTRUCCIÓN DE VÍAS DE COMUNICACIÓN"/>
        <s v="EJECUCIÓN DE PROYECTOS PRODUCTIVOS NO INCLUIDOS EN CONCEPTOS ANTERIORES DE ESTE CAPÍTULO"/>
        <s v="AMORTIZACIÓN DE LA DEUDA INTERNA CON INSTITUCIONES DE CRÉDITO"/>
        <s v="INTERESES DE LA DEUDA INTERNA CON INSTITUCIONES  DE CRÉDITO"/>
      </sharedItems>
    </cacheField>
    <cacheField name="Codigo Destino" numFmtId="0">
      <sharedItems containsSemiMixedTypes="0" containsString="0" containsNumber="1" containsInteger="1" minValue="0" maxValue="34"/>
    </cacheField>
    <cacheField name="Concepto Destino" numFmtId="0">
      <sharedItems/>
    </cacheField>
    <cacheField name="Importe Ajustado" numFmtId="164">
      <sharedItems containsSemiMixedTypes="0" containsString="0" containsNumber="1" minValue="0" maxValue="600000000"/>
    </cacheField>
    <cacheField name="Presupuesto Inicial 2023" numFmtId="0">
      <sharedItems containsSemiMixedTypes="0" containsString="0" containsNumber="1" minValue="0" maxValue="599999994.70000005"/>
    </cacheField>
    <cacheField name="Pre-Comprometido" numFmtId="0">
      <sharedItems containsSemiMixedTypes="0" containsString="0" containsNumber="1" minValue="-3349.35" maxValue="73289559.680000007"/>
    </cacheField>
    <cacheField name="Comprometido" numFmtId="0">
      <sharedItems containsSemiMixedTypes="0" containsString="0" containsNumber="1" minValue="-3349.35" maxValue="73289559.680000007"/>
    </cacheField>
    <cacheField name="Devengado" numFmtId="0">
      <sharedItems containsSemiMixedTypes="0" containsString="0" containsNumber="1" minValue="-3349.35" maxValue="54680287.939999998"/>
    </cacheField>
    <cacheField name="Ejercido" numFmtId="0">
      <sharedItems containsSemiMixedTypes="0" containsString="0" containsNumber="1" minValue="-22038.720000000001" maxValue="54680287.939999998"/>
    </cacheField>
    <cacheField name="Pagado" numFmtId="0">
      <sharedItems containsSemiMixedTypes="0" containsString="0" containsNumber="1" minValue="-22038.720000000001" maxValue="54680287.939999998"/>
    </cacheField>
    <cacheField name="Transferencia origen " numFmtId="0">
      <sharedItems containsSemiMixedTypes="0" containsString="0" containsNumber="1" minValue="0" maxValue="47577378.350000001"/>
    </cacheField>
    <cacheField name="Transferencia destino " numFmtId="0">
      <sharedItems containsSemiMixedTypes="0" containsString="0" containsNumber="1" minValue="0" maxValue="60478109.81000004"/>
    </cacheField>
    <cacheField name="Ampliación " numFmtId="0">
      <sharedItems containsSemiMixedTypes="0" containsString="0" containsNumber="1" minValue="0" maxValue="58893802"/>
    </cacheField>
    <cacheField name="1era Ampliación 2023" numFmtId="164">
      <sharedItems containsSemiMixedTypes="0" containsString="0" containsNumber="1" minValue="-47577378.350000001" maxValue="60478109.81000004"/>
    </cacheField>
    <cacheField name="Saldo" numFmtId="164">
      <sharedItems containsSemiMixedTypes="0" containsString="0" containsNumber="1" minValue="-4226577.5799999982" maxValue="545319712.05999994"/>
    </cacheField>
    <cacheField name="1era Modificación 2023" numFmtId="164">
      <sharedItems containsSemiMixedTypes="0" containsString="0" containsNumber="1" minValue="0" maxValue="658893802"/>
    </cacheField>
    <cacheField name="Ampliación" numFmtId="0">
      <sharedItems containsSemiMixedTypes="0" containsString="0" containsNumber="1" containsInteger="1" minValue="0" maxValue="0"/>
    </cacheField>
    <cacheField name="Ampliación por transferencia" numFmtId="0">
      <sharedItems containsSemiMixedTypes="0" containsString="0" containsNumber="1" minValue="0" maxValue="20885568"/>
    </cacheField>
    <cacheField name="Disminución" numFmtId="0">
      <sharedItems containsSemiMixedTypes="0" containsString="0" containsNumber="1" containsInteger="1" minValue="0" maxValue="0"/>
    </cacheField>
    <cacheField name="Disminución por transferencia" numFmtId="0">
      <sharedItems containsSemiMixedTypes="0" containsString="0" containsNumber="1" minValue="0" maxValue="20885568"/>
    </cacheField>
    <cacheField name="Ajuste por" numFmtId="0">
      <sharedItems containsSemiMixedTypes="0" containsString="0" containsNumber="1" minValue="-20885568" maxValue="2088556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3">
  <r>
    <s v="1.1-00-23"/>
    <x v="0"/>
    <n v="1"/>
    <x v="0"/>
    <n v="1.3"/>
    <x v="0"/>
    <s v="1.3.4"/>
    <x v="0"/>
    <s v="E"/>
    <s v="05_23"/>
    <x v="0"/>
    <n v="6"/>
    <x v="0"/>
    <s v="015_23"/>
    <x v="0"/>
    <n v="24"/>
    <x v="0"/>
    <x v="0"/>
    <x v="0"/>
    <x v="0"/>
    <x v="0"/>
    <x v="0"/>
    <n v="0"/>
    <s v="SIN DESCRIPCIÓN PARA DESTINOS 00"/>
    <n v="12358086.84"/>
    <n v="12358086.84"/>
    <n v="1454315.85"/>
    <n v="1454315.85"/>
    <n v="1454315.85"/>
    <n v="1454315.85"/>
    <n v="1454315.85"/>
    <n v="0"/>
    <n v="617904.33999999985"/>
    <n v="0"/>
    <n v="617904.33999999985"/>
    <n v="10903770.99"/>
    <n v="12975991.18"/>
    <n v="0"/>
    <n v="0"/>
    <n v="0"/>
    <n v="0"/>
    <n v="0"/>
  </r>
  <r>
    <s v="1.5-01-23"/>
    <x v="1"/>
    <n v="1"/>
    <x v="0"/>
    <n v="1.3"/>
    <x v="0"/>
    <s v="1.3.4"/>
    <x v="0"/>
    <s v="E"/>
    <s v="05_23"/>
    <x v="0"/>
    <n v="6"/>
    <x v="0"/>
    <s v="015_23"/>
    <x v="0"/>
    <n v="24"/>
    <x v="0"/>
    <x v="0"/>
    <x v="0"/>
    <x v="0"/>
    <x v="1"/>
    <x v="1"/>
    <n v="0"/>
    <s v="SIN DESCRIPCIÓN PARA DESTINOS 00"/>
    <n v="600000000"/>
    <n v="599999994.70000005"/>
    <n v="54680287.939999998"/>
    <n v="54680287.939999998"/>
    <n v="54680287.939999998"/>
    <n v="54680287.939999998"/>
    <n v="54680287.939999998"/>
    <n v="0"/>
    <n v="0"/>
    <n v="58893802"/>
    <n v="58893802"/>
    <n v="545319712.05999994"/>
    <n v="658893802"/>
    <n v="0"/>
    <n v="5.3"/>
    <n v="0"/>
    <n v="0"/>
    <n v="5.3"/>
  </r>
  <r>
    <s v="1.1-00-23"/>
    <x v="0"/>
    <n v="1"/>
    <x v="0"/>
    <n v="1.3"/>
    <x v="0"/>
    <s v="1.3.4"/>
    <x v="0"/>
    <s v="E"/>
    <s v="05_23"/>
    <x v="0"/>
    <n v="6"/>
    <x v="0"/>
    <s v="015_23"/>
    <x v="0"/>
    <n v="24"/>
    <x v="0"/>
    <x v="0"/>
    <x v="0"/>
    <x v="0"/>
    <x v="1"/>
    <x v="1"/>
    <n v="0"/>
    <s v="SIN DESCRIPCIÓN PARA DESTINOS 00"/>
    <n v="44684566.729999997"/>
    <n v="44684572.030000001"/>
    <n v="27462356.600000001"/>
    <n v="27462356.600000001"/>
    <n v="27462356.600000001"/>
    <n v="27462356.600000001"/>
    <n v="27462356.600000001"/>
    <n v="0"/>
    <n v="60478109.81000004"/>
    <n v="0"/>
    <n v="60478109.81000004"/>
    <n v="17222210.129999995"/>
    <n v="105162676.54000004"/>
    <n v="0"/>
    <n v="0"/>
    <n v="0"/>
    <n v="5.3"/>
    <n v="-5.3"/>
  </r>
  <r>
    <s v="1.6-01-23"/>
    <x v="2"/>
    <n v="1"/>
    <x v="0"/>
    <n v="1.3"/>
    <x v="0"/>
    <s v="1.3.4"/>
    <x v="0"/>
    <s v="E"/>
    <s v="05_23"/>
    <x v="0"/>
    <n v="6"/>
    <x v="0"/>
    <s v="015_23"/>
    <x v="0"/>
    <n v="24"/>
    <x v="0"/>
    <x v="0"/>
    <x v="0"/>
    <x v="0"/>
    <x v="2"/>
    <x v="2"/>
    <n v="0"/>
    <s v="SIN DESCRIPCIÓN PARA DESTINOS 00"/>
    <n v="26983786.079999998"/>
    <n v="26943777.68"/>
    <n v="356.82"/>
    <n v="356.82"/>
    <n v="356.82"/>
    <n v="356.82"/>
    <n v="356.82"/>
    <n v="0"/>
    <n v="0"/>
    <n v="0"/>
    <n v="0"/>
    <n v="26983429.259999998"/>
    <n v="26983786.079999998"/>
    <n v="0"/>
    <n v="40008.400000000001"/>
    <n v="0"/>
    <n v="0"/>
    <n v="40008.400000000001"/>
  </r>
  <r>
    <s v="1.1-00-23"/>
    <x v="0"/>
    <n v="1"/>
    <x v="0"/>
    <n v="1.3"/>
    <x v="0"/>
    <s v="1.3.4"/>
    <x v="0"/>
    <s v="E"/>
    <s v="05_23"/>
    <x v="0"/>
    <n v="6"/>
    <x v="0"/>
    <s v="015_23"/>
    <x v="0"/>
    <n v="24"/>
    <x v="0"/>
    <x v="0"/>
    <x v="0"/>
    <x v="0"/>
    <x v="2"/>
    <x v="2"/>
    <n v="0"/>
    <s v="SIN DESCRIPCIÓN PARA DESTINOS 00"/>
    <n v="96308352.620000005"/>
    <n v="96348361.019999996"/>
    <n v="12972894.67"/>
    <n v="12972894.67"/>
    <n v="12972894.67"/>
    <n v="12972894.67"/>
    <n v="12972894.67"/>
    <n v="17095478.059999999"/>
    <n v="0"/>
    <n v="0"/>
    <n v="-17095478.060000002"/>
    <n v="83335457.950000003"/>
    <n v="79212874.560000002"/>
    <n v="0"/>
    <n v="0"/>
    <n v="0"/>
    <n v="40008.400000000001"/>
    <n v="-40008.400000000001"/>
  </r>
  <r>
    <s v="1.1-00-23"/>
    <x v="0"/>
    <n v="1"/>
    <x v="0"/>
    <n v="1.3"/>
    <x v="0"/>
    <s v="1.3.4"/>
    <x v="0"/>
    <s v="E"/>
    <s v="05_23"/>
    <x v="0"/>
    <n v="6"/>
    <x v="0"/>
    <s v="015_23"/>
    <x v="0"/>
    <n v="24"/>
    <x v="0"/>
    <x v="0"/>
    <x v="0"/>
    <x v="0"/>
    <x v="3"/>
    <x v="3"/>
    <n v="0"/>
    <s v="SIN DESCRIPCIÓN PARA DESTINOS 00"/>
    <n v="26400"/>
    <n v="26400"/>
    <n v="0"/>
    <n v="0"/>
    <n v="0"/>
    <n v="0"/>
    <n v="0"/>
    <n v="0"/>
    <n v="0"/>
    <n v="0"/>
    <n v="0"/>
    <n v="26400"/>
    <n v="26400"/>
    <n v="0"/>
    <n v="0"/>
    <n v="0"/>
    <n v="0"/>
    <n v="0"/>
  </r>
  <r>
    <s v="1.1-00-23"/>
    <x v="0"/>
    <n v="1"/>
    <x v="0"/>
    <n v="1.3"/>
    <x v="0"/>
    <s v="1.3.4"/>
    <x v="0"/>
    <s v="E"/>
    <s v="05_23"/>
    <x v="0"/>
    <n v="6"/>
    <x v="0"/>
    <s v="015_23"/>
    <x v="0"/>
    <n v="24"/>
    <x v="0"/>
    <x v="0"/>
    <x v="0"/>
    <x v="0"/>
    <x v="4"/>
    <x v="4"/>
    <n v="0"/>
    <s v="SIN DESCRIPCIÓN PARA DESTINOS 00"/>
    <n v="20250338.210000001"/>
    <n v="20250338.210000001"/>
    <n v="46363.92"/>
    <n v="46363.92"/>
    <n v="46363.92"/>
    <n v="45914.43"/>
    <n v="45914.43"/>
    <n v="8287145.4299999997"/>
    <n v="0"/>
    <n v="0"/>
    <n v="-8287145.4299999997"/>
    <n v="20203974.289999999"/>
    <n v="11963192.780000001"/>
    <n v="0"/>
    <n v="0"/>
    <n v="0"/>
    <n v="0"/>
    <n v="0"/>
  </r>
  <r>
    <s v="1.5-01-23"/>
    <x v="1"/>
    <n v="1"/>
    <x v="0"/>
    <n v="1.3"/>
    <x v="0"/>
    <s v="1.3.4"/>
    <x v="0"/>
    <s v="E"/>
    <s v="05_23"/>
    <x v="0"/>
    <n v="6"/>
    <x v="0"/>
    <s v="015_23"/>
    <x v="0"/>
    <n v="24"/>
    <x v="0"/>
    <x v="0"/>
    <x v="0"/>
    <x v="0"/>
    <x v="5"/>
    <x v="5"/>
    <n v="0"/>
    <s v="SIN DESCRIPCIÓN PARA DESTINOS 00"/>
    <n v="69091135"/>
    <n v="69091134.349999994"/>
    <n v="0"/>
    <n v="0"/>
    <n v="0"/>
    <n v="0"/>
    <n v="0"/>
    <n v="0"/>
    <n v="0"/>
    <n v="9210483.8499999996"/>
    <n v="9210483.849999994"/>
    <n v="69091135"/>
    <n v="78301618.849999994"/>
    <n v="0"/>
    <n v="0.65"/>
    <n v="0"/>
    <n v="0"/>
    <n v="0.65"/>
  </r>
  <r>
    <s v="1.1-00-23"/>
    <x v="0"/>
    <n v="1"/>
    <x v="0"/>
    <n v="1.3"/>
    <x v="0"/>
    <s v="1.3.4"/>
    <x v="0"/>
    <s v="E"/>
    <s v="05_23"/>
    <x v="0"/>
    <n v="6"/>
    <x v="0"/>
    <s v="015_23"/>
    <x v="0"/>
    <n v="24"/>
    <x v="0"/>
    <x v="0"/>
    <x v="0"/>
    <x v="0"/>
    <x v="5"/>
    <x v="5"/>
    <n v="0"/>
    <s v="SIN DESCRIPCIÓN PARA DESTINOS 00"/>
    <n v="88907687.290000007"/>
    <n v="88907687.939999998"/>
    <n v="-3349.35"/>
    <n v="-3349.35"/>
    <n v="-3349.35"/>
    <n v="-22038.720000000001"/>
    <n v="-22038.720000000001"/>
    <n v="47577378.350000001"/>
    <n v="0"/>
    <n v="0"/>
    <n v="-47577378.350000001"/>
    <n v="88911036.640000001"/>
    <n v="41330308.940000005"/>
    <n v="0"/>
    <n v="0"/>
    <n v="0"/>
    <n v="0.65"/>
    <n v="-0.65"/>
  </r>
  <r>
    <s v="1.1-00-23"/>
    <x v="0"/>
    <n v="1"/>
    <x v="0"/>
    <n v="1.3"/>
    <x v="0"/>
    <s v="1.3.4"/>
    <x v="0"/>
    <s v="E"/>
    <s v="05_23"/>
    <x v="0"/>
    <n v="6"/>
    <x v="0"/>
    <s v="015_23"/>
    <x v="0"/>
    <n v="24"/>
    <x v="0"/>
    <x v="0"/>
    <x v="0"/>
    <x v="0"/>
    <x v="6"/>
    <x v="6"/>
    <n v="0"/>
    <s v="SIN DESCRIPCIÓN PARA DESTINOS 00"/>
    <n v="600000"/>
    <n v="600000"/>
    <n v="292844.19"/>
    <n v="292844.19"/>
    <n v="292844.19"/>
    <n v="292844.19"/>
    <n v="292844.19"/>
    <n v="0"/>
    <n v="100000"/>
    <n v="0"/>
    <n v="100000"/>
    <n v="307155.81"/>
    <n v="700000"/>
    <n v="0"/>
    <n v="0"/>
    <n v="0"/>
    <n v="0"/>
    <n v="0"/>
  </r>
  <r>
    <s v="1.1-00-23"/>
    <x v="0"/>
    <n v="1"/>
    <x v="0"/>
    <n v="1.3"/>
    <x v="0"/>
    <s v="1.3.4"/>
    <x v="0"/>
    <s v="E"/>
    <s v="05_23"/>
    <x v="0"/>
    <n v="6"/>
    <x v="0"/>
    <s v="015_23"/>
    <x v="0"/>
    <n v="24"/>
    <x v="0"/>
    <x v="0"/>
    <x v="0"/>
    <x v="0"/>
    <x v="7"/>
    <x v="7"/>
    <n v="0"/>
    <s v="SIN DESCRIPCIÓN PARA DESTINOS 00"/>
    <n v="7500000"/>
    <n v="7500000"/>
    <n v="334798.59999999998"/>
    <n v="334798.59999999998"/>
    <n v="334798.59999999998"/>
    <n v="334798.59999999998"/>
    <n v="334798.59999999998"/>
    <n v="0"/>
    <n v="0"/>
    <n v="0"/>
    <n v="0"/>
    <n v="7165201.4000000004"/>
    <n v="7500000"/>
    <n v="0"/>
    <n v="0"/>
    <n v="0"/>
    <n v="0"/>
    <n v="0"/>
  </r>
  <r>
    <s v="1.1-00-23"/>
    <x v="0"/>
    <n v="1"/>
    <x v="0"/>
    <n v="1.3"/>
    <x v="0"/>
    <s v="1.3.4"/>
    <x v="0"/>
    <s v="E"/>
    <s v="05_23"/>
    <x v="0"/>
    <n v="6"/>
    <x v="0"/>
    <s v="015_23"/>
    <x v="0"/>
    <n v="24"/>
    <x v="0"/>
    <x v="0"/>
    <x v="0"/>
    <x v="0"/>
    <x v="8"/>
    <x v="8"/>
    <n v="0"/>
    <s v="SIN DESCRIPCIÓN PARA DESTINOS 00"/>
    <n v="51611491.210000001"/>
    <n v="51611491.210000001"/>
    <n v="7494312.6100000003"/>
    <n v="7494312.6100000003"/>
    <n v="7494312.6100000003"/>
    <n v="7494312.6100000003"/>
    <n v="7494312.6100000003"/>
    <n v="0"/>
    <n v="69501.589999996126"/>
    <n v="0"/>
    <n v="69501.589999996126"/>
    <n v="44117178.600000001"/>
    <n v="51680992.799999997"/>
    <n v="0"/>
    <n v="0"/>
    <n v="0"/>
    <n v="0"/>
    <n v="0"/>
  </r>
  <r>
    <s v="1.1-00-23"/>
    <x v="0"/>
    <n v="1"/>
    <x v="0"/>
    <n v="1.3"/>
    <x v="0"/>
    <s v="1.3.4"/>
    <x v="0"/>
    <s v="E"/>
    <s v="05_23"/>
    <x v="0"/>
    <n v="6"/>
    <x v="0"/>
    <s v="015_23"/>
    <x v="0"/>
    <n v="24"/>
    <x v="0"/>
    <x v="0"/>
    <x v="0"/>
    <x v="0"/>
    <x v="9"/>
    <x v="9"/>
    <n v="0"/>
    <s v="SIN DESCRIPCIÓN PARA DESTINOS 00"/>
    <n v="32055745.600000001"/>
    <n v="32055745.600000001"/>
    <n v="2914108.92"/>
    <n v="2914108.92"/>
    <n v="2914108.92"/>
    <n v="2914108.92"/>
    <n v="2914108.92"/>
    <n v="6215249.2000000002"/>
    <n v="0"/>
    <n v="0"/>
    <n v="-6215249.1999999993"/>
    <n v="29141636.68"/>
    <n v="25840496.400000002"/>
    <n v="0"/>
    <n v="0"/>
    <n v="0"/>
    <n v="0"/>
    <n v="0"/>
  </r>
  <r>
    <s v="1.1-00-23"/>
    <x v="0"/>
    <n v="1"/>
    <x v="0"/>
    <n v="1.3"/>
    <x v="0"/>
    <s v="1.3.4"/>
    <x v="0"/>
    <s v="E"/>
    <s v="05_23"/>
    <x v="0"/>
    <n v="6"/>
    <x v="0"/>
    <s v="015_23"/>
    <x v="0"/>
    <n v="24"/>
    <x v="0"/>
    <x v="0"/>
    <x v="0"/>
    <x v="0"/>
    <x v="10"/>
    <x v="10"/>
    <n v="0"/>
    <s v="SIN DESCRIPCIÓN PARA DESTINOS 00"/>
    <n v="21703830.41"/>
    <n v="21703830.41"/>
    <n v="1942457.5"/>
    <n v="1942457.5"/>
    <n v="1942457.5"/>
    <n v="1942457.5"/>
    <n v="1942457.5"/>
    <n v="4476832.8099999996"/>
    <n v="0"/>
    <n v="0"/>
    <n v="-4476832.8099999987"/>
    <n v="19761372.91"/>
    <n v="17226997.600000001"/>
    <n v="0"/>
    <n v="0"/>
    <n v="0"/>
    <n v="0"/>
    <n v="0"/>
  </r>
  <r>
    <s v="1.1-00-23"/>
    <x v="0"/>
    <n v="1"/>
    <x v="0"/>
    <n v="1.3"/>
    <x v="0"/>
    <s v="1.3.4"/>
    <x v="0"/>
    <s v="E"/>
    <s v="05_23"/>
    <x v="0"/>
    <n v="6"/>
    <x v="0"/>
    <s v="015_23"/>
    <x v="0"/>
    <n v="24"/>
    <x v="0"/>
    <x v="0"/>
    <x v="0"/>
    <x v="0"/>
    <x v="11"/>
    <x v="11"/>
    <n v="0"/>
    <s v="SIN DESCRIPCIÓN PARA DESTINOS 00"/>
    <n v="148886916.09"/>
    <n v="148886916.09"/>
    <n v="16998965.600000001"/>
    <n v="16998965.600000001"/>
    <n v="16998965.600000001"/>
    <n v="16998965.600000001"/>
    <n v="16998965.600000001"/>
    <n v="0"/>
    <n v="1849312.9199999869"/>
    <n v="0"/>
    <n v="1849312.9199999869"/>
    <n v="131887950.49000001"/>
    <n v="150736229.00999999"/>
    <n v="0"/>
    <n v="0"/>
    <n v="0"/>
    <n v="0"/>
    <n v="0"/>
  </r>
  <r>
    <s v="1.1-00-23"/>
    <x v="0"/>
    <n v="1"/>
    <x v="0"/>
    <n v="1.3"/>
    <x v="0"/>
    <s v="1.3.4"/>
    <x v="0"/>
    <s v="E"/>
    <s v="05_23"/>
    <x v="0"/>
    <n v="6"/>
    <x v="0"/>
    <s v="015_23"/>
    <x v="0"/>
    <n v="24"/>
    <x v="0"/>
    <x v="0"/>
    <x v="0"/>
    <x v="0"/>
    <x v="12"/>
    <x v="12"/>
    <n v="0"/>
    <s v="SIN DESCRIPCIÓN PARA DESTINOS 00"/>
    <n v="12980000"/>
    <n v="10000000"/>
    <n v="12980000"/>
    <n v="12980000"/>
    <n v="12980000"/>
    <n v="12980000"/>
    <n v="12980000"/>
    <n v="0"/>
    <n v="10000"/>
    <n v="0"/>
    <n v="10000"/>
    <n v="0"/>
    <n v="12990000"/>
    <n v="0"/>
    <n v="2980000"/>
    <n v="0"/>
    <n v="0"/>
    <n v="2980000"/>
  </r>
  <r>
    <s v="1.1-00-23"/>
    <x v="0"/>
    <n v="1"/>
    <x v="0"/>
    <n v="1.3"/>
    <x v="0"/>
    <s v="1.3.4"/>
    <x v="0"/>
    <s v="E"/>
    <s v="05_23"/>
    <x v="0"/>
    <n v="6"/>
    <x v="0"/>
    <s v="015_23"/>
    <x v="0"/>
    <n v="24"/>
    <x v="0"/>
    <x v="0"/>
    <x v="0"/>
    <x v="0"/>
    <x v="13"/>
    <x v="13"/>
    <n v="0"/>
    <s v="SIN DESCRIPCIÓN PARA DESTINOS 00"/>
    <n v="3020000"/>
    <n v="6000000"/>
    <n v="0"/>
    <n v="0"/>
    <n v="0"/>
    <n v="0"/>
    <n v="0"/>
    <n v="0"/>
    <n v="2980000"/>
    <n v="0"/>
    <n v="2980000"/>
    <n v="3020000"/>
    <n v="6000000"/>
    <n v="0"/>
    <n v="0"/>
    <n v="0"/>
    <n v="2980000"/>
    <n v="-2980000"/>
  </r>
  <r>
    <s v="1.6-01-23"/>
    <x v="2"/>
    <n v="1"/>
    <x v="0"/>
    <n v="1.3"/>
    <x v="0"/>
    <s v="1.3.4"/>
    <x v="0"/>
    <s v="E"/>
    <s v="05_23"/>
    <x v="0"/>
    <n v="6"/>
    <x v="0"/>
    <s v="015_23"/>
    <x v="0"/>
    <n v="24"/>
    <x v="0"/>
    <x v="0"/>
    <x v="0"/>
    <x v="0"/>
    <x v="14"/>
    <x v="14"/>
    <n v="0"/>
    <s v="SIN DESCRIPCIÓN PARA DESTINOS 00"/>
    <n v="99913663.920000002"/>
    <n v="99953663.920000002"/>
    <n v="73289559.680000007"/>
    <n v="73289559.680000007"/>
    <n v="12836997.119999999"/>
    <n v="8298654.5499999998"/>
    <n v="8298654.5499999998"/>
    <n v="0"/>
    <n v="0"/>
    <n v="0"/>
    <n v="0"/>
    <n v="26624104.239999995"/>
    <n v="99913663.920000002"/>
    <n v="0"/>
    <n v="0"/>
    <n v="0"/>
    <n v="40000"/>
    <n v="-40000"/>
  </r>
  <r>
    <s v="1.1-00-23"/>
    <x v="0"/>
    <n v="1"/>
    <x v="0"/>
    <n v="1.3"/>
    <x v="0"/>
    <s v="1.3.4"/>
    <x v="0"/>
    <s v="E"/>
    <s v="05_23"/>
    <x v="0"/>
    <n v="6"/>
    <x v="0"/>
    <s v="015_23"/>
    <x v="0"/>
    <n v="24"/>
    <x v="0"/>
    <x v="0"/>
    <x v="0"/>
    <x v="0"/>
    <x v="14"/>
    <x v="14"/>
    <n v="0"/>
    <s v="SIN DESCRIPCIÓN PARA DESTINOS 00"/>
    <n v="40000"/>
    <n v="0"/>
    <n v="4272.04"/>
    <n v="4272.04"/>
    <n v="4272.04"/>
    <n v="4272.04"/>
    <n v="4272.04"/>
    <n v="0"/>
    <n v="8256771.3399999999"/>
    <n v="0"/>
    <n v="8256771.3399999999"/>
    <n v="35727.96"/>
    <n v="8296771.3399999999"/>
    <n v="0"/>
    <n v="40000"/>
    <n v="0"/>
    <n v="0"/>
    <n v="40000"/>
  </r>
  <r>
    <s v="2.6-01-23"/>
    <x v="3"/>
    <n v="1"/>
    <x v="0"/>
    <n v="1.3"/>
    <x v="0"/>
    <s v="1.3.4"/>
    <x v="0"/>
    <s v="E"/>
    <s v="05_23"/>
    <x v="0"/>
    <n v="6"/>
    <x v="0"/>
    <s v="015_23"/>
    <x v="0"/>
    <n v="24"/>
    <x v="0"/>
    <x v="0"/>
    <x v="0"/>
    <x v="0"/>
    <x v="15"/>
    <x v="15"/>
    <n v="0"/>
    <s v="SIN DESCRIPCIÓN PARA DESTINOS 00"/>
    <n v="0"/>
    <n v="0"/>
    <n v="1765931.8"/>
    <n v="1765931.8"/>
    <n v="1765931.8"/>
    <n v="1765931.8"/>
    <n v="1765931.8"/>
    <n v="0"/>
    <n v="0"/>
    <n v="21200000"/>
    <n v="21200000"/>
    <n v="-1765931.8"/>
    <n v="21200000"/>
    <n v="0"/>
    <n v="0"/>
    <n v="0"/>
    <n v="0"/>
    <n v="0"/>
  </r>
  <r>
    <s v="1.1-00-23"/>
    <x v="0"/>
    <n v="2"/>
    <x v="1"/>
    <n v="2.2000000000000002"/>
    <x v="1"/>
    <s v="2.2.7"/>
    <x v="1"/>
    <s v="S"/>
    <s v="02_23"/>
    <x v="1"/>
    <n v="1"/>
    <x v="1"/>
    <s v="010_23"/>
    <x v="1"/>
    <n v="16"/>
    <x v="1"/>
    <x v="0"/>
    <x v="1"/>
    <x v="1"/>
    <x v="16"/>
    <x v="16"/>
    <n v="0"/>
    <s v="SIN DESCRIPCIÓN PARA DESTINOS 00"/>
    <n v="0"/>
    <n v="0"/>
    <n v="0"/>
    <n v="0"/>
    <n v="0"/>
    <n v="0"/>
    <n v="0"/>
    <n v="0"/>
    <n v="50000"/>
    <n v="0"/>
    <n v="50000"/>
    <n v="0"/>
    <n v="50000"/>
    <n v="0"/>
    <n v="0"/>
    <n v="0"/>
    <n v="0"/>
    <n v="0"/>
  </r>
  <r>
    <s v="1.1-00-23"/>
    <x v="0"/>
    <n v="2"/>
    <x v="1"/>
    <n v="2.1"/>
    <x v="2"/>
    <s v="2.1.5"/>
    <x v="2"/>
    <s v="R"/>
    <s v="17_23"/>
    <x v="2"/>
    <n v="4"/>
    <x v="2"/>
    <s v="037_23"/>
    <x v="2"/>
    <n v="56"/>
    <x v="2"/>
    <x v="0"/>
    <x v="1"/>
    <x v="1"/>
    <x v="16"/>
    <x v="16"/>
    <n v="0"/>
    <s v="SIN DESCRIPCIÓN PARA DESTINOS 00"/>
    <n v="21657"/>
    <n v="21657"/>
    <n v="0"/>
    <n v="0"/>
    <n v="0"/>
    <n v="0"/>
    <n v="0"/>
    <n v="0"/>
    <n v="0"/>
    <n v="0"/>
    <n v="0"/>
    <n v="21657"/>
    <n v="21657"/>
    <n v="0"/>
    <n v="0"/>
    <n v="0"/>
    <n v="0"/>
    <n v="0"/>
  </r>
  <r>
    <s v="1.1-00-23"/>
    <x v="0"/>
    <n v="1"/>
    <x v="0"/>
    <n v="1.3"/>
    <x v="0"/>
    <s v="1.3.4"/>
    <x v="0"/>
    <s v="M"/>
    <s v="04_23"/>
    <x v="3"/>
    <n v="6"/>
    <x v="0"/>
    <s v="012_23"/>
    <x v="3"/>
    <n v="18"/>
    <x v="3"/>
    <x v="0"/>
    <x v="1"/>
    <x v="1"/>
    <x v="16"/>
    <x v="16"/>
    <n v="0"/>
    <s v="SIN DESCRIPCIÓN PARA DESTINOS 00"/>
    <n v="45000"/>
    <n v="0"/>
    <n v="63191.5"/>
    <n v="63191.5"/>
    <n v="41191.5"/>
    <n v="41191.5"/>
    <n v="41191.5"/>
    <n v="0"/>
    <n v="18191.5"/>
    <n v="0"/>
    <n v="18191.5"/>
    <n v="-18191.5"/>
    <n v="63191.5"/>
    <n v="0"/>
    <n v="45000"/>
    <n v="0"/>
    <n v="0"/>
    <n v="45000"/>
  </r>
  <r>
    <s v="1.1-00-23"/>
    <x v="0"/>
    <n v="1"/>
    <x v="0"/>
    <n v="1.3"/>
    <x v="0"/>
    <s v="1.3.4"/>
    <x v="0"/>
    <s v="E"/>
    <s v="05_23"/>
    <x v="0"/>
    <n v="6"/>
    <x v="0"/>
    <s v="015_23"/>
    <x v="0"/>
    <n v="21"/>
    <x v="4"/>
    <x v="0"/>
    <x v="1"/>
    <x v="1"/>
    <x v="16"/>
    <x v="16"/>
    <n v="0"/>
    <s v="SIN DESCRIPCIÓN PARA DESTINOS 00"/>
    <n v="2000000"/>
    <n v="2000000"/>
    <n v="780743.83"/>
    <n v="660523.75"/>
    <n v="0"/>
    <n v="0"/>
    <n v="0"/>
    <n v="0"/>
    <n v="0"/>
    <n v="0"/>
    <n v="0"/>
    <n v="1219256.17"/>
    <n v="2000000"/>
    <n v="0"/>
    <n v="0"/>
    <n v="0"/>
    <n v="0"/>
    <n v="0"/>
  </r>
  <r>
    <s v="1.1-00-23"/>
    <x v="0"/>
    <n v="3"/>
    <x v="2"/>
    <n v="3.8"/>
    <x v="3"/>
    <s v="3.8.4"/>
    <x v="3"/>
    <s v="E"/>
    <s v="11_23"/>
    <x v="4"/>
    <n v="6"/>
    <x v="0"/>
    <s v="031_23"/>
    <x v="4"/>
    <n v="49"/>
    <x v="5"/>
    <x v="0"/>
    <x v="1"/>
    <x v="1"/>
    <x v="17"/>
    <x v="17"/>
    <n v="0"/>
    <s v="SIN DESCRIPCIÓN PARA DESTINOS 00"/>
    <n v="205400"/>
    <n v="205400"/>
    <n v="1972"/>
    <n v="0"/>
    <n v="0"/>
    <n v="0"/>
    <n v="0"/>
    <n v="0"/>
    <n v="0"/>
    <n v="0"/>
    <n v="0"/>
    <n v="203428"/>
    <n v="205400"/>
    <n v="0"/>
    <n v="0"/>
    <n v="0"/>
    <n v="0"/>
    <n v="0"/>
  </r>
  <r>
    <s v="1.1-00-23"/>
    <x v="0"/>
    <n v="2"/>
    <x v="1"/>
    <n v="2.2000000000000002"/>
    <x v="1"/>
    <s v="2.2.7"/>
    <x v="1"/>
    <s v="S"/>
    <s v="02_23"/>
    <x v="1"/>
    <n v="1"/>
    <x v="1"/>
    <s v="010_23"/>
    <x v="1"/>
    <n v="16"/>
    <x v="1"/>
    <x v="0"/>
    <x v="1"/>
    <x v="1"/>
    <x v="18"/>
    <x v="18"/>
    <n v="0"/>
    <s v="SIN DESCRIPCIÓN PARA DESTINOS 00"/>
    <n v="0"/>
    <n v="0"/>
    <n v="0"/>
    <n v="0"/>
    <n v="0"/>
    <n v="0"/>
    <n v="0"/>
    <n v="0"/>
    <n v="150000"/>
    <n v="0"/>
    <n v="150000"/>
    <n v="0"/>
    <n v="150000"/>
    <n v="0"/>
    <n v="0"/>
    <n v="0"/>
    <n v="0"/>
    <n v="0"/>
  </r>
  <r>
    <s v="1.1-00-23"/>
    <x v="0"/>
    <n v="2"/>
    <x v="1"/>
    <n v="2.1"/>
    <x v="2"/>
    <s v="2.1.5"/>
    <x v="2"/>
    <s v="R"/>
    <s v="17_23"/>
    <x v="2"/>
    <n v="4"/>
    <x v="2"/>
    <s v="037_23"/>
    <x v="2"/>
    <n v="56"/>
    <x v="2"/>
    <x v="0"/>
    <x v="1"/>
    <x v="1"/>
    <x v="18"/>
    <x v="18"/>
    <n v="0"/>
    <s v="SIN DESCRIPCIÓN PARA DESTINOS 00"/>
    <n v="20000"/>
    <n v="20000"/>
    <n v="0"/>
    <n v="0"/>
    <n v="0"/>
    <n v="0"/>
    <n v="0"/>
    <n v="0"/>
    <n v="0"/>
    <n v="0"/>
    <n v="0"/>
    <n v="20000"/>
    <n v="20000"/>
    <n v="0"/>
    <n v="0"/>
    <n v="0"/>
    <n v="0"/>
    <n v="0"/>
  </r>
  <r>
    <s v="1.1-00-23"/>
    <x v="0"/>
    <n v="2"/>
    <x v="1"/>
    <n v="2.2999999999999998"/>
    <x v="4"/>
    <s v="2.3.1"/>
    <x v="4"/>
    <s v="E"/>
    <s v="07_23"/>
    <x v="5"/>
    <n v="3"/>
    <x v="3"/>
    <s v="024_23"/>
    <x v="5"/>
    <n v="39"/>
    <x v="6"/>
    <x v="0"/>
    <x v="1"/>
    <x v="1"/>
    <x v="18"/>
    <x v="18"/>
    <n v="0"/>
    <s v="SIN DESCRIPCIÓN PARA DESTINOS 00"/>
    <n v="500000"/>
    <n v="500000"/>
    <n v="182186.07"/>
    <n v="182186.07"/>
    <n v="258.01"/>
    <n v="0"/>
    <n v="0"/>
    <n v="0"/>
    <n v="0"/>
    <n v="0"/>
    <n v="0"/>
    <n v="317813.93"/>
    <n v="500000"/>
    <n v="0"/>
    <n v="0"/>
    <n v="0"/>
    <n v="0"/>
    <n v="0"/>
  </r>
  <r>
    <s v="1.1-00-23"/>
    <x v="0"/>
    <n v="2"/>
    <x v="1"/>
    <n v="2.1"/>
    <x v="2"/>
    <s v="2.1.1"/>
    <x v="5"/>
    <s v="E"/>
    <s v="07_23"/>
    <x v="5"/>
    <n v="3"/>
    <x v="3"/>
    <s v="021_23"/>
    <x v="6"/>
    <n v="35"/>
    <x v="7"/>
    <x v="0"/>
    <x v="1"/>
    <x v="1"/>
    <x v="18"/>
    <x v="18"/>
    <n v="0"/>
    <s v="SIN DESCRIPCIÓN PARA DESTINOS 00"/>
    <n v="175000"/>
    <n v="175000"/>
    <n v="153894.88"/>
    <n v="153894.88"/>
    <n v="153894.88"/>
    <n v="8894.8799999999992"/>
    <n v="0"/>
    <n v="0"/>
    <n v="0"/>
    <n v="0"/>
    <n v="0"/>
    <n v="21105.119999999995"/>
    <n v="175000"/>
    <n v="0"/>
    <n v="0"/>
    <n v="0"/>
    <n v="0"/>
    <n v="0"/>
  </r>
  <r>
    <s v="1.1-00-23"/>
    <x v="0"/>
    <n v="1"/>
    <x v="0"/>
    <n v="1.3"/>
    <x v="0"/>
    <s v="1.3.4"/>
    <x v="0"/>
    <s v="E"/>
    <s v="05_23"/>
    <x v="0"/>
    <n v="6"/>
    <x v="0"/>
    <s v="015_23"/>
    <x v="0"/>
    <n v="21"/>
    <x v="4"/>
    <x v="0"/>
    <x v="1"/>
    <x v="1"/>
    <x v="18"/>
    <x v="18"/>
    <n v="0"/>
    <s v="SIN DESCRIPCIÓN PARA DESTINOS 00"/>
    <n v="1450000"/>
    <n v="1450000"/>
    <n v="1140997.24"/>
    <n v="658437.24"/>
    <n v="463262.94"/>
    <n v="116000"/>
    <n v="116000"/>
    <n v="0"/>
    <n v="0"/>
    <n v="0"/>
    <n v="0"/>
    <n v="309002.76"/>
    <n v="1450000"/>
    <n v="0"/>
    <n v="0"/>
    <n v="0"/>
    <n v="0"/>
    <n v="0"/>
  </r>
  <r>
    <s v="1.1-00-23"/>
    <x v="0"/>
    <n v="2"/>
    <x v="1"/>
    <n v="2.7"/>
    <x v="5"/>
    <s v="2.7.1"/>
    <x v="6"/>
    <s v="E"/>
    <s v="10_23"/>
    <x v="6"/>
    <n v="4"/>
    <x v="2"/>
    <s v="030_23"/>
    <x v="7"/>
    <n v="48"/>
    <x v="8"/>
    <x v="0"/>
    <x v="1"/>
    <x v="1"/>
    <x v="19"/>
    <x v="19"/>
    <n v="0"/>
    <s v="SIN DESCRIPCIÓN PARA DESTINOS 00"/>
    <n v="30000"/>
    <n v="30000"/>
    <n v="0"/>
    <n v="0"/>
    <n v="0"/>
    <n v="0"/>
    <n v="0"/>
    <n v="0"/>
    <n v="0"/>
    <n v="0"/>
    <n v="0"/>
    <n v="30000"/>
    <n v="30000"/>
    <n v="0"/>
    <n v="0"/>
    <n v="0"/>
    <n v="0"/>
    <n v="0"/>
  </r>
  <r>
    <s v="1.1-00-23"/>
    <x v="0"/>
    <n v="1"/>
    <x v="0"/>
    <n v="1.3"/>
    <x v="0"/>
    <s v="1.3.4"/>
    <x v="0"/>
    <s v="M"/>
    <s v="04_23"/>
    <x v="3"/>
    <n v="6"/>
    <x v="0"/>
    <s v="014_23"/>
    <x v="8"/>
    <n v="20"/>
    <x v="9"/>
    <x v="0"/>
    <x v="1"/>
    <x v="1"/>
    <x v="20"/>
    <x v="20"/>
    <n v="0"/>
    <s v="SIN DESCRIPCIÓN PARA DESTINOS 00"/>
    <n v="4340000"/>
    <n v="4385000"/>
    <n v="330600"/>
    <n v="330600"/>
    <n v="0"/>
    <n v="0"/>
    <n v="0"/>
    <n v="0"/>
    <n v="0"/>
    <n v="0"/>
    <n v="0"/>
    <n v="4009400"/>
    <n v="4340000"/>
    <n v="0"/>
    <n v="0"/>
    <n v="0"/>
    <n v="45000"/>
    <n v="-45000"/>
  </r>
  <r>
    <s v="1.1-00-23"/>
    <x v="0"/>
    <n v="1"/>
    <x v="0"/>
    <n v="1.7"/>
    <x v="6"/>
    <s v="1.7.1"/>
    <x v="7"/>
    <s v="R"/>
    <s v="08_23"/>
    <x v="7"/>
    <n v="7"/>
    <x v="4"/>
    <s v="025_23"/>
    <x v="9"/>
    <n v="41"/>
    <x v="10"/>
    <x v="0"/>
    <x v="1"/>
    <x v="1"/>
    <x v="21"/>
    <x v="21"/>
    <n v="0"/>
    <s v="SIN DESCRIPCIÓN PARA DESTINOS 00"/>
    <n v="369158"/>
    <n v="369158"/>
    <n v="384482"/>
    <n v="384482"/>
    <n v="0"/>
    <n v="0"/>
    <n v="0"/>
    <n v="0"/>
    <n v="15324"/>
    <n v="0"/>
    <n v="15324"/>
    <n v="-15324"/>
    <n v="384482"/>
    <n v="0"/>
    <n v="0"/>
    <n v="0"/>
    <n v="0"/>
    <n v="0"/>
  </r>
  <r>
    <s v="1.1-00-23"/>
    <x v="0"/>
    <n v="1"/>
    <x v="0"/>
    <n v="1.7"/>
    <x v="6"/>
    <s v="1.7.2"/>
    <x v="8"/>
    <s v="E"/>
    <s v="02_23"/>
    <x v="1"/>
    <n v="3"/>
    <x v="3"/>
    <s v="009_23"/>
    <x v="10"/>
    <n v="11"/>
    <x v="11"/>
    <x v="0"/>
    <x v="1"/>
    <x v="1"/>
    <x v="21"/>
    <x v="21"/>
    <n v="0"/>
    <s v="SIN DESCRIPCIÓN PARA DESTINOS 00"/>
    <n v="150000"/>
    <n v="150000"/>
    <n v="14616"/>
    <n v="0"/>
    <n v="0"/>
    <n v="0"/>
    <n v="0"/>
    <n v="0"/>
    <n v="0"/>
    <n v="0"/>
    <n v="0"/>
    <n v="135384"/>
    <n v="150000"/>
    <n v="0"/>
    <n v="0"/>
    <n v="0"/>
    <n v="0"/>
    <n v="0"/>
  </r>
  <r>
    <s v="1.1-00-23"/>
    <x v="0"/>
    <n v="1"/>
    <x v="0"/>
    <n v="1.3"/>
    <x v="0"/>
    <s v="1.3.5"/>
    <x v="9"/>
    <s v="O"/>
    <s v="03_23"/>
    <x v="8"/>
    <n v="1"/>
    <x v="1"/>
    <s v="011_23"/>
    <x v="11"/>
    <n v="17"/>
    <x v="12"/>
    <x v="0"/>
    <x v="1"/>
    <x v="1"/>
    <x v="21"/>
    <x v="21"/>
    <n v="0"/>
    <s v="SIN DESCRIPCIÓN PARA DESTINOS 00"/>
    <n v="85000"/>
    <n v="85000"/>
    <n v="0"/>
    <n v="0"/>
    <n v="0"/>
    <n v="0"/>
    <n v="0"/>
    <n v="0"/>
    <n v="0"/>
    <n v="0"/>
    <n v="0"/>
    <n v="85000"/>
    <n v="85000"/>
    <n v="0"/>
    <n v="0"/>
    <n v="0"/>
    <n v="0"/>
    <n v="0"/>
  </r>
  <r>
    <s v="1.1-00-23"/>
    <x v="0"/>
    <n v="1"/>
    <x v="0"/>
    <n v="1.3"/>
    <x v="0"/>
    <s v="1.3.4"/>
    <x v="0"/>
    <s v="E"/>
    <s v="01_23"/>
    <x v="9"/>
    <n v="5"/>
    <x v="5"/>
    <s v="002_23"/>
    <x v="12"/>
    <n v="2"/>
    <x v="13"/>
    <x v="0"/>
    <x v="1"/>
    <x v="1"/>
    <x v="21"/>
    <x v="21"/>
    <n v="0"/>
    <s v="SIN DESCRIPCIÓN PARA DESTINOS 00"/>
    <n v="150000"/>
    <n v="150000"/>
    <n v="22390.7"/>
    <n v="22390.7"/>
    <n v="22390.7"/>
    <n v="12785.95"/>
    <n v="12785.95"/>
    <n v="0"/>
    <n v="0"/>
    <n v="0"/>
    <n v="0"/>
    <n v="127609.3"/>
    <n v="150000"/>
    <n v="0"/>
    <n v="0"/>
    <n v="0"/>
    <n v="0"/>
    <n v="0"/>
  </r>
  <r>
    <s v="1.1-00-23"/>
    <x v="0"/>
    <n v="1"/>
    <x v="0"/>
    <n v="1.3"/>
    <x v="0"/>
    <s v="1.3.4"/>
    <x v="0"/>
    <s v="E"/>
    <s v="05_23"/>
    <x v="0"/>
    <n v="6"/>
    <x v="0"/>
    <s v="015_23"/>
    <x v="0"/>
    <n v="21"/>
    <x v="4"/>
    <x v="0"/>
    <x v="1"/>
    <x v="1"/>
    <x v="21"/>
    <x v="21"/>
    <n v="0"/>
    <s v="SIN DESCRIPCIÓN PARA DESTINOS 00"/>
    <n v="247860"/>
    <n v="247860"/>
    <n v="247837.25"/>
    <n v="0"/>
    <n v="0"/>
    <n v="0"/>
    <n v="0"/>
    <n v="0"/>
    <n v="0"/>
    <n v="0"/>
    <n v="0"/>
    <n v="22.75"/>
    <n v="247860"/>
    <n v="0"/>
    <n v="0"/>
    <n v="0"/>
    <n v="0"/>
    <n v="0"/>
  </r>
  <r>
    <s v="1.1-00-23"/>
    <x v="0"/>
    <n v="2"/>
    <x v="1"/>
    <n v="2.1"/>
    <x v="2"/>
    <s v="2.1.5"/>
    <x v="2"/>
    <s v="R"/>
    <s v="17_23"/>
    <x v="2"/>
    <n v="4"/>
    <x v="2"/>
    <s v="037_23"/>
    <x v="2"/>
    <n v="56"/>
    <x v="2"/>
    <x v="0"/>
    <x v="1"/>
    <x v="1"/>
    <x v="22"/>
    <x v="22"/>
    <n v="0"/>
    <s v="SIN DESCRIPCIÓN PARA DESTINOS 00"/>
    <n v="420000"/>
    <n v="420000"/>
    <n v="0"/>
    <n v="0"/>
    <n v="0"/>
    <n v="0"/>
    <n v="0"/>
    <n v="0"/>
    <n v="0"/>
    <n v="0"/>
    <n v="0"/>
    <n v="420000"/>
    <n v="420000"/>
    <n v="0"/>
    <n v="0"/>
    <n v="0"/>
    <n v="0"/>
    <n v="0"/>
  </r>
  <r>
    <s v="1.1-00-23"/>
    <x v="0"/>
    <n v="2"/>
    <x v="1"/>
    <n v="2.7"/>
    <x v="5"/>
    <s v="2.7.1"/>
    <x v="6"/>
    <s v="E"/>
    <s v="10_23"/>
    <x v="6"/>
    <n v="4"/>
    <x v="2"/>
    <s v="030_23"/>
    <x v="7"/>
    <n v="48"/>
    <x v="8"/>
    <x v="0"/>
    <x v="1"/>
    <x v="1"/>
    <x v="22"/>
    <x v="22"/>
    <n v="0"/>
    <s v="SIN DESCRIPCIÓN PARA DESTINOS 00"/>
    <n v="40000"/>
    <n v="40000"/>
    <n v="0"/>
    <n v="0"/>
    <n v="0"/>
    <n v="0"/>
    <n v="0"/>
    <n v="0"/>
    <n v="0"/>
    <n v="0"/>
    <n v="0"/>
    <n v="40000"/>
    <n v="40000"/>
    <n v="0"/>
    <n v="0"/>
    <n v="0"/>
    <n v="0"/>
    <n v="0"/>
  </r>
  <r>
    <s v="1.1-00-23"/>
    <x v="0"/>
    <n v="1"/>
    <x v="0"/>
    <n v="1.3"/>
    <x v="0"/>
    <s v="1.3.4"/>
    <x v="0"/>
    <s v="E"/>
    <s v="09_23"/>
    <x v="10"/>
    <n v="3"/>
    <x v="3"/>
    <s v="027_23"/>
    <x v="13"/>
    <n v="43"/>
    <x v="14"/>
    <x v="0"/>
    <x v="1"/>
    <x v="1"/>
    <x v="22"/>
    <x v="22"/>
    <n v="0"/>
    <s v="SIN DESCRIPCIÓN PARA DESTINOS 00"/>
    <n v="25000"/>
    <n v="25000"/>
    <n v="0"/>
    <n v="0"/>
    <n v="0"/>
    <n v="0"/>
    <n v="0"/>
    <n v="0"/>
    <n v="0"/>
    <n v="0"/>
    <n v="0"/>
    <n v="25000"/>
    <n v="25000"/>
    <n v="0"/>
    <n v="0"/>
    <n v="0"/>
    <n v="0"/>
    <n v="0"/>
  </r>
  <r>
    <s v="1.1-00-23"/>
    <x v="0"/>
    <n v="3"/>
    <x v="2"/>
    <n v="3.1"/>
    <x v="7"/>
    <s v="3.1.1"/>
    <x v="10"/>
    <s v="E"/>
    <s v="09_23"/>
    <x v="10"/>
    <n v="8"/>
    <x v="6"/>
    <s v="026_23"/>
    <x v="14"/>
    <n v="42"/>
    <x v="15"/>
    <x v="0"/>
    <x v="1"/>
    <x v="1"/>
    <x v="22"/>
    <x v="22"/>
    <n v="0"/>
    <s v="SIN DESCRIPCIÓN PARA DESTINOS 00"/>
    <n v="100000"/>
    <n v="100000"/>
    <n v="98000"/>
    <n v="0"/>
    <n v="0"/>
    <n v="0"/>
    <n v="0"/>
    <n v="0"/>
    <n v="0"/>
    <n v="0"/>
    <n v="0"/>
    <n v="2000"/>
    <n v="100000"/>
    <n v="0"/>
    <n v="0"/>
    <n v="0"/>
    <n v="0"/>
    <n v="0"/>
  </r>
  <r>
    <s v="1.1-00-23"/>
    <x v="0"/>
    <n v="3"/>
    <x v="2"/>
    <n v="3.1"/>
    <x v="7"/>
    <s v="3.1.1"/>
    <x v="10"/>
    <s v="E"/>
    <s v="09_23"/>
    <x v="10"/>
    <n v="8"/>
    <x v="6"/>
    <s v="026_23"/>
    <x v="14"/>
    <n v="42"/>
    <x v="15"/>
    <x v="0"/>
    <x v="1"/>
    <x v="1"/>
    <x v="23"/>
    <x v="23"/>
    <n v="0"/>
    <s v="SIN DESCRIPCIÓN PARA DESTINOS 00"/>
    <n v="700000"/>
    <n v="700000"/>
    <n v="536004.94999999995"/>
    <n v="50000"/>
    <n v="0"/>
    <n v="0"/>
    <n v="0"/>
    <n v="50000"/>
    <n v="0"/>
    <n v="0"/>
    <n v="-50000"/>
    <n v="163995.05000000005"/>
    <n v="650000"/>
    <n v="0"/>
    <n v="0"/>
    <n v="0"/>
    <n v="0"/>
    <n v="0"/>
  </r>
  <r>
    <s v="1.1-00-23"/>
    <x v="0"/>
    <n v="3"/>
    <x v="2"/>
    <n v="3.1"/>
    <x v="7"/>
    <s v="3.1.1"/>
    <x v="10"/>
    <s v="E"/>
    <s v="09_23"/>
    <x v="10"/>
    <n v="8"/>
    <x v="6"/>
    <s v="026_23"/>
    <x v="14"/>
    <n v="42"/>
    <x v="15"/>
    <x v="0"/>
    <x v="1"/>
    <x v="1"/>
    <x v="24"/>
    <x v="24"/>
    <n v="0"/>
    <s v="SIN DESCRIPCIÓN PARA DESTINOS 00"/>
    <n v="500000"/>
    <n v="500000"/>
    <n v="492000"/>
    <n v="0"/>
    <n v="0"/>
    <n v="0"/>
    <n v="0"/>
    <n v="0"/>
    <n v="0"/>
    <n v="0"/>
    <n v="0"/>
    <n v="8000"/>
    <n v="500000"/>
    <n v="0"/>
    <n v="0"/>
    <n v="0"/>
    <n v="0"/>
    <n v="0"/>
  </r>
  <r>
    <s v="1.1-00-23"/>
    <x v="0"/>
    <n v="2"/>
    <x v="1"/>
    <n v="2.2000000000000002"/>
    <x v="1"/>
    <s v="2.2.7"/>
    <x v="1"/>
    <s v="E"/>
    <s v="07_23"/>
    <x v="5"/>
    <n v="2"/>
    <x v="7"/>
    <s v="022_23"/>
    <x v="15"/>
    <n v="36"/>
    <x v="16"/>
    <x v="0"/>
    <x v="1"/>
    <x v="1"/>
    <x v="25"/>
    <x v="25"/>
    <n v="0"/>
    <s v="SIN DESCRIPCIÓN PARA DESTINOS 00"/>
    <n v="200000"/>
    <n v="200000"/>
    <n v="101917.6"/>
    <n v="0"/>
    <n v="0"/>
    <n v="0"/>
    <n v="0"/>
    <n v="0"/>
    <n v="0"/>
    <n v="0"/>
    <n v="0"/>
    <n v="98082.4"/>
    <n v="200000"/>
    <n v="0"/>
    <n v="0"/>
    <n v="0"/>
    <n v="0"/>
    <n v="0"/>
  </r>
  <r>
    <s v="1.1-00-23"/>
    <x v="0"/>
    <n v="1"/>
    <x v="0"/>
    <n v="1.3"/>
    <x v="0"/>
    <s v="1.3.4"/>
    <x v="0"/>
    <s v="E"/>
    <s v="07_23"/>
    <x v="5"/>
    <n v="3"/>
    <x v="3"/>
    <s v="019_23"/>
    <x v="16"/>
    <n v="33"/>
    <x v="17"/>
    <x v="0"/>
    <x v="1"/>
    <x v="1"/>
    <x v="25"/>
    <x v="25"/>
    <n v="0"/>
    <s v="SIN DESCRIPCIÓN PARA DESTINOS 00"/>
    <n v="300000"/>
    <n v="300000"/>
    <n v="56163.519999999997"/>
    <n v="56163.519999999997"/>
    <n v="0"/>
    <n v="0"/>
    <n v="0"/>
    <n v="0"/>
    <n v="0"/>
    <n v="0"/>
    <n v="0"/>
    <n v="243836.48"/>
    <n v="300000"/>
    <n v="0"/>
    <n v="0"/>
    <n v="0"/>
    <n v="0"/>
    <n v="0"/>
  </r>
  <r>
    <s v="1.1-00-23"/>
    <x v="0"/>
    <n v="2"/>
    <x v="1"/>
    <n v="2.2000000000000002"/>
    <x v="1"/>
    <s v="2.2.7"/>
    <x v="1"/>
    <s v="S"/>
    <s v="02_23"/>
    <x v="1"/>
    <n v="1"/>
    <x v="1"/>
    <s v="010_23"/>
    <x v="1"/>
    <n v="16"/>
    <x v="1"/>
    <x v="0"/>
    <x v="1"/>
    <x v="1"/>
    <x v="26"/>
    <x v="26"/>
    <n v="0"/>
    <s v="SIN DESCRIPCIÓN PARA DESTINOS 00"/>
    <n v="0"/>
    <n v="0"/>
    <n v="0"/>
    <n v="0"/>
    <n v="0"/>
    <n v="0"/>
    <n v="0"/>
    <n v="0"/>
    <n v="10150"/>
    <n v="0"/>
    <n v="10150"/>
    <n v="0"/>
    <n v="10150"/>
    <n v="0"/>
    <n v="0"/>
    <n v="0"/>
    <n v="0"/>
    <n v="0"/>
  </r>
  <r>
    <s v="1.1-00-23"/>
    <x v="0"/>
    <n v="2"/>
    <x v="1"/>
    <n v="2.2000000000000002"/>
    <x v="1"/>
    <s v="2.2.7"/>
    <x v="1"/>
    <s v="E"/>
    <s v="07_23"/>
    <x v="5"/>
    <n v="2"/>
    <x v="7"/>
    <s v="022_23"/>
    <x v="15"/>
    <n v="36"/>
    <x v="16"/>
    <x v="0"/>
    <x v="1"/>
    <x v="1"/>
    <x v="26"/>
    <x v="26"/>
    <n v="0"/>
    <s v="SIN DESCRIPCIÓN PARA DESTINOS 00"/>
    <n v="700000"/>
    <n v="700000"/>
    <n v="62036.800000000003"/>
    <n v="62036.800000000003"/>
    <n v="0"/>
    <n v="0"/>
    <n v="0"/>
    <n v="0"/>
    <n v="0"/>
    <n v="0"/>
    <n v="0"/>
    <n v="637963.19999999995"/>
    <n v="700000"/>
    <n v="0"/>
    <n v="0"/>
    <n v="0"/>
    <n v="0"/>
    <n v="0"/>
  </r>
  <r>
    <s v="1.1-00-23"/>
    <x v="0"/>
    <n v="2"/>
    <x v="1"/>
    <n v="2.2999999999999998"/>
    <x v="4"/>
    <s v="2.3.1"/>
    <x v="4"/>
    <s v="E"/>
    <s v="07_23"/>
    <x v="5"/>
    <n v="3"/>
    <x v="3"/>
    <s v="024_23"/>
    <x v="5"/>
    <n v="39"/>
    <x v="6"/>
    <x v="0"/>
    <x v="1"/>
    <x v="1"/>
    <x v="26"/>
    <x v="26"/>
    <n v="0"/>
    <s v="SIN DESCRIPCIÓN PARA DESTINOS 00"/>
    <n v="10000"/>
    <n v="10000"/>
    <n v="0"/>
    <n v="0"/>
    <n v="0"/>
    <n v="0"/>
    <n v="0"/>
    <n v="0"/>
    <n v="0"/>
    <n v="0"/>
    <n v="0"/>
    <n v="10000"/>
    <n v="10000"/>
    <n v="0"/>
    <n v="0"/>
    <n v="0"/>
    <n v="0"/>
    <n v="0"/>
  </r>
  <r>
    <s v="1.1-00-23"/>
    <x v="0"/>
    <n v="1"/>
    <x v="0"/>
    <n v="1.3"/>
    <x v="0"/>
    <s v="1.3.4"/>
    <x v="0"/>
    <s v="E"/>
    <s v="05_23"/>
    <x v="0"/>
    <n v="6"/>
    <x v="0"/>
    <s v="015_23"/>
    <x v="0"/>
    <n v="21"/>
    <x v="4"/>
    <x v="0"/>
    <x v="1"/>
    <x v="1"/>
    <x v="26"/>
    <x v="26"/>
    <n v="0"/>
    <s v="SIN DESCRIPCIÓN PARA DESTINOS 00"/>
    <n v="20000"/>
    <n v="20000"/>
    <n v="0"/>
    <n v="0"/>
    <n v="0"/>
    <n v="0"/>
    <n v="0"/>
    <n v="0"/>
    <n v="0"/>
    <n v="0"/>
    <n v="0"/>
    <n v="20000"/>
    <n v="20000"/>
    <n v="0"/>
    <n v="0"/>
    <n v="0"/>
    <n v="0"/>
    <n v="0"/>
  </r>
  <r>
    <s v="1.1-00-23"/>
    <x v="0"/>
    <n v="1"/>
    <x v="0"/>
    <n v="1.3"/>
    <x v="0"/>
    <s v="1.3.4"/>
    <x v="0"/>
    <s v="E"/>
    <s v="07_23"/>
    <x v="5"/>
    <n v="3"/>
    <x v="3"/>
    <s v="019_23"/>
    <x v="16"/>
    <n v="33"/>
    <x v="17"/>
    <x v="0"/>
    <x v="1"/>
    <x v="1"/>
    <x v="26"/>
    <x v="26"/>
    <n v="0"/>
    <s v="SIN DESCRIPCIÓN PARA DESTINOS 00"/>
    <n v="11000000"/>
    <n v="11000000"/>
    <n v="9934040.7699999996"/>
    <n v="9934040.7699999996"/>
    <n v="3040155.16"/>
    <n v="3029583.31"/>
    <n v="3029583.31"/>
    <n v="0"/>
    <n v="0"/>
    <n v="0"/>
    <n v="0"/>
    <n v="1065959.2300000004"/>
    <n v="11000000"/>
    <n v="0"/>
    <n v="0"/>
    <n v="0"/>
    <n v="0"/>
    <n v="0"/>
  </r>
  <r>
    <s v="1.1-00-23"/>
    <x v="0"/>
    <n v="3"/>
    <x v="2"/>
    <n v="3.1"/>
    <x v="7"/>
    <s v="3.1.1"/>
    <x v="10"/>
    <s v="E"/>
    <s v="09_23"/>
    <x v="10"/>
    <n v="8"/>
    <x v="6"/>
    <s v="026_23"/>
    <x v="14"/>
    <n v="42"/>
    <x v="15"/>
    <x v="0"/>
    <x v="1"/>
    <x v="1"/>
    <x v="27"/>
    <x v="27"/>
    <n v="0"/>
    <s v="SIN DESCRIPCIÓN PARA DESTINOS 00"/>
    <n v="100000"/>
    <n v="100000"/>
    <n v="0"/>
    <n v="0"/>
    <n v="0"/>
    <n v="0"/>
    <n v="0"/>
    <n v="0"/>
    <n v="0"/>
    <n v="0"/>
    <n v="0"/>
    <n v="100000"/>
    <n v="100000"/>
    <n v="0"/>
    <n v="0"/>
    <n v="0"/>
    <n v="0"/>
    <n v="0"/>
  </r>
  <r>
    <s v="1.1-00-23"/>
    <x v="0"/>
    <n v="1"/>
    <x v="0"/>
    <n v="1.3"/>
    <x v="0"/>
    <s v="1.3.4"/>
    <x v="0"/>
    <s v="E"/>
    <s v="05_23"/>
    <x v="0"/>
    <n v="6"/>
    <x v="0"/>
    <s v="015_23"/>
    <x v="0"/>
    <n v="21"/>
    <x v="4"/>
    <x v="0"/>
    <x v="1"/>
    <x v="1"/>
    <x v="28"/>
    <x v="28"/>
    <n v="0"/>
    <s v="SIN DESCRIPCIÓN PARA DESTINOS 00"/>
    <n v="50000"/>
    <n v="50000"/>
    <n v="0"/>
    <n v="0"/>
    <n v="0"/>
    <n v="0"/>
    <n v="0"/>
    <n v="0"/>
    <n v="0"/>
    <n v="0"/>
    <n v="0"/>
    <n v="50000"/>
    <n v="50000"/>
    <n v="0"/>
    <n v="0"/>
    <n v="0"/>
    <n v="0"/>
    <n v="0"/>
  </r>
  <r>
    <s v="1.1-00-23"/>
    <x v="0"/>
    <n v="3"/>
    <x v="2"/>
    <n v="3.1"/>
    <x v="7"/>
    <s v="3.1.1"/>
    <x v="10"/>
    <s v="E"/>
    <s v="09_23"/>
    <x v="10"/>
    <n v="8"/>
    <x v="6"/>
    <s v="026_23"/>
    <x v="14"/>
    <n v="42"/>
    <x v="15"/>
    <x v="0"/>
    <x v="1"/>
    <x v="1"/>
    <x v="28"/>
    <x v="28"/>
    <n v="0"/>
    <s v="SIN DESCRIPCIÓN PARA DESTINOS 00"/>
    <n v="400000"/>
    <n v="400000"/>
    <n v="0"/>
    <n v="0"/>
    <n v="0"/>
    <n v="0"/>
    <n v="0"/>
    <n v="0"/>
    <n v="0"/>
    <n v="0"/>
    <n v="0"/>
    <n v="400000"/>
    <n v="400000"/>
    <n v="0"/>
    <n v="0"/>
    <n v="0"/>
    <n v="0"/>
    <n v="0"/>
  </r>
  <r>
    <s v="1.1-00-23"/>
    <x v="0"/>
    <n v="2"/>
    <x v="1"/>
    <n v="2.2000000000000002"/>
    <x v="1"/>
    <s v="2.2.7"/>
    <x v="1"/>
    <s v="S"/>
    <s v="02_23"/>
    <x v="1"/>
    <n v="1"/>
    <x v="1"/>
    <s v="010_23"/>
    <x v="1"/>
    <n v="16"/>
    <x v="1"/>
    <x v="0"/>
    <x v="1"/>
    <x v="1"/>
    <x v="29"/>
    <x v="29"/>
    <n v="0"/>
    <s v="SIN DESCRIPCIÓN PARA DESTINOS 00"/>
    <n v="0"/>
    <n v="0"/>
    <n v="0"/>
    <n v="0"/>
    <n v="0"/>
    <n v="0"/>
    <n v="0"/>
    <n v="0"/>
    <n v="19850"/>
    <n v="0"/>
    <n v="19850"/>
    <n v="0"/>
    <n v="19850"/>
    <n v="0"/>
    <n v="0"/>
    <n v="0"/>
    <n v="0"/>
    <n v="0"/>
  </r>
  <r>
    <s v="1.1-00-23"/>
    <x v="0"/>
    <n v="2"/>
    <x v="1"/>
    <n v="2.2000000000000002"/>
    <x v="1"/>
    <s v="2.2.7"/>
    <x v="1"/>
    <s v="E"/>
    <s v="07_23"/>
    <x v="5"/>
    <n v="2"/>
    <x v="7"/>
    <s v="022_23"/>
    <x v="15"/>
    <n v="36"/>
    <x v="16"/>
    <x v="0"/>
    <x v="1"/>
    <x v="1"/>
    <x v="29"/>
    <x v="29"/>
    <n v="0"/>
    <s v="SIN DESCRIPCIÓN PARA DESTINOS 00"/>
    <n v="207000"/>
    <n v="150000"/>
    <n v="197880.22"/>
    <n v="0"/>
    <n v="0"/>
    <n v="0"/>
    <n v="0"/>
    <n v="0"/>
    <n v="0"/>
    <n v="0"/>
    <n v="0"/>
    <n v="9119.7799999999988"/>
    <n v="207000"/>
    <n v="0"/>
    <n v="57000"/>
    <n v="0"/>
    <n v="0"/>
    <n v="57000"/>
  </r>
  <r>
    <s v="1.1-00-23"/>
    <x v="0"/>
    <n v="3"/>
    <x v="2"/>
    <n v="3.8"/>
    <x v="3"/>
    <s v="3.8.4"/>
    <x v="3"/>
    <s v="E"/>
    <s v="11_23"/>
    <x v="4"/>
    <n v="6"/>
    <x v="0"/>
    <s v="031_23"/>
    <x v="4"/>
    <n v="49"/>
    <x v="5"/>
    <x v="0"/>
    <x v="1"/>
    <x v="1"/>
    <x v="29"/>
    <x v="29"/>
    <n v="0"/>
    <s v="SIN DESCRIPCIÓN PARA DESTINOS 00"/>
    <n v="150000"/>
    <n v="150000"/>
    <n v="15776"/>
    <n v="0"/>
    <n v="0"/>
    <n v="0"/>
    <n v="0"/>
    <n v="0"/>
    <n v="0"/>
    <n v="0"/>
    <n v="0"/>
    <n v="134224"/>
    <n v="150000"/>
    <n v="0"/>
    <n v="0"/>
    <n v="0"/>
    <n v="0"/>
    <n v="0"/>
  </r>
  <r>
    <s v="1.1-00-23"/>
    <x v="0"/>
    <n v="1"/>
    <x v="0"/>
    <n v="1.7"/>
    <x v="6"/>
    <s v="1.7.2"/>
    <x v="8"/>
    <s v="E"/>
    <s v="02_23"/>
    <x v="1"/>
    <n v="3"/>
    <x v="3"/>
    <s v="009_23"/>
    <x v="10"/>
    <n v="11"/>
    <x v="11"/>
    <x v="0"/>
    <x v="1"/>
    <x v="1"/>
    <x v="29"/>
    <x v="29"/>
    <n v="0"/>
    <s v="SIN DESCRIPCIÓN PARA DESTINOS 00"/>
    <n v="1000"/>
    <n v="1000"/>
    <n v="0"/>
    <n v="0"/>
    <n v="0"/>
    <n v="0"/>
    <n v="0"/>
    <n v="0"/>
    <n v="0"/>
    <n v="0"/>
    <n v="0"/>
    <n v="1000"/>
    <n v="1000"/>
    <n v="0"/>
    <n v="0"/>
    <n v="0"/>
    <n v="0"/>
    <n v="0"/>
  </r>
  <r>
    <s v="1.1-00-23"/>
    <x v="0"/>
    <n v="1"/>
    <x v="0"/>
    <n v="1.3"/>
    <x v="0"/>
    <s v="1.3.4"/>
    <x v="0"/>
    <s v="E"/>
    <s v="05_23"/>
    <x v="0"/>
    <n v="6"/>
    <x v="0"/>
    <s v="015_23"/>
    <x v="0"/>
    <n v="21"/>
    <x v="4"/>
    <x v="0"/>
    <x v="1"/>
    <x v="1"/>
    <x v="29"/>
    <x v="29"/>
    <n v="0"/>
    <s v="SIN DESCRIPCIÓN PARA DESTINOS 00"/>
    <n v="110000"/>
    <n v="110000"/>
    <n v="43939.99"/>
    <n v="43939.99"/>
    <n v="0"/>
    <n v="0"/>
    <n v="0"/>
    <n v="0"/>
    <n v="0"/>
    <n v="0"/>
    <n v="0"/>
    <n v="66060.010000000009"/>
    <n v="110000"/>
    <n v="0"/>
    <n v="0"/>
    <n v="0"/>
    <n v="0"/>
    <n v="0"/>
  </r>
  <r>
    <s v="1.1-00-23"/>
    <x v="0"/>
    <n v="2"/>
    <x v="1"/>
    <n v="2.2000000000000002"/>
    <x v="1"/>
    <s v="2.2.4"/>
    <x v="11"/>
    <s v="E"/>
    <s v="07_23"/>
    <x v="5"/>
    <n v="3"/>
    <x v="3"/>
    <s v="020_23"/>
    <x v="17"/>
    <n v="34"/>
    <x v="18"/>
    <x v="0"/>
    <x v="1"/>
    <x v="1"/>
    <x v="29"/>
    <x v="29"/>
    <n v="0"/>
    <s v="SIN DESCRIPCIÓN PARA DESTINOS 00"/>
    <n v="9600000"/>
    <n v="9600000"/>
    <n v="9598237.5899999999"/>
    <n v="0"/>
    <n v="0"/>
    <n v="0"/>
    <n v="0"/>
    <n v="0"/>
    <n v="0"/>
    <n v="0"/>
    <n v="0"/>
    <n v="1762.410000000149"/>
    <n v="9600000"/>
    <n v="0"/>
    <n v="0"/>
    <n v="0"/>
    <n v="0"/>
    <n v="0"/>
  </r>
  <r>
    <s v="1.1-00-23"/>
    <x v="0"/>
    <n v="2"/>
    <x v="1"/>
    <n v="2.2000000000000002"/>
    <x v="1"/>
    <s v="2.2.7"/>
    <x v="1"/>
    <s v="E"/>
    <s v="07_23"/>
    <x v="5"/>
    <n v="2"/>
    <x v="7"/>
    <s v="022_23"/>
    <x v="15"/>
    <n v="36"/>
    <x v="16"/>
    <x v="0"/>
    <x v="1"/>
    <x v="1"/>
    <x v="30"/>
    <x v="30"/>
    <n v="0"/>
    <s v="SIN DESCRIPCIÓN PARA DESTINOS 00"/>
    <n v="2250000"/>
    <n v="2250000"/>
    <n v="44266.9"/>
    <n v="26266.9"/>
    <n v="17502.78"/>
    <n v="17502.78"/>
    <n v="17502.78"/>
    <n v="0"/>
    <n v="0"/>
    <n v="0"/>
    <n v="0"/>
    <n v="2205733.1"/>
    <n v="2250000"/>
    <n v="0"/>
    <n v="0"/>
    <n v="0"/>
    <n v="0"/>
    <n v="0"/>
  </r>
  <r>
    <s v="1.1-00-23"/>
    <x v="0"/>
    <n v="1"/>
    <x v="0"/>
    <n v="1.7"/>
    <x v="6"/>
    <s v="1.7.2"/>
    <x v="8"/>
    <s v="E"/>
    <s v="02_23"/>
    <x v="1"/>
    <n v="3"/>
    <x v="3"/>
    <s v="009_23"/>
    <x v="10"/>
    <n v="11"/>
    <x v="11"/>
    <x v="0"/>
    <x v="1"/>
    <x v="1"/>
    <x v="30"/>
    <x v="30"/>
    <n v="0"/>
    <s v="SIN DESCRIPCIÓN PARA DESTINOS 00"/>
    <n v="2000"/>
    <n v="2000"/>
    <n v="129.34"/>
    <n v="129.34"/>
    <n v="129.34"/>
    <n v="129.34"/>
    <n v="129.34"/>
    <n v="0"/>
    <n v="0"/>
    <n v="0"/>
    <n v="0"/>
    <n v="1870.66"/>
    <n v="2000"/>
    <n v="0"/>
    <n v="0"/>
    <n v="0"/>
    <n v="0"/>
    <n v="0"/>
  </r>
  <r>
    <s v="1.1-00-23"/>
    <x v="0"/>
    <n v="1"/>
    <x v="0"/>
    <n v="1.3"/>
    <x v="0"/>
    <s v="1.3.4"/>
    <x v="0"/>
    <s v="E"/>
    <s v="05_23"/>
    <x v="0"/>
    <n v="6"/>
    <x v="0"/>
    <s v="015_23"/>
    <x v="0"/>
    <n v="21"/>
    <x v="4"/>
    <x v="0"/>
    <x v="1"/>
    <x v="1"/>
    <x v="30"/>
    <x v="30"/>
    <n v="0"/>
    <s v="SIN DESCRIPCIÓN PARA DESTINOS 00"/>
    <n v="80000"/>
    <n v="80000"/>
    <n v="0"/>
    <n v="0"/>
    <n v="0"/>
    <n v="0"/>
    <n v="0"/>
    <n v="0"/>
    <n v="0"/>
    <n v="0"/>
    <n v="0"/>
    <n v="80000"/>
    <n v="80000"/>
    <n v="0"/>
    <n v="0"/>
    <n v="0"/>
    <n v="0"/>
    <n v="0"/>
  </r>
  <r>
    <s v="1.1-00-23"/>
    <x v="0"/>
    <n v="1"/>
    <x v="0"/>
    <n v="1.3"/>
    <x v="0"/>
    <s v="1.3.4"/>
    <x v="0"/>
    <s v="E"/>
    <s v="07_23"/>
    <x v="5"/>
    <n v="3"/>
    <x v="3"/>
    <s v="019_23"/>
    <x v="16"/>
    <n v="33"/>
    <x v="17"/>
    <x v="0"/>
    <x v="1"/>
    <x v="1"/>
    <x v="30"/>
    <x v="30"/>
    <n v="0"/>
    <s v="SIN DESCRIPCIÓN PARA DESTINOS 00"/>
    <n v="750000"/>
    <n v="750000"/>
    <n v="6339.4"/>
    <n v="6339.4"/>
    <n v="0"/>
    <n v="0"/>
    <n v="0"/>
    <n v="0"/>
    <n v="0"/>
    <n v="0"/>
    <n v="0"/>
    <n v="743660.6"/>
    <n v="750000"/>
    <n v="0"/>
    <n v="0"/>
    <n v="0"/>
    <n v="0"/>
    <n v="0"/>
  </r>
  <r>
    <s v="1.1-00-23"/>
    <x v="0"/>
    <n v="2"/>
    <x v="1"/>
    <n v="2.2999999999999998"/>
    <x v="4"/>
    <s v="2.3.1"/>
    <x v="4"/>
    <s v="E"/>
    <s v="07_23"/>
    <x v="5"/>
    <n v="3"/>
    <x v="3"/>
    <s v="024_23"/>
    <x v="5"/>
    <n v="39"/>
    <x v="6"/>
    <x v="0"/>
    <x v="1"/>
    <x v="1"/>
    <x v="31"/>
    <x v="31"/>
    <n v="0"/>
    <s v="SIN DESCRIPCIÓN PARA DESTINOS 00"/>
    <n v="10000"/>
    <n v="10000"/>
    <n v="766.49"/>
    <n v="766.49"/>
    <n v="766.49"/>
    <n v="0"/>
    <n v="0"/>
    <n v="0"/>
    <n v="0"/>
    <n v="0"/>
    <n v="0"/>
    <n v="9233.51"/>
    <n v="10000"/>
    <n v="0"/>
    <n v="0"/>
    <n v="0"/>
    <n v="0"/>
    <n v="0"/>
  </r>
  <r>
    <s v="1.1-00-23"/>
    <x v="0"/>
    <n v="2"/>
    <x v="1"/>
    <n v="2.2000000000000002"/>
    <x v="1"/>
    <s v="2.2.7"/>
    <x v="1"/>
    <s v="S"/>
    <s v="02_23"/>
    <x v="1"/>
    <n v="1"/>
    <x v="1"/>
    <s v="010_23"/>
    <x v="1"/>
    <n v="16"/>
    <x v="1"/>
    <x v="0"/>
    <x v="1"/>
    <x v="1"/>
    <x v="32"/>
    <x v="32"/>
    <n v="0"/>
    <s v="SIN DESCRIPCIÓN PARA DESTINOS 00"/>
    <n v="0"/>
    <n v="0"/>
    <n v="0"/>
    <n v="0"/>
    <n v="0"/>
    <n v="0"/>
    <n v="0"/>
    <n v="0"/>
    <n v="150000"/>
    <n v="0"/>
    <n v="150000"/>
    <n v="0"/>
    <n v="150000"/>
    <n v="0"/>
    <n v="0"/>
    <n v="0"/>
    <n v="0"/>
    <n v="0"/>
  </r>
  <r>
    <s v="1.1-00-23"/>
    <x v="0"/>
    <n v="2"/>
    <x v="1"/>
    <n v="2.2000000000000002"/>
    <x v="1"/>
    <s v="2.2.7"/>
    <x v="1"/>
    <s v="E"/>
    <s v="07_23"/>
    <x v="5"/>
    <n v="2"/>
    <x v="7"/>
    <s v="022_23"/>
    <x v="15"/>
    <n v="36"/>
    <x v="16"/>
    <x v="0"/>
    <x v="1"/>
    <x v="1"/>
    <x v="32"/>
    <x v="32"/>
    <n v="0"/>
    <s v="SIN DESCRIPCIÓN PARA DESTINOS 00"/>
    <n v="30000"/>
    <n v="30000"/>
    <n v="0"/>
    <n v="0"/>
    <n v="0"/>
    <n v="0"/>
    <n v="0"/>
    <n v="0"/>
    <n v="0"/>
    <n v="0"/>
    <n v="0"/>
    <n v="30000"/>
    <n v="30000"/>
    <n v="0"/>
    <n v="0"/>
    <n v="0"/>
    <n v="0"/>
    <n v="0"/>
  </r>
  <r>
    <s v="1.1-00-23"/>
    <x v="0"/>
    <n v="3"/>
    <x v="2"/>
    <n v="3.8"/>
    <x v="3"/>
    <s v="3.8.4"/>
    <x v="3"/>
    <s v="E"/>
    <s v="11_23"/>
    <x v="4"/>
    <n v="6"/>
    <x v="0"/>
    <s v="031_23"/>
    <x v="4"/>
    <n v="49"/>
    <x v="5"/>
    <x v="0"/>
    <x v="1"/>
    <x v="1"/>
    <x v="32"/>
    <x v="32"/>
    <n v="0"/>
    <s v="SIN DESCRIPCIÓN PARA DESTINOS 00"/>
    <n v="5000"/>
    <n v="5000"/>
    <n v="0"/>
    <n v="0"/>
    <n v="0"/>
    <n v="0"/>
    <n v="0"/>
    <n v="0"/>
    <n v="0"/>
    <n v="0"/>
    <n v="0"/>
    <n v="5000"/>
    <n v="5000"/>
    <n v="0"/>
    <n v="0"/>
    <n v="0"/>
    <n v="0"/>
    <n v="0"/>
  </r>
  <r>
    <s v="1.1-00-23"/>
    <x v="0"/>
    <n v="2"/>
    <x v="1"/>
    <n v="2.2999999999999998"/>
    <x v="4"/>
    <s v="2.3.1"/>
    <x v="4"/>
    <s v="E"/>
    <s v="07_23"/>
    <x v="5"/>
    <n v="3"/>
    <x v="3"/>
    <s v="024_23"/>
    <x v="5"/>
    <n v="39"/>
    <x v="6"/>
    <x v="0"/>
    <x v="1"/>
    <x v="1"/>
    <x v="32"/>
    <x v="32"/>
    <n v="0"/>
    <s v="SIN DESCRIPCIÓN PARA DESTINOS 00"/>
    <n v="100000"/>
    <n v="100000"/>
    <n v="0"/>
    <n v="0"/>
    <n v="0"/>
    <n v="0"/>
    <n v="0"/>
    <n v="0"/>
    <n v="0"/>
    <n v="0"/>
    <n v="0"/>
    <n v="100000"/>
    <n v="100000"/>
    <n v="0"/>
    <n v="0"/>
    <n v="0"/>
    <n v="0"/>
    <n v="0"/>
  </r>
  <r>
    <s v="1.1-00-23"/>
    <x v="0"/>
    <n v="1"/>
    <x v="0"/>
    <n v="1.3"/>
    <x v="0"/>
    <s v="1.3.5"/>
    <x v="9"/>
    <s v="O"/>
    <s v="03_23"/>
    <x v="8"/>
    <n v="1"/>
    <x v="1"/>
    <s v="011_23"/>
    <x v="11"/>
    <n v="17"/>
    <x v="12"/>
    <x v="0"/>
    <x v="1"/>
    <x v="1"/>
    <x v="32"/>
    <x v="32"/>
    <n v="0"/>
    <s v="SIN DESCRIPCIÓN PARA DESTINOS 00"/>
    <n v="75000"/>
    <n v="75000"/>
    <n v="0"/>
    <n v="0"/>
    <n v="0"/>
    <n v="0"/>
    <n v="0"/>
    <n v="0"/>
    <n v="0"/>
    <n v="0"/>
    <n v="0"/>
    <n v="75000"/>
    <n v="75000"/>
    <n v="0"/>
    <n v="0"/>
    <n v="0"/>
    <n v="0"/>
    <n v="0"/>
  </r>
  <r>
    <s v="1.1-00-23"/>
    <x v="0"/>
    <n v="1"/>
    <x v="0"/>
    <n v="1.3"/>
    <x v="0"/>
    <s v="1.3.4"/>
    <x v="0"/>
    <s v="E"/>
    <s v="05_23"/>
    <x v="0"/>
    <n v="6"/>
    <x v="0"/>
    <s v="015_23"/>
    <x v="0"/>
    <n v="21"/>
    <x v="4"/>
    <x v="0"/>
    <x v="1"/>
    <x v="1"/>
    <x v="32"/>
    <x v="32"/>
    <n v="0"/>
    <s v="SIN DESCRIPCIÓN PARA DESTINOS 00"/>
    <n v="320000"/>
    <n v="320000"/>
    <n v="0"/>
    <n v="0"/>
    <n v="0"/>
    <n v="0"/>
    <n v="0"/>
    <n v="0"/>
    <n v="0"/>
    <n v="0"/>
    <n v="0"/>
    <n v="320000"/>
    <n v="320000"/>
    <n v="0"/>
    <n v="0"/>
    <n v="0"/>
    <n v="0"/>
    <n v="0"/>
  </r>
  <r>
    <s v="1.1-00-23"/>
    <x v="0"/>
    <n v="1"/>
    <x v="0"/>
    <n v="1.3"/>
    <x v="0"/>
    <s v="1.3.4"/>
    <x v="0"/>
    <s v="E"/>
    <s v="07_23"/>
    <x v="5"/>
    <n v="3"/>
    <x v="3"/>
    <s v="019_23"/>
    <x v="16"/>
    <n v="33"/>
    <x v="17"/>
    <x v="0"/>
    <x v="1"/>
    <x v="1"/>
    <x v="32"/>
    <x v="32"/>
    <n v="0"/>
    <s v="SIN DESCRIPCIÓN PARA DESTINOS 00"/>
    <n v="3650000"/>
    <n v="3650000"/>
    <n v="3183414.1"/>
    <n v="3119208.1"/>
    <n v="0"/>
    <n v="0"/>
    <n v="0"/>
    <n v="0"/>
    <n v="0"/>
    <n v="0"/>
    <n v="0"/>
    <n v="466585.89999999991"/>
    <n v="3650000"/>
    <n v="0"/>
    <n v="0"/>
    <n v="0"/>
    <n v="0"/>
    <n v="0"/>
  </r>
  <r>
    <s v="1.1-00-23"/>
    <x v="0"/>
    <n v="2"/>
    <x v="1"/>
    <n v="2.5"/>
    <x v="8"/>
    <s v="2.5.6"/>
    <x v="12"/>
    <s v="S"/>
    <s v="06_23"/>
    <x v="11"/>
    <n v="5"/>
    <x v="5"/>
    <s v="016_23"/>
    <x v="18"/>
    <n v="25"/>
    <x v="19"/>
    <x v="0"/>
    <x v="1"/>
    <x v="1"/>
    <x v="32"/>
    <x v="32"/>
    <n v="0"/>
    <s v="SIN DESCRIPCIÓN PARA DESTINOS 00"/>
    <n v="502000"/>
    <n v="502000"/>
    <n v="266800"/>
    <n v="0"/>
    <n v="0"/>
    <n v="0"/>
    <n v="0"/>
    <n v="0"/>
    <n v="0"/>
    <n v="0"/>
    <n v="0"/>
    <n v="235200"/>
    <n v="502000"/>
    <n v="0"/>
    <n v="0"/>
    <n v="0"/>
    <n v="0"/>
    <n v="0"/>
  </r>
  <r>
    <s v="1.1-00-23"/>
    <x v="0"/>
    <n v="2"/>
    <x v="1"/>
    <n v="2.4"/>
    <x v="9"/>
    <s v="2.4.2"/>
    <x v="13"/>
    <s v="F"/>
    <s v="06_23"/>
    <x v="11"/>
    <n v="5"/>
    <x v="5"/>
    <s v="017_23"/>
    <x v="19"/>
    <n v="29"/>
    <x v="20"/>
    <x v="0"/>
    <x v="1"/>
    <x v="1"/>
    <x v="32"/>
    <x v="32"/>
    <n v="0"/>
    <s v="SIN DESCRIPCIÓN PARA DESTINOS 00"/>
    <n v="150000"/>
    <n v="150000"/>
    <n v="0"/>
    <n v="0"/>
    <n v="0"/>
    <n v="0"/>
    <n v="0"/>
    <n v="0"/>
    <n v="0"/>
    <n v="0"/>
    <n v="0"/>
    <n v="150000"/>
    <n v="150000"/>
    <n v="0"/>
    <n v="0"/>
    <n v="0"/>
    <n v="0"/>
    <n v="0"/>
  </r>
  <r>
    <s v="1.1-00-23"/>
    <x v="0"/>
    <n v="2"/>
    <x v="1"/>
    <n v="2.2000000000000002"/>
    <x v="1"/>
    <s v="2.2.7"/>
    <x v="1"/>
    <s v="E"/>
    <s v="07_23"/>
    <x v="5"/>
    <n v="2"/>
    <x v="7"/>
    <s v="022_23"/>
    <x v="15"/>
    <n v="36"/>
    <x v="16"/>
    <x v="0"/>
    <x v="1"/>
    <x v="1"/>
    <x v="33"/>
    <x v="33"/>
    <n v="0"/>
    <s v="SIN DESCRIPCIÓN PARA DESTINOS 00"/>
    <n v="1700000"/>
    <n v="1700000"/>
    <n v="1499998.42"/>
    <n v="0"/>
    <n v="0"/>
    <n v="0"/>
    <n v="0"/>
    <n v="0"/>
    <n v="0"/>
    <n v="0"/>
    <n v="0"/>
    <n v="200001.58000000007"/>
    <n v="1700000"/>
    <n v="0"/>
    <n v="0"/>
    <n v="0"/>
    <n v="0"/>
    <n v="0"/>
  </r>
  <r>
    <s v="1.1-00-23"/>
    <x v="0"/>
    <n v="2"/>
    <x v="1"/>
    <n v="2.2999999999999998"/>
    <x v="4"/>
    <s v="2.3.1"/>
    <x v="4"/>
    <s v="E"/>
    <s v="07_23"/>
    <x v="5"/>
    <n v="3"/>
    <x v="3"/>
    <s v="024_23"/>
    <x v="5"/>
    <n v="39"/>
    <x v="6"/>
    <x v="0"/>
    <x v="1"/>
    <x v="1"/>
    <x v="34"/>
    <x v="34"/>
    <n v="0"/>
    <s v="SIN DESCRIPCIÓN PARA DESTINOS 00"/>
    <n v="450000"/>
    <n v="450000"/>
    <n v="279480"/>
    <n v="15000"/>
    <n v="0"/>
    <n v="0"/>
    <n v="0"/>
    <n v="0"/>
    <n v="0"/>
    <n v="0"/>
    <n v="0"/>
    <n v="170520"/>
    <n v="450000"/>
    <n v="0"/>
    <n v="0"/>
    <n v="0"/>
    <n v="0"/>
    <n v="0"/>
  </r>
  <r>
    <s v="1.1-00-23"/>
    <x v="0"/>
    <n v="2"/>
    <x v="1"/>
    <n v="2.7"/>
    <x v="5"/>
    <s v="2.7.1"/>
    <x v="6"/>
    <s v="E"/>
    <s v="10_23"/>
    <x v="6"/>
    <n v="4"/>
    <x v="2"/>
    <s v="030_23"/>
    <x v="7"/>
    <n v="48"/>
    <x v="8"/>
    <x v="0"/>
    <x v="1"/>
    <x v="1"/>
    <x v="34"/>
    <x v="34"/>
    <n v="0"/>
    <s v="SIN DESCRIPCIÓN PARA DESTINOS 00"/>
    <n v="50000"/>
    <n v="50000"/>
    <n v="0"/>
    <n v="0"/>
    <n v="0"/>
    <n v="0"/>
    <n v="0"/>
    <n v="0"/>
    <n v="0"/>
    <n v="0"/>
    <n v="0"/>
    <n v="50000"/>
    <n v="50000"/>
    <n v="0"/>
    <n v="0"/>
    <n v="0"/>
    <n v="0"/>
    <n v="0"/>
  </r>
  <r>
    <s v="1.1-00-23"/>
    <x v="0"/>
    <n v="1"/>
    <x v="0"/>
    <n v="1.3"/>
    <x v="0"/>
    <s v="1.3.4"/>
    <x v="0"/>
    <s v="E"/>
    <s v="05_23"/>
    <x v="0"/>
    <n v="6"/>
    <x v="0"/>
    <s v="015_23"/>
    <x v="0"/>
    <n v="21"/>
    <x v="4"/>
    <x v="0"/>
    <x v="1"/>
    <x v="1"/>
    <x v="34"/>
    <x v="34"/>
    <n v="0"/>
    <s v="SIN DESCRIPCIÓN PARA DESTINOS 00"/>
    <n v="50000"/>
    <n v="50000"/>
    <n v="0"/>
    <n v="0"/>
    <n v="0"/>
    <n v="0"/>
    <n v="0"/>
    <n v="0"/>
    <n v="0"/>
    <n v="0"/>
    <n v="0"/>
    <n v="50000"/>
    <n v="50000"/>
    <n v="0"/>
    <n v="0"/>
    <n v="0"/>
    <n v="0"/>
    <n v="0"/>
  </r>
  <r>
    <s v="1.1-00-23"/>
    <x v="0"/>
    <n v="3"/>
    <x v="2"/>
    <n v="3.1"/>
    <x v="7"/>
    <s v="3.1.1"/>
    <x v="10"/>
    <s v="E"/>
    <s v="09_23"/>
    <x v="10"/>
    <n v="8"/>
    <x v="6"/>
    <s v="028_23"/>
    <x v="20"/>
    <n v="44"/>
    <x v="21"/>
    <x v="0"/>
    <x v="1"/>
    <x v="1"/>
    <x v="34"/>
    <x v="34"/>
    <n v="0"/>
    <s v="SIN DESCRIPCIÓN PARA DESTINOS 00"/>
    <n v="500000"/>
    <n v="500000"/>
    <n v="0"/>
    <n v="0"/>
    <n v="0"/>
    <n v="0"/>
    <n v="0"/>
    <n v="0"/>
    <n v="0"/>
    <n v="0"/>
    <n v="0"/>
    <n v="500000"/>
    <n v="500000"/>
    <n v="0"/>
    <n v="0"/>
    <n v="0"/>
    <n v="0"/>
    <n v="0"/>
  </r>
  <r>
    <s v="1.1-00-23"/>
    <x v="0"/>
    <n v="2"/>
    <x v="1"/>
    <n v="2.1"/>
    <x v="2"/>
    <s v="2.1.5"/>
    <x v="2"/>
    <s v="R"/>
    <s v="17_23"/>
    <x v="2"/>
    <n v="4"/>
    <x v="2"/>
    <s v="037_23"/>
    <x v="2"/>
    <n v="56"/>
    <x v="2"/>
    <x v="0"/>
    <x v="1"/>
    <x v="1"/>
    <x v="35"/>
    <x v="35"/>
    <n v="0"/>
    <s v="SIN DESCRIPCIÓN PARA DESTINOS 00"/>
    <n v="366202"/>
    <n v="366202"/>
    <n v="0"/>
    <n v="0"/>
    <n v="0"/>
    <n v="0"/>
    <n v="0"/>
    <n v="0"/>
    <n v="0"/>
    <n v="0"/>
    <n v="0"/>
    <n v="366202"/>
    <n v="366202"/>
    <n v="0"/>
    <n v="0"/>
    <n v="0"/>
    <n v="0"/>
    <n v="0"/>
  </r>
  <r>
    <s v="1.1-00-23"/>
    <x v="0"/>
    <n v="2"/>
    <x v="1"/>
    <n v="2.2999999999999998"/>
    <x v="4"/>
    <s v="2.3.1"/>
    <x v="4"/>
    <s v="E"/>
    <s v="07_23"/>
    <x v="5"/>
    <n v="3"/>
    <x v="3"/>
    <s v="024_23"/>
    <x v="5"/>
    <n v="39"/>
    <x v="6"/>
    <x v="0"/>
    <x v="1"/>
    <x v="1"/>
    <x v="35"/>
    <x v="35"/>
    <n v="0"/>
    <s v="SIN DESCRIPCIÓN PARA DESTINOS 00"/>
    <n v="5000000"/>
    <n v="5000000"/>
    <n v="2807425.1"/>
    <n v="1038193.74"/>
    <n v="142755.13"/>
    <n v="23000"/>
    <n v="23000"/>
    <n v="0"/>
    <n v="0"/>
    <n v="0"/>
    <n v="0"/>
    <n v="2192574.9"/>
    <n v="5000000"/>
    <n v="0"/>
    <n v="0"/>
    <n v="0"/>
    <n v="0"/>
    <n v="0"/>
  </r>
  <r>
    <s v="1.1-00-23"/>
    <x v="0"/>
    <n v="1"/>
    <x v="0"/>
    <n v="1.7"/>
    <x v="6"/>
    <s v="1.7.2"/>
    <x v="8"/>
    <s v="E"/>
    <s v="02_23"/>
    <x v="1"/>
    <n v="3"/>
    <x v="3"/>
    <s v="009_23"/>
    <x v="10"/>
    <n v="12"/>
    <x v="22"/>
    <x v="0"/>
    <x v="1"/>
    <x v="1"/>
    <x v="35"/>
    <x v="35"/>
    <n v="0"/>
    <s v="SIN DESCRIPCIÓN PARA DESTINOS 00"/>
    <n v="50000"/>
    <n v="50000"/>
    <n v="0"/>
    <n v="0"/>
    <n v="0"/>
    <n v="0"/>
    <n v="0"/>
    <n v="0"/>
    <n v="0"/>
    <n v="0"/>
    <n v="0"/>
    <n v="50000"/>
    <n v="50000"/>
    <n v="0"/>
    <n v="0"/>
    <n v="0"/>
    <n v="0"/>
    <n v="0"/>
  </r>
  <r>
    <s v="1.1-00-23"/>
    <x v="0"/>
    <n v="2"/>
    <x v="1"/>
    <n v="2.1"/>
    <x v="2"/>
    <s v="2.1.5"/>
    <x v="2"/>
    <s v="R"/>
    <s v="17_23"/>
    <x v="2"/>
    <n v="4"/>
    <x v="2"/>
    <s v="037_23"/>
    <x v="2"/>
    <n v="56"/>
    <x v="2"/>
    <x v="0"/>
    <x v="1"/>
    <x v="1"/>
    <x v="36"/>
    <x v="36"/>
    <n v="0"/>
    <s v="SIN DESCRIPCIÓN PARA DESTINOS 00"/>
    <n v="1000000"/>
    <n v="1000000"/>
    <n v="0"/>
    <n v="0"/>
    <n v="0"/>
    <n v="0"/>
    <n v="0"/>
    <n v="0"/>
    <n v="0"/>
    <n v="0"/>
    <n v="0"/>
    <n v="1000000"/>
    <n v="1000000"/>
    <n v="0"/>
    <n v="0"/>
    <n v="0"/>
    <n v="0"/>
    <n v="0"/>
  </r>
  <r>
    <s v="1.1-00-23"/>
    <x v="0"/>
    <n v="2"/>
    <x v="1"/>
    <n v="2.2999999999999998"/>
    <x v="4"/>
    <s v="2.3.1"/>
    <x v="4"/>
    <s v="E"/>
    <s v="07_23"/>
    <x v="5"/>
    <n v="3"/>
    <x v="3"/>
    <s v="024_23"/>
    <x v="5"/>
    <n v="39"/>
    <x v="6"/>
    <x v="0"/>
    <x v="1"/>
    <x v="1"/>
    <x v="36"/>
    <x v="36"/>
    <n v="0"/>
    <s v="SIN DESCRIPCIÓN PARA DESTINOS 00"/>
    <n v="6500000"/>
    <n v="6500000"/>
    <n v="3803636.7"/>
    <n v="2386390.11"/>
    <n v="1305270.1100000001"/>
    <n v="1138656"/>
    <n v="1138656"/>
    <n v="0"/>
    <n v="0"/>
    <n v="0"/>
    <n v="0"/>
    <n v="2696363.3"/>
    <n v="6500000"/>
    <n v="0"/>
    <n v="0"/>
    <n v="0"/>
    <n v="0"/>
    <n v="0"/>
  </r>
  <r>
    <s v="1.1-00-23"/>
    <x v="0"/>
    <n v="1"/>
    <x v="0"/>
    <n v="1.7"/>
    <x v="6"/>
    <s v="1.7.2"/>
    <x v="8"/>
    <s v="E"/>
    <s v="02_23"/>
    <x v="1"/>
    <n v="3"/>
    <x v="3"/>
    <s v="009_23"/>
    <x v="10"/>
    <n v="12"/>
    <x v="22"/>
    <x v="0"/>
    <x v="1"/>
    <x v="1"/>
    <x v="36"/>
    <x v="36"/>
    <n v="0"/>
    <s v="SIN DESCRIPCIÓN PARA DESTINOS 00"/>
    <n v="52000"/>
    <n v="52000"/>
    <n v="0"/>
    <n v="0"/>
    <n v="0"/>
    <n v="0"/>
    <n v="0"/>
    <n v="0"/>
    <n v="0"/>
    <n v="0"/>
    <n v="0"/>
    <n v="52000"/>
    <n v="52000"/>
    <n v="0"/>
    <n v="0"/>
    <n v="0"/>
    <n v="0"/>
    <n v="0"/>
  </r>
  <r>
    <s v="1.1-00-23"/>
    <x v="0"/>
    <n v="2"/>
    <x v="1"/>
    <n v="2.4"/>
    <x v="9"/>
    <s v="2.4.2"/>
    <x v="13"/>
    <s v="F"/>
    <s v="06_23"/>
    <x v="11"/>
    <n v="5"/>
    <x v="5"/>
    <s v="017_23"/>
    <x v="19"/>
    <n v="29"/>
    <x v="20"/>
    <x v="0"/>
    <x v="1"/>
    <x v="1"/>
    <x v="36"/>
    <x v="36"/>
    <n v="0"/>
    <s v="SIN DESCRIPCIÓN PARA DESTINOS 00"/>
    <n v="3000"/>
    <n v="3000"/>
    <n v="0"/>
    <n v="0"/>
    <n v="0"/>
    <n v="0"/>
    <n v="0"/>
    <n v="0"/>
    <n v="0"/>
    <n v="0"/>
    <n v="0"/>
    <n v="3000"/>
    <n v="3000"/>
    <n v="0"/>
    <n v="0"/>
    <n v="0"/>
    <n v="0"/>
    <n v="0"/>
  </r>
  <r>
    <s v="1.1-00-23"/>
    <x v="0"/>
    <n v="2"/>
    <x v="1"/>
    <n v="2.2000000000000002"/>
    <x v="1"/>
    <s v="2.2.7"/>
    <x v="1"/>
    <s v="E"/>
    <s v="07_23"/>
    <x v="5"/>
    <n v="2"/>
    <x v="7"/>
    <s v="022_23"/>
    <x v="15"/>
    <n v="36"/>
    <x v="16"/>
    <x v="0"/>
    <x v="1"/>
    <x v="1"/>
    <x v="37"/>
    <x v="37"/>
    <n v="0"/>
    <s v="SIN DESCRIPCIÓN PARA DESTINOS 00"/>
    <n v="200000"/>
    <n v="200000"/>
    <n v="0"/>
    <n v="0"/>
    <n v="0"/>
    <n v="0"/>
    <n v="0"/>
    <n v="0"/>
    <n v="0"/>
    <n v="0"/>
    <n v="0"/>
    <n v="200000"/>
    <n v="200000"/>
    <n v="0"/>
    <n v="0"/>
    <n v="0"/>
    <n v="0"/>
    <n v="0"/>
  </r>
  <r>
    <s v="1.1-00-23"/>
    <x v="0"/>
    <n v="2"/>
    <x v="1"/>
    <n v="2.2000000000000002"/>
    <x v="1"/>
    <s v="2.2.7"/>
    <x v="1"/>
    <s v="E"/>
    <s v="07_23"/>
    <x v="5"/>
    <n v="2"/>
    <x v="7"/>
    <s v="022_23"/>
    <x v="15"/>
    <n v="36"/>
    <x v="16"/>
    <x v="0"/>
    <x v="1"/>
    <x v="1"/>
    <x v="38"/>
    <x v="38"/>
    <n v="0"/>
    <s v="SIN DESCRIPCIÓN PARA DESTINOS 00"/>
    <n v="2250000"/>
    <n v="2250000"/>
    <n v="918.35"/>
    <n v="918.35"/>
    <n v="918.35"/>
    <n v="918.35"/>
    <n v="918.35"/>
    <n v="0"/>
    <n v="0"/>
    <n v="0"/>
    <n v="0"/>
    <n v="2249081.65"/>
    <n v="2250000"/>
    <n v="0"/>
    <n v="0"/>
    <n v="0"/>
    <n v="0"/>
    <n v="0"/>
  </r>
  <r>
    <s v="1.1-00-23"/>
    <x v="0"/>
    <n v="2"/>
    <x v="1"/>
    <n v="2.2999999999999998"/>
    <x v="4"/>
    <s v="2.3.1"/>
    <x v="4"/>
    <s v="E"/>
    <s v="07_23"/>
    <x v="5"/>
    <n v="3"/>
    <x v="3"/>
    <s v="024_23"/>
    <x v="5"/>
    <n v="39"/>
    <x v="6"/>
    <x v="0"/>
    <x v="1"/>
    <x v="1"/>
    <x v="38"/>
    <x v="38"/>
    <n v="0"/>
    <s v="SIN DESCRIPCIÓN PARA DESTINOS 00"/>
    <n v="6000"/>
    <n v="6000"/>
    <n v="0"/>
    <n v="0"/>
    <n v="0"/>
    <n v="0"/>
    <n v="0"/>
    <n v="0"/>
    <n v="0"/>
    <n v="0"/>
    <n v="0"/>
    <n v="6000"/>
    <n v="6000"/>
    <n v="0"/>
    <n v="0"/>
    <n v="0"/>
    <n v="0"/>
    <n v="0"/>
  </r>
  <r>
    <s v="1.1-00-23"/>
    <x v="0"/>
    <n v="3"/>
    <x v="2"/>
    <n v="3.1"/>
    <x v="7"/>
    <s v="3.1.1"/>
    <x v="10"/>
    <s v="E"/>
    <s v="09_23"/>
    <x v="10"/>
    <n v="8"/>
    <x v="6"/>
    <s v="026_23"/>
    <x v="14"/>
    <n v="42"/>
    <x v="15"/>
    <x v="0"/>
    <x v="1"/>
    <x v="1"/>
    <x v="38"/>
    <x v="38"/>
    <n v="0"/>
    <s v="SIN DESCRIPCIÓN PARA DESTINOS 00"/>
    <n v="500000"/>
    <n v="500000"/>
    <n v="0"/>
    <n v="0"/>
    <n v="0"/>
    <n v="0"/>
    <n v="0"/>
    <n v="0"/>
    <n v="0"/>
    <n v="0"/>
    <n v="0"/>
    <n v="500000"/>
    <n v="500000"/>
    <n v="0"/>
    <n v="0"/>
    <n v="0"/>
    <n v="0"/>
    <n v="0"/>
  </r>
  <r>
    <s v="1.1-00-23"/>
    <x v="0"/>
    <n v="2"/>
    <x v="1"/>
    <n v="2.7"/>
    <x v="5"/>
    <s v="2.7.1"/>
    <x v="6"/>
    <s v="E"/>
    <s v="10_23"/>
    <x v="6"/>
    <n v="4"/>
    <x v="2"/>
    <s v="030_23"/>
    <x v="7"/>
    <n v="48"/>
    <x v="8"/>
    <x v="0"/>
    <x v="1"/>
    <x v="1"/>
    <x v="39"/>
    <x v="39"/>
    <n v="0"/>
    <s v="SIN DESCRIPCIÓN PARA DESTINOS 00"/>
    <n v="2500000"/>
    <n v="2500000"/>
    <n v="2499976.2000000002"/>
    <n v="100000"/>
    <n v="0"/>
    <n v="0"/>
    <n v="0"/>
    <n v="100000"/>
    <n v="0"/>
    <n v="0"/>
    <n v="-100000"/>
    <n v="23.799999999813735"/>
    <n v="2400000"/>
    <n v="0"/>
    <n v="0"/>
    <n v="0"/>
    <n v="0"/>
    <n v="0"/>
  </r>
  <r>
    <s v="2.5-02-23"/>
    <x v="4"/>
    <n v="1"/>
    <x v="0"/>
    <n v="1.7"/>
    <x v="6"/>
    <s v="1.7.1"/>
    <x v="7"/>
    <s v="E"/>
    <s v="05_23"/>
    <x v="0"/>
    <n v="6"/>
    <x v="0"/>
    <s v="015_23"/>
    <x v="0"/>
    <n v="22"/>
    <x v="23"/>
    <x v="0"/>
    <x v="1"/>
    <x v="1"/>
    <x v="40"/>
    <x v="40"/>
    <n v="0"/>
    <s v="SIN DESCRIPCIÓN PARA DESTINOS 00"/>
    <n v="28000000"/>
    <n v="28000000"/>
    <n v="5882497.6799999997"/>
    <n v="5882497.6799999997"/>
    <n v="5882497.6799999997"/>
    <n v="5882497.6799999997"/>
    <n v="5882497.6799999997"/>
    <n v="0"/>
    <n v="0"/>
    <n v="0"/>
    <n v="0"/>
    <n v="22117502.32"/>
    <n v="28000000"/>
    <n v="0"/>
    <n v="0"/>
    <n v="0"/>
    <n v="0"/>
    <n v="0"/>
  </r>
  <r>
    <s v="2.5-02-23"/>
    <x v="4"/>
    <n v="1"/>
    <x v="0"/>
    <n v="1.7"/>
    <x v="6"/>
    <s v="1.7.2"/>
    <x v="8"/>
    <s v="E"/>
    <s v="05_23"/>
    <x v="0"/>
    <n v="6"/>
    <x v="0"/>
    <s v="015_23"/>
    <x v="0"/>
    <n v="23"/>
    <x v="24"/>
    <x v="0"/>
    <x v="1"/>
    <x v="1"/>
    <x v="40"/>
    <x v="40"/>
    <n v="0"/>
    <s v="SIN DESCRIPCIÓN PARA DESTINOS 00"/>
    <n v="7000000"/>
    <n v="7000000"/>
    <n v="1412011.16"/>
    <n v="1412011.16"/>
    <n v="1412011.16"/>
    <n v="1412011.16"/>
    <n v="1412011.16"/>
    <n v="0"/>
    <n v="0"/>
    <n v="0"/>
    <n v="0"/>
    <n v="5587988.8399999999"/>
    <n v="7000000"/>
    <n v="0"/>
    <n v="0"/>
    <n v="0"/>
    <n v="0"/>
    <n v="0"/>
  </r>
  <r>
    <s v="1.1-00-23"/>
    <x v="0"/>
    <n v="1"/>
    <x v="0"/>
    <n v="1.3"/>
    <x v="0"/>
    <s v="1.3.4"/>
    <x v="0"/>
    <s v="E"/>
    <s v="05_23"/>
    <x v="0"/>
    <n v="6"/>
    <x v="0"/>
    <s v="015_23"/>
    <x v="0"/>
    <n v="21"/>
    <x v="4"/>
    <x v="0"/>
    <x v="1"/>
    <x v="1"/>
    <x v="40"/>
    <x v="40"/>
    <n v="0"/>
    <s v="SIN DESCRIPCIÓN PARA DESTINOS 00"/>
    <n v="35000000"/>
    <n v="35000000"/>
    <n v="8168923.8899999997"/>
    <n v="8113243.8899999997"/>
    <n v="8113243.8899999997"/>
    <n v="8113243.8899999997"/>
    <n v="8113243.8899999997"/>
    <n v="0"/>
    <n v="0"/>
    <n v="0"/>
    <n v="0"/>
    <n v="26831076.109999999"/>
    <n v="35000000"/>
    <n v="0"/>
    <n v="0"/>
    <n v="0"/>
    <n v="0"/>
    <n v="0"/>
  </r>
  <r>
    <s v="1.1-00-23"/>
    <x v="0"/>
    <n v="1"/>
    <x v="0"/>
    <n v="1.7"/>
    <x v="6"/>
    <s v="1.7.1"/>
    <x v="7"/>
    <s v="R"/>
    <s v="08_23"/>
    <x v="7"/>
    <n v="7"/>
    <x v="4"/>
    <s v="025_23"/>
    <x v="9"/>
    <n v="41"/>
    <x v="10"/>
    <x v="0"/>
    <x v="1"/>
    <x v="1"/>
    <x v="41"/>
    <x v="41"/>
    <n v="0"/>
    <s v="SIN DESCRIPCIÓN PARA DESTINOS 00"/>
    <n v="1300000"/>
    <n v="1300000"/>
    <n v="0"/>
    <n v="0"/>
    <n v="0"/>
    <n v="0"/>
    <n v="0"/>
    <n v="0"/>
    <n v="0"/>
    <n v="0"/>
    <n v="0"/>
    <n v="1300000"/>
    <n v="1300000"/>
    <n v="0"/>
    <n v="0"/>
    <n v="0"/>
    <n v="0"/>
    <n v="0"/>
  </r>
  <r>
    <s v="1.1-00-23"/>
    <x v="0"/>
    <n v="2"/>
    <x v="1"/>
    <n v="2.2999999999999998"/>
    <x v="4"/>
    <s v="2.3.1"/>
    <x v="4"/>
    <s v="E"/>
    <s v="07_23"/>
    <x v="5"/>
    <n v="3"/>
    <x v="3"/>
    <s v="024_23"/>
    <x v="5"/>
    <n v="39"/>
    <x v="6"/>
    <x v="0"/>
    <x v="1"/>
    <x v="1"/>
    <x v="41"/>
    <x v="41"/>
    <n v="0"/>
    <s v="SIN DESCRIPCIÓN PARA DESTINOS 00"/>
    <n v="1187100"/>
    <n v="1187100"/>
    <n v="0"/>
    <n v="0"/>
    <n v="0"/>
    <n v="0"/>
    <n v="0"/>
    <n v="0"/>
    <n v="0"/>
    <n v="0"/>
    <n v="0"/>
    <n v="1187100"/>
    <n v="1187100"/>
    <n v="0"/>
    <n v="0"/>
    <n v="0"/>
    <n v="0"/>
    <n v="0"/>
  </r>
  <r>
    <s v="1.1-00-23"/>
    <x v="0"/>
    <n v="2"/>
    <x v="1"/>
    <n v="2.1"/>
    <x v="2"/>
    <s v="2.1.1"/>
    <x v="5"/>
    <s v="E"/>
    <s v="07_23"/>
    <x v="5"/>
    <n v="3"/>
    <x v="3"/>
    <s v="021_23"/>
    <x v="6"/>
    <n v="35"/>
    <x v="7"/>
    <x v="0"/>
    <x v="1"/>
    <x v="1"/>
    <x v="41"/>
    <x v="41"/>
    <n v="0"/>
    <s v="SIN DESCRIPCIÓN PARA DESTINOS 00"/>
    <n v="150000"/>
    <n v="150000"/>
    <n v="0"/>
    <n v="0"/>
    <n v="0"/>
    <n v="0"/>
    <n v="0"/>
    <n v="0"/>
    <n v="0"/>
    <n v="0"/>
    <n v="0"/>
    <n v="150000"/>
    <n v="150000"/>
    <n v="0"/>
    <n v="0"/>
    <n v="0"/>
    <n v="0"/>
    <n v="0"/>
  </r>
  <r>
    <s v="1.1-00-23"/>
    <x v="0"/>
    <n v="1"/>
    <x v="0"/>
    <n v="1.3"/>
    <x v="0"/>
    <s v="1.3.4"/>
    <x v="0"/>
    <s v="E"/>
    <s v="01_23"/>
    <x v="9"/>
    <n v="6"/>
    <x v="0"/>
    <s v="003_23"/>
    <x v="21"/>
    <n v="3"/>
    <x v="25"/>
    <x v="0"/>
    <x v="1"/>
    <x v="1"/>
    <x v="41"/>
    <x v="41"/>
    <n v="0"/>
    <s v="SIN DESCRIPCIÓN PARA DESTINOS 00"/>
    <n v="1500000"/>
    <n v="1500000"/>
    <n v="0"/>
    <n v="0"/>
    <n v="0"/>
    <n v="0"/>
    <n v="0"/>
    <n v="0"/>
    <n v="0"/>
    <n v="0"/>
    <n v="0"/>
    <n v="1500000"/>
    <n v="1500000"/>
    <n v="0"/>
    <n v="0"/>
    <n v="0"/>
    <n v="0"/>
    <n v="0"/>
  </r>
  <r>
    <s v="1.1-00-23"/>
    <x v="0"/>
    <n v="2"/>
    <x v="1"/>
    <n v="2.2000000000000002"/>
    <x v="1"/>
    <s v="2.2.7"/>
    <x v="1"/>
    <s v="S"/>
    <s v="02_23"/>
    <x v="1"/>
    <n v="1"/>
    <x v="1"/>
    <s v="010_23"/>
    <x v="1"/>
    <n v="16"/>
    <x v="1"/>
    <x v="0"/>
    <x v="1"/>
    <x v="1"/>
    <x v="42"/>
    <x v="42"/>
    <n v="0"/>
    <s v="SIN DESCRIPCIÓN PARA DESTINOS 00"/>
    <n v="0"/>
    <n v="0"/>
    <n v="0"/>
    <n v="0"/>
    <n v="0"/>
    <n v="0"/>
    <n v="0"/>
    <n v="0"/>
    <n v="20000"/>
    <n v="0"/>
    <n v="20000"/>
    <n v="0"/>
    <n v="20000"/>
    <n v="0"/>
    <n v="0"/>
    <n v="0"/>
    <n v="0"/>
    <n v="0"/>
  </r>
  <r>
    <s v="1.1-00-23"/>
    <x v="0"/>
    <n v="2"/>
    <x v="1"/>
    <n v="2.2000000000000002"/>
    <x v="1"/>
    <s v="2.2.7"/>
    <x v="1"/>
    <s v="E"/>
    <s v="07_23"/>
    <x v="5"/>
    <n v="2"/>
    <x v="7"/>
    <s v="022_23"/>
    <x v="15"/>
    <n v="36"/>
    <x v="16"/>
    <x v="0"/>
    <x v="1"/>
    <x v="1"/>
    <x v="42"/>
    <x v="42"/>
    <n v="0"/>
    <s v="SIN DESCRIPCIÓN PARA DESTINOS 00"/>
    <n v="360000"/>
    <n v="360000"/>
    <n v="0"/>
    <n v="0"/>
    <n v="0"/>
    <n v="0"/>
    <n v="0"/>
    <n v="0"/>
    <n v="0"/>
    <n v="0"/>
    <n v="0"/>
    <n v="360000"/>
    <n v="360000"/>
    <n v="0"/>
    <n v="0"/>
    <n v="0"/>
    <n v="0"/>
    <n v="0"/>
  </r>
  <r>
    <s v="1.1-00-23"/>
    <x v="0"/>
    <n v="3"/>
    <x v="2"/>
    <n v="3.8"/>
    <x v="3"/>
    <s v="3.8.4"/>
    <x v="3"/>
    <s v="E"/>
    <s v="11_23"/>
    <x v="4"/>
    <n v="6"/>
    <x v="0"/>
    <s v="031_23"/>
    <x v="4"/>
    <n v="49"/>
    <x v="5"/>
    <x v="0"/>
    <x v="1"/>
    <x v="1"/>
    <x v="42"/>
    <x v="42"/>
    <n v="0"/>
    <s v="SIN DESCRIPCIÓN PARA DESTINOS 00"/>
    <n v="15000"/>
    <n v="15000"/>
    <n v="0"/>
    <n v="0"/>
    <n v="0"/>
    <n v="0"/>
    <n v="0"/>
    <n v="0"/>
    <n v="0"/>
    <n v="0"/>
    <n v="0"/>
    <n v="15000"/>
    <n v="15000"/>
    <n v="0"/>
    <n v="0"/>
    <n v="0"/>
    <n v="0"/>
    <n v="0"/>
  </r>
  <r>
    <s v="1.1-00-23"/>
    <x v="0"/>
    <n v="2"/>
    <x v="1"/>
    <n v="2.2999999999999998"/>
    <x v="4"/>
    <s v="2.3.1"/>
    <x v="4"/>
    <s v="E"/>
    <s v="07_23"/>
    <x v="5"/>
    <n v="3"/>
    <x v="3"/>
    <s v="024_23"/>
    <x v="5"/>
    <n v="39"/>
    <x v="6"/>
    <x v="0"/>
    <x v="1"/>
    <x v="1"/>
    <x v="42"/>
    <x v="42"/>
    <n v="0"/>
    <s v="SIN DESCRIPCIÓN PARA DESTINOS 00"/>
    <n v="442200"/>
    <n v="442200"/>
    <n v="408320"/>
    <n v="0"/>
    <n v="0"/>
    <n v="0"/>
    <n v="0"/>
    <n v="0"/>
    <n v="0"/>
    <n v="0"/>
    <n v="0"/>
    <n v="33880"/>
    <n v="442200"/>
    <n v="0"/>
    <n v="0"/>
    <n v="0"/>
    <n v="0"/>
    <n v="0"/>
  </r>
  <r>
    <s v="1.1-00-23"/>
    <x v="0"/>
    <n v="2"/>
    <x v="1"/>
    <n v="2.1"/>
    <x v="2"/>
    <s v="2.1.1"/>
    <x v="5"/>
    <s v="E"/>
    <s v="07_23"/>
    <x v="5"/>
    <n v="3"/>
    <x v="3"/>
    <s v="021_23"/>
    <x v="6"/>
    <n v="35"/>
    <x v="7"/>
    <x v="0"/>
    <x v="1"/>
    <x v="1"/>
    <x v="42"/>
    <x v="42"/>
    <n v="0"/>
    <s v="SIN DESCRIPCIÓN PARA DESTINOS 00"/>
    <n v="180000"/>
    <n v="180000"/>
    <n v="0"/>
    <n v="0"/>
    <n v="0"/>
    <n v="0"/>
    <n v="0"/>
    <n v="0"/>
    <n v="0"/>
    <n v="0"/>
    <n v="0"/>
    <n v="180000"/>
    <n v="180000"/>
    <n v="0"/>
    <n v="0"/>
    <n v="0"/>
    <n v="0"/>
    <n v="0"/>
  </r>
  <r>
    <s v="1.1-00-23"/>
    <x v="0"/>
    <n v="1"/>
    <x v="0"/>
    <n v="1.7"/>
    <x v="6"/>
    <s v="1.7.2"/>
    <x v="8"/>
    <s v="E"/>
    <s v="02_23"/>
    <x v="1"/>
    <n v="3"/>
    <x v="3"/>
    <s v="009_23"/>
    <x v="10"/>
    <n v="12"/>
    <x v="22"/>
    <x v="0"/>
    <x v="1"/>
    <x v="1"/>
    <x v="42"/>
    <x v="42"/>
    <n v="0"/>
    <s v="SIN DESCRIPCIÓN PARA DESTINOS 00"/>
    <n v="2000000"/>
    <n v="2000000"/>
    <n v="1951816"/>
    <n v="0"/>
    <n v="0"/>
    <n v="0"/>
    <n v="0"/>
    <n v="0"/>
    <n v="0"/>
    <n v="0"/>
    <n v="0"/>
    <n v="48184"/>
    <n v="2000000"/>
    <n v="0"/>
    <n v="0"/>
    <n v="0"/>
    <n v="0"/>
    <n v="0"/>
  </r>
  <r>
    <s v="1.1-00-23"/>
    <x v="0"/>
    <n v="1"/>
    <x v="0"/>
    <n v="1.3"/>
    <x v="0"/>
    <s v="1.3.5"/>
    <x v="9"/>
    <s v="O"/>
    <s v="03_23"/>
    <x v="8"/>
    <n v="1"/>
    <x v="1"/>
    <s v="011_23"/>
    <x v="11"/>
    <n v="17"/>
    <x v="12"/>
    <x v="0"/>
    <x v="1"/>
    <x v="1"/>
    <x v="42"/>
    <x v="42"/>
    <n v="0"/>
    <s v="SIN DESCRIPCIÓN PARA DESTINOS 00"/>
    <n v="50000"/>
    <n v="50000"/>
    <n v="0"/>
    <n v="0"/>
    <n v="0"/>
    <n v="0"/>
    <n v="0"/>
    <n v="0"/>
    <n v="0"/>
    <n v="0"/>
    <n v="0"/>
    <n v="50000"/>
    <n v="50000"/>
    <n v="0"/>
    <n v="0"/>
    <n v="0"/>
    <n v="0"/>
    <n v="0"/>
  </r>
  <r>
    <s v="1.1-00-23"/>
    <x v="0"/>
    <n v="1"/>
    <x v="0"/>
    <n v="1.3"/>
    <x v="0"/>
    <s v="1.3.4"/>
    <x v="0"/>
    <s v="E"/>
    <s v="07_23"/>
    <x v="5"/>
    <n v="3"/>
    <x v="3"/>
    <s v="019_23"/>
    <x v="16"/>
    <n v="33"/>
    <x v="17"/>
    <x v="0"/>
    <x v="1"/>
    <x v="1"/>
    <x v="42"/>
    <x v="42"/>
    <n v="0"/>
    <s v="SIN DESCRIPCIÓN PARA DESTINOS 00"/>
    <n v="350000"/>
    <n v="350000"/>
    <n v="233020.79999999999"/>
    <n v="0"/>
    <n v="0"/>
    <n v="0"/>
    <n v="0"/>
    <n v="0"/>
    <n v="0"/>
    <n v="0"/>
    <n v="0"/>
    <n v="116979.20000000001"/>
    <n v="350000"/>
    <n v="0"/>
    <n v="0"/>
    <n v="0"/>
    <n v="0"/>
    <n v="0"/>
  </r>
  <r>
    <s v="1.1-00-23"/>
    <x v="0"/>
    <n v="1"/>
    <x v="0"/>
    <n v="1.3"/>
    <x v="0"/>
    <s v="1.3.4"/>
    <x v="0"/>
    <s v="E"/>
    <s v="09_23"/>
    <x v="10"/>
    <n v="3"/>
    <x v="3"/>
    <s v="027_23"/>
    <x v="13"/>
    <n v="43"/>
    <x v="14"/>
    <x v="0"/>
    <x v="1"/>
    <x v="1"/>
    <x v="42"/>
    <x v="42"/>
    <n v="0"/>
    <s v="SIN DESCRIPCIÓN PARA DESTINOS 00"/>
    <n v="75000"/>
    <n v="75000"/>
    <n v="0"/>
    <n v="0"/>
    <n v="0"/>
    <n v="0"/>
    <n v="0"/>
    <n v="0"/>
    <n v="0"/>
    <n v="0"/>
    <n v="0"/>
    <n v="75000"/>
    <n v="75000"/>
    <n v="0"/>
    <n v="0"/>
    <n v="0"/>
    <n v="0"/>
    <n v="0"/>
  </r>
  <r>
    <s v="1.1-00-23"/>
    <x v="0"/>
    <n v="3"/>
    <x v="2"/>
    <n v="3.1"/>
    <x v="7"/>
    <s v="3.1.1"/>
    <x v="10"/>
    <s v="E"/>
    <s v="09_23"/>
    <x v="10"/>
    <n v="8"/>
    <x v="6"/>
    <s v="026_23"/>
    <x v="14"/>
    <n v="42"/>
    <x v="15"/>
    <x v="0"/>
    <x v="1"/>
    <x v="1"/>
    <x v="42"/>
    <x v="42"/>
    <n v="0"/>
    <s v="SIN DESCRIPCIÓN PARA DESTINOS 00"/>
    <n v="200000"/>
    <n v="200000"/>
    <n v="0"/>
    <n v="0"/>
    <n v="0"/>
    <n v="0"/>
    <n v="0"/>
    <n v="0"/>
    <n v="0"/>
    <n v="0"/>
    <n v="0"/>
    <n v="200000"/>
    <n v="200000"/>
    <n v="0"/>
    <n v="0"/>
    <n v="0"/>
    <n v="0"/>
    <n v="0"/>
  </r>
  <r>
    <s v="1.1-00-23"/>
    <x v="0"/>
    <n v="2"/>
    <x v="1"/>
    <n v="2.2000000000000002"/>
    <x v="1"/>
    <s v="2.2.4"/>
    <x v="11"/>
    <s v="E"/>
    <s v="07_23"/>
    <x v="5"/>
    <n v="3"/>
    <x v="3"/>
    <s v="020_23"/>
    <x v="17"/>
    <n v="34"/>
    <x v="18"/>
    <x v="0"/>
    <x v="1"/>
    <x v="1"/>
    <x v="42"/>
    <x v="42"/>
    <n v="0"/>
    <s v="SIN DESCRIPCIÓN PARA DESTINOS 00"/>
    <n v="96000"/>
    <n v="96000"/>
    <n v="92128.36"/>
    <n v="0"/>
    <n v="0"/>
    <n v="0"/>
    <n v="0"/>
    <n v="0"/>
    <n v="0"/>
    <n v="0"/>
    <n v="0"/>
    <n v="3871.6399999999994"/>
    <n v="96000"/>
    <n v="0"/>
    <n v="0"/>
    <n v="0"/>
    <n v="0"/>
    <n v="0"/>
  </r>
  <r>
    <s v="1.1-00-23"/>
    <x v="0"/>
    <n v="1"/>
    <x v="0"/>
    <n v="1.7"/>
    <x v="6"/>
    <s v="1.7.1"/>
    <x v="7"/>
    <s v="R"/>
    <s v="08_23"/>
    <x v="7"/>
    <n v="7"/>
    <x v="4"/>
    <s v="025_23"/>
    <x v="9"/>
    <n v="41"/>
    <x v="10"/>
    <x v="0"/>
    <x v="1"/>
    <x v="1"/>
    <x v="43"/>
    <x v="43"/>
    <n v="0"/>
    <s v="SIN DESCRIPCIÓN PARA DESTINOS 00"/>
    <n v="900000"/>
    <n v="900000"/>
    <n v="0"/>
    <n v="0"/>
    <n v="0"/>
    <n v="0"/>
    <n v="0"/>
    <n v="0"/>
    <n v="0"/>
    <n v="0"/>
    <n v="0"/>
    <n v="900000"/>
    <n v="900000"/>
    <n v="0"/>
    <n v="0"/>
    <n v="0"/>
    <n v="0"/>
    <n v="0"/>
  </r>
  <r>
    <s v="2.5-02-23"/>
    <x v="4"/>
    <n v="1"/>
    <x v="0"/>
    <n v="1.7"/>
    <x v="6"/>
    <s v="1.7.1"/>
    <x v="7"/>
    <s v="R"/>
    <s v="08_23"/>
    <x v="7"/>
    <n v="7"/>
    <x v="4"/>
    <s v="025_23"/>
    <x v="9"/>
    <n v="41"/>
    <x v="10"/>
    <x v="0"/>
    <x v="1"/>
    <x v="1"/>
    <x v="44"/>
    <x v="44"/>
    <n v="0"/>
    <s v="SIN DESCRIPCIÓN PARA DESTINOS 00"/>
    <n v="3100000"/>
    <n v="3100000"/>
    <n v="0"/>
    <n v="0"/>
    <n v="0"/>
    <n v="0"/>
    <n v="0"/>
    <n v="0"/>
    <n v="0"/>
    <n v="0"/>
    <n v="0"/>
    <n v="3100000"/>
    <n v="3100000"/>
    <n v="0"/>
    <n v="0"/>
    <n v="0"/>
    <n v="0"/>
    <n v="0"/>
  </r>
  <r>
    <s v="1.1-00-23"/>
    <x v="0"/>
    <n v="2"/>
    <x v="1"/>
    <n v="2.2000000000000002"/>
    <x v="1"/>
    <s v="2.2.7"/>
    <x v="1"/>
    <s v="S"/>
    <s v="02_23"/>
    <x v="1"/>
    <n v="1"/>
    <x v="1"/>
    <s v="010_23"/>
    <x v="1"/>
    <n v="16"/>
    <x v="1"/>
    <x v="0"/>
    <x v="1"/>
    <x v="1"/>
    <x v="45"/>
    <x v="45"/>
    <n v="0"/>
    <s v="SIN DESCRIPCIÓN PARA DESTINOS 00"/>
    <n v="0"/>
    <n v="0"/>
    <n v="0"/>
    <n v="0"/>
    <n v="0"/>
    <n v="0"/>
    <n v="0"/>
    <n v="0"/>
    <n v="100000"/>
    <n v="0"/>
    <n v="100000"/>
    <n v="0"/>
    <n v="100000"/>
    <n v="0"/>
    <n v="0"/>
    <n v="0"/>
    <n v="0"/>
    <n v="0"/>
  </r>
  <r>
    <s v="1.1-00-23"/>
    <x v="0"/>
    <n v="2"/>
    <x v="1"/>
    <n v="2.2000000000000002"/>
    <x v="1"/>
    <s v="2.2.7"/>
    <x v="1"/>
    <s v="E"/>
    <s v="07_23"/>
    <x v="5"/>
    <n v="2"/>
    <x v="7"/>
    <s v="022_23"/>
    <x v="15"/>
    <n v="36"/>
    <x v="16"/>
    <x v="0"/>
    <x v="1"/>
    <x v="1"/>
    <x v="45"/>
    <x v="45"/>
    <n v="0"/>
    <s v="SIN DESCRIPCIÓN PARA DESTINOS 00"/>
    <n v="2443000"/>
    <n v="2500000"/>
    <n v="265872"/>
    <n v="0"/>
    <n v="0"/>
    <n v="0"/>
    <n v="0"/>
    <n v="0"/>
    <n v="0"/>
    <n v="0"/>
    <n v="0"/>
    <n v="2177128"/>
    <n v="2443000"/>
    <n v="0"/>
    <n v="0"/>
    <n v="0"/>
    <n v="57000"/>
    <n v="-57000"/>
  </r>
  <r>
    <s v="1.1-00-23"/>
    <x v="0"/>
    <n v="2"/>
    <x v="1"/>
    <n v="2.1"/>
    <x v="2"/>
    <s v="2.1.5"/>
    <x v="2"/>
    <s v="R"/>
    <s v="17_23"/>
    <x v="2"/>
    <n v="4"/>
    <x v="2"/>
    <s v="037_23"/>
    <x v="2"/>
    <n v="56"/>
    <x v="2"/>
    <x v="0"/>
    <x v="1"/>
    <x v="1"/>
    <x v="45"/>
    <x v="45"/>
    <n v="0"/>
    <s v="SIN DESCRIPCIÓN PARA DESTINOS 00"/>
    <n v="20000"/>
    <n v="20000"/>
    <n v="0"/>
    <n v="0"/>
    <n v="0"/>
    <n v="0"/>
    <n v="0"/>
    <n v="0"/>
    <n v="0"/>
    <n v="0"/>
    <n v="0"/>
    <n v="20000"/>
    <n v="20000"/>
    <n v="0"/>
    <n v="0"/>
    <n v="0"/>
    <n v="0"/>
    <n v="0"/>
  </r>
  <r>
    <s v="1.1-00-23"/>
    <x v="0"/>
    <n v="3"/>
    <x v="2"/>
    <n v="3.8"/>
    <x v="3"/>
    <s v="3.8.4"/>
    <x v="3"/>
    <s v="E"/>
    <s v="11_23"/>
    <x v="4"/>
    <n v="6"/>
    <x v="0"/>
    <s v="031_23"/>
    <x v="4"/>
    <n v="49"/>
    <x v="5"/>
    <x v="0"/>
    <x v="1"/>
    <x v="1"/>
    <x v="45"/>
    <x v="45"/>
    <n v="0"/>
    <s v="SIN DESCRIPCIÓN PARA DESTINOS 00"/>
    <n v="20000"/>
    <n v="20000"/>
    <n v="0"/>
    <n v="0"/>
    <n v="0"/>
    <n v="0"/>
    <n v="0"/>
    <n v="0"/>
    <n v="0"/>
    <n v="0"/>
    <n v="0"/>
    <n v="20000"/>
    <n v="20000"/>
    <n v="0"/>
    <n v="0"/>
    <n v="0"/>
    <n v="0"/>
    <n v="0"/>
  </r>
  <r>
    <s v="1.1-00-23"/>
    <x v="0"/>
    <n v="2"/>
    <x v="1"/>
    <n v="2.2999999999999998"/>
    <x v="4"/>
    <s v="2.3.1"/>
    <x v="4"/>
    <s v="E"/>
    <s v="07_23"/>
    <x v="5"/>
    <n v="3"/>
    <x v="3"/>
    <s v="024_23"/>
    <x v="5"/>
    <n v="39"/>
    <x v="6"/>
    <x v="0"/>
    <x v="1"/>
    <x v="1"/>
    <x v="45"/>
    <x v="45"/>
    <n v="0"/>
    <s v="SIN DESCRIPCIÓN PARA DESTINOS 00"/>
    <n v="150000"/>
    <n v="150000"/>
    <n v="1494.54"/>
    <n v="1494.54"/>
    <n v="1494.54"/>
    <n v="0"/>
    <n v="0"/>
    <n v="0"/>
    <n v="0"/>
    <n v="0"/>
    <n v="0"/>
    <n v="148505.46"/>
    <n v="150000"/>
    <n v="0"/>
    <n v="0"/>
    <n v="0"/>
    <n v="0"/>
    <n v="0"/>
  </r>
  <r>
    <s v="1.1-00-23"/>
    <x v="0"/>
    <n v="1"/>
    <x v="0"/>
    <n v="1.7"/>
    <x v="6"/>
    <s v="1.7.2"/>
    <x v="8"/>
    <s v="E"/>
    <s v="02_23"/>
    <x v="1"/>
    <n v="3"/>
    <x v="3"/>
    <s v="009_23"/>
    <x v="10"/>
    <n v="12"/>
    <x v="22"/>
    <x v="0"/>
    <x v="1"/>
    <x v="1"/>
    <x v="45"/>
    <x v="45"/>
    <n v="0"/>
    <s v="SIN DESCRIPCIÓN PARA DESTINOS 00"/>
    <n v="30000"/>
    <n v="30000"/>
    <n v="0"/>
    <n v="0"/>
    <n v="0"/>
    <n v="0"/>
    <n v="0"/>
    <n v="0"/>
    <n v="0"/>
    <n v="0"/>
    <n v="0"/>
    <n v="30000"/>
    <n v="30000"/>
    <n v="0"/>
    <n v="0"/>
    <n v="0"/>
    <n v="0"/>
    <n v="0"/>
  </r>
  <r>
    <s v="1.1-00-23"/>
    <x v="0"/>
    <n v="1"/>
    <x v="0"/>
    <n v="1.3"/>
    <x v="0"/>
    <s v="1.3.4"/>
    <x v="0"/>
    <s v="E"/>
    <s v="05_23"/>
    <x v="0"/>
    <n v="6"/>
    <x v="0"/>
    <s v="015_23"/>
    <x v="0"/>
    <n v="21"/>
    <x v="4"/>
    <x v="0"/>
    <x v="1"/>
    <x v="1"/>
    <x v="45"/>
    <x v="45"/>
    <n v="0"/>
    <s v="SIN DESCRIPCIÓN PARA DESTINOS 00"/>
    <n v="150000"/>
    <n v="150000"/>
    <n v="47186.51"/>
    <n v="47186.51"/>
    <n v="1198.2"/>
    <n v="0"/>
    <n v="0"/>
    <n v="0"/>
    <n v="0"/>
    <n v="0"/>
    <n v="0"/>
    <n v="102813.48999999999"/>
    <n v="150000"/>
    <n v="0"/>
    <n v="0"/>
    <n v="0"/>
    <n v="0"/>
    <n v="0"/>
  </r>
  <r>
    <s v="1.1-00-23"/>
    <x v="0"/>
    <n v="1"/>
    <x v="0"/>
    <n v="1.3"/>
    <x v="0"/>
    <s v="1.3.4"/>
    <x v="0"/>
    <s v="E"/>
    <s v="07_23"/>
    <x v="5"/>
    <n v="3"/>
    <x v="3"/>
    <s v="019_23"/>
    <x v="16"/>
    <n v="33"/>
    <x v="17"/>
    <x v="0"/>
    <x v="1"/>
    <x v="1"/>
    <x v="45"/>
    <x v="45"/>
    <n v="0"/>
    <s v="SIN DESCRIPCIÓN PARA DESTINOS 00"/>
    <n v="1000000"/>
    <n v="1000000"/>
    <n v="45592.01"/>
    <n v="45592.01"/>
    <n v="0"/>
    <n v="0"/>
    <n v="0"/>
    <n v="0"/>
    <n v="0"/>
    <n v="0"/>
    <n v="0"/>
    <n v="954407.99"/>
    <n v="1000000"/>
    <n v="0"/>
    <n v="0"/>
    <n v="0"/>
    <n v="0"/>
    <n v="0"/>
  </r>
  <r>
    <s v="1.1-00-23"/>
    <x v="0"/>
    <n v="1"/>
    <x v="0"/>
    <n v="1.3"/>
    <x v="0"/>
    <s v="1.3.4"/>
    <x v="0"/>
    <s v="E"/>
    <s v="09_23"/>
    <x v="10"/>
    <n v="3"/>
    <x v="3"/>
    <s v="027_23"/>
    <x v="13"/>
    <n v="43"/>
    <x v="14"/>
    <x v="0"/>
    <x v="1"/>
    <x v="1"/>
    <x v="45"/>
    <x v="45"/>
    <n v="0"/>
    <s v="SIN DESCRIPCIÓN PARA DESTINOS 00"/>
    <n v="50000"/>
    <n v="50000"/>
    <n v="0"/>
    <n v="0"/>
    <n v="0"/>
    <n v="0"/>
    <n v="0"/>
    <n v="0"/>
    <n v="0"/>
    <n v="0"/>
    <n v="0"/>
    <n v="50000"/>
    <n v="50000"/>
    <n v="0"/>
    <n v="0"/>
    <n v="0"/>
    <n v="0"/>
    <n v="0"/>
  </r>
  <r>
    <s v="1.1-00-23"/>
    <x v="0"/>
    <n v="3"/>
    <x v="2"/>
    <n v="3.1"/>
    <x v="7"/>
    <s v="3.1.1"/>
    <x v="10"/>
    <s v="E"/>
    <s v="09_23"/>
    <x v="10"/>
    <n v="8"/>
    <x v="6"/>
    <s v="026_23"/>
    <x v="14"/>
    <n v="42"/>
    <x v="15"/>
    <x v="0"/>
    <x v="1"/>
    <x v="1"/>
    <x v="45"/>
    <x v="45"/>
    <n v="0"/>
    <s v="SIN DESCRIPCIÓN PARA DESTINOS 00"/>
    <n v="150000"/>
    <n v="150000"/>
    <n v="0"/>
    <n v="0"/>
    <n v="0"/>
    <n v="0"/>
    <n v="0"/>
    <n v="0"/>
    <n v="0"/>
    <n v="0"/>
    <n v="0"/>
    <n v="150000"/>
    <n v="150000"/>
    <n v="0"/>
    <n v="0"/>
    <n v="0"/>
    <n v="0"/>
    <n v="0"/>
  </r>
  <r>
    <s v="1.1-00-23"/>
    <x v="0"/>
    <n v="2"/>
    <x v="1"/>
    <n v="2.2000000000000002"/>
    <x v="1"/>
    <s v="2.2.4"/>
    <x v="11"/>
    <s v="E"/>
    <s v="07_23"/>
    <x v="5"/>
    <n v="3"/>
    <x v="3"/>
    <s v="020_23"/>
    <x v="17"/>
    <n v="34"/>
    <x v="18"/>
    <x v="0"/>
    <x v="1"/>
    <x v="1"/>
    <x v="45"/>
    <x v="45"/>
    <n v="0"/>
    <s v="SIN DESCRIPCIÓN PARA DESTINOS 00"/>
    <n v="150000"/>
    <n v="150000"/>
    <n v="0"/>
    <n v="0"/>
    <n v="0"/>
    <n v="0"/>
    <n v="0"/>
    <n v="0"/>
    <n v="0"/>
    <n v="0"/>
    <n v="0"/>
    <n v="150000"/>
    <n v="150000"/>
    <n v="0"/>
    <n v="0"/>
    <n v="0"/>
    <n v="0"/>
    <n v="0"/>
  </r>
  <r>
    <s v="1.1-00-23"/>
    <x v="0"/>
    <n v="2"/>
    <x v="1"/>
    <n v="2.4"/>
    <x v="9"/>
    <s v="2.4.2"/>
    <x v="13"/>
    <s v="F"/>
    <s v="06_23"/>
    <x v="11"/>
    <n v="5"/>
    <x v="5"/>
    <s v="017_23"/>
    <x v="19"/>
    <n v="29"/>
    <x v="20"/>
    <x v="0"/>
    <x v="1"/>
    <x v="1"/>
    <x v="45"/>
    <x v="45"/>
    <n v="0"/>
    <s v="SIN DESCRIPCIÓN PARA DESTINOS 00"/>
    <n v="7000"/>
    <n v="7000"/>
    <n v="0"/>
    <n v="0"/>
    <n v="0"/>
    <n v="0"/>
    <n v="0"/>
    <n v="0"/>
    <n v="0"/>
    <n v="0"/>
    <n v="0"/>
    <n v="7000"/>
    <n v="7000"/>
    <n v="0"/>
    <n v="0"/>
    <n v="0"/>
    <n v="0"/>
    <n v="0"/>
  </r>
  <r>
    <s v="1.1-00-23"/>
    <x v="0"/>
    <n v="1"/>
    <x v="0"/>
    <n v="1.7"/>
    <x v="6"/>
    <s v="1.7.2"/>
    <x v="8"/>
    <s v="E"/>
    <s v="02_23"/>
    <x v="1"/>
    <n v="3"/>
    <x v="3"/>
    <s v="009_23"/>
    <x v="10"/>
    <n v="11"/>
    <x v="11"/>
    <x v="0"/>
    <x v="1"/>
    <x v="1"/>
    <x v="46"/>
    <x v="46"/>
    <n v="0"/>
    <s v="SIN DESCRIPCIÓN PARA DESTINOS 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.1-00-23"/>
    <x v="0"/>
    <n v="2"/>
    <x v="1"/>
    <n v="2.5"/>
    <x v="8"/>
    <s v="2.5.6"/>
    <x v="12"/>
    <s v="S"/>
    <s v="06_23"/>
    <x v="11"/>
    <n v="5"/>
    <x v="5"/>
    <s v="016_23"/>
    <x v="18"/>
    <n v="25"/>
    <x v="19"/>
    <x v="0"/>
    <x v="1"/>
    <x v="1"/>
    <x v="46"/>
    <x v="46"/>
    <n v="0"/>
    <s v="SIN DESCRIPCIÓN PARA DESTINOS 00"/>
    <n v="300000"/>
    <n v="300000"/>
    <n v="0"/>
    <n v="0"/>
    <n v="0"/>
    <n v="0"/>
    <n v="0"/>
    <n v="300000"/>
    <n v="0"/>
    <n v="0"/>
    <n v="-300000"/>
    <n v="300000"/>
    <n v="0"/>
    <n v="0"/>
    <n v="0"/>
    <n v="0"/>
    <n v="0"/>
    <n v="0"/>
  </r>
  <r>
    <s v="1.1-00-23"/>
    <x v="0"/>
    <n v="2"/>
    <x v="1"/>
    <n v="2.4"/>
    <x v="9"/>
    <s v="2.4.2"/>
    <x v="13"/>
    <s v="F"/>
    <s v="06_23"/>
    <x v="11"/>
    <n v="5"/>
    <x v="5"/>
    <s v="017_23"/>
    <x v="19"/>
    <n v="29"/>
    <x v="20"/>
    <x v="0"/>
    <x v="1"/>
    <x v="1"/>
    <x v="46"/>
    <x v="46"/>
    <n v="0"/>
    <s v="SIN DESCRIPCIÓN PARA DESTINOS 00"/>
    <n v="10000"/>
    <n v="10000"/>
    <n v="0"/>
    <n v="0"/>
    <n v="0"/>
    <n v="0"/>
    <n v="0"/>
    <n v="0"/>
    <n v="0"/>
    <n v="0"/>
    <n v="0"/>
    <n v="10000"/>
    <n v="10000"/>
    <n v="0"/>
    <n v="0"/>
    <n v="0"/>
    <n v="0"/>
    <n v="0"/>
  </r>
  <r>
    <s v="1.1-00-23"/>
    <x v="0"/>
    <n v="3"/>
    <x v="2"/>
    <n v="3.8"/>
    <x v="3"/>
    <s v="3.8.4"/>
    <x v="3"/>
    <s v="E"/>
    <s v="11_23"/>
    <x v="4"/>
    <n v="6"/>
    <x v="0"/>
    <s v="031_23"/>
    <x v="4"/>
    <n v="49"/>
    <x v="5"/>
    <x v="0"/>
    <x v="1"/>
    <x v="1"/>
    <x v="47"/>
    <x v="47"/>
    <n v="0"/>
    <s v="SIN DESCRIPCIÓN PARA DESTINOS 00"/>
    <n v="210000"/>
    <n v="210000"/>
    <n v="18386"/>
    <n v="0"/>
    <n v="0"/>
    <n v="0"/>
    <n v="0"/>
    <n v="0"/>
    <n v="0"/>
    <n v="0"/>
    <n v="0"/>
    <n v="191614"/>
    <n v="210000"/>
    <n v="0"/>
    <n v="0"/>
    <n v="0"/>
    <n v="0"/>
    <n v="0"/>
  </r>
  <r>
    <s v="1.1-00-23"/>
    <x v="0"/>
    <n v="1"/>
    <x v="0"/>
    <n v="1.7"/>
    <x v="6"/>
    <s v="1.7.2"/>
    <x v="8"/>
    <s v="E"/>
    <s v="02_23"/>
    <x v="1"/>
    <n v="3"/>
    <x v="3"/>
    <s v="009_23"/>
    <x v="10"/>
    <n v="11"/>
    <x v="11"/>
    <x v="0"/>
    <x v="1"/>
    <x v="1"/>
    <x v="48"/>
    <x v="48"/>
    <n v="0"/>
    <s v="SIN DESCRIPCIÓN PARA DESTINOS 00"/>
    <n v="45000"/>
    <n v="45000"/>
    <n v="2366.4"/>
    <n v="2366.4"/>
    <n v="2366.4"/>
    <n v="2366.4"/>
    <n v="2366.4"/>
    <n v="0"/>
    <n v="0"/>
    <n v="0"/>
    <n v="0"/>
    <n v="42633.599999999999"/>
    <n v="45000"/>
    <n v="0"/>
    <n v="0"/>
    <n v="0"/>
    <n v="0"/>
    <n v="0"/>
  </r>
  <r>
    <s v="1.1-00-23"/>
    <x v="0"/>
    <n v="1"/>
    <x v="0"/>
    <n v="1.3"/>
    <x v="0"/>
    <s v="1.3.4"/>
    <x v="0"/>
    <s v="E"/>
    <s v="05_23"/>
    <x v="0"/>
    <n v="6"/>
    <x v="0"/>
    <s v="015_23"/>
    <x v="0"/>
    <n v="21"/>
    <x v="4"/>
    <x v="0"/>
    <x v="1"/>
    <x v="1"/>
    <x v="48"/>
    <x v="48"/>
    <n v="0"/>
    <s v="SIN DESCRIPCIÓN PARA DESTINOS 00"/>
    <n v="800000"/>
    <n v="800000"/>
    <n v="0"/>
    <n v="0"/>
    <n v="0"/>
    <n v="0"/>
    <n v="0"/>
    <n v="0"/>
    <n v="0"/>
    <n v="0"/>
    <n v="0"/>
    <n v="800000"/>
    <n v="800000"/>
    <n v="0"/>
    <n v="0"/>
    <n v="0"/>
    <n v="0"/>
    <n v="0"/>
  </r>
  <r>
    <s v="1.1-00-23"/>
    <x v="0"/>
    <n v="2"/>
    <x v="1"/>
    <n v="2.1"/>
    <x v="2"/>
    <s v="2.1.5"/>
    <x v="2"/>
    <s v="R"/>
    <s v="17_23"/>
    <x v="2"/>
    <n v="4"/>
    <x v="2"/>
    <s v="037_23"/>
    <x v="2"/>
    <n v="56"/>
    <x v="2"/>
    <x v="0"/>
    <x v="1"/>
    <x v="1"/>
    <x v="49"/>
    <x v="49"/>
    <n v="0"/>
    <s v="SIN DESCRIPCIÓN PARA DESTINOS 00"/>
    <n v="60000"/>
    <n v="60000"/>
    <n v="0"/>
    <n v="0"/>
    <n v="0"/>
    <n v="0"/>
    <n v="0"/>
    <n v="0"/>
    <n v="0"/>
    <n v="0"/>
    <n v="0"/>
    <n v="60000"/>
    <n v="60000"/>
    <n v="0"/>
    <n v="0"/>
    <n v="0"/>
    <n v="0"/>
    <n v="0"/>
  </r>
  <r>
    <s v="1.1-00-23"/>
    <x v="0"/>
    <n v="1"/>
    <x v="0"/>
    <n v="1.3"/>
    <x v="0"/>
    <s v="1.3.4"/>
    <x v="0"/>
    <s v="E"/>
    <s v="07_23"/>
    <x v="5"/>
    <n v="3"/>
    <x v="3"/>
    <s v="019_23"/>
    <x v="16"/>
    <n v="33"/>
    <x v="17"/>
    <x v="0"/>
    <x v="1"/>
    <x v="1"/>
    <x v="49"/>
    <x v="49"/>
    <n v="0"/>
    <s v="SIN DESCRIPCIÓN PARA DESTINOS 00"/>
    <n v="400000"/>
    <n v="400000"/>
    <n v="0"/>
    <n v="0"/>
    <n v="0"/>
    <n v="0"/>
    <n v="0"/>
    <n v="0"/>
    <n v="0"/>
    <n v="0"/>
    <n v="0"/>
    <n v="400000"/>
    <n v="400000"/>
    <n v="0"/>
    <n v="0"/>
    <n v="0"/>
    <n v="0"/>
    <n v="0"/>
  </r>
  <r>
    <s v="1.1-00-23"/>
    <x v="0"/>
    <n v="2"/>
    <x v="1"/>
    <n v="2.2000000000000002"/>
    <x v="1"/>
    <s v="2.2.7"/>
    <x v="1"/>
    <s v="E"/>
    <s v="07_23"/>
    <x v="5"/>
    <n v="2"/>
    <x v="7"/>
    <s v="022_23"/>
    <x v="15"/>
    <n v="36"/>
    <x v="16"/>
    <x v="0"/>
    <x v="1"/>
    <x v="1"/>
    <x v="50"/>
    <x v="50"/>
    <n v="0"/>
    <s v="SIN DESCRIPCIÓN PARA DESTINOS 00"/>
    <n v="350000"/>
    <n v="350000"/>
    <n v="0"/>
    <n v="0"/>
    <n v="0"/>
    <n v="0"/>
    <n v="0"/>
    <n v="0"/>
    <n v="0"/>
    <n v="0"/>
    <n v="0"/>
    <n v="350000"/>
    <n v="350000"/>
    <n v="0"/>
    <n v="0"/>
    <n v="0"/>
    <n v="0"/>
    <n v="0"/>
  </r>
  <r>
    <s v="1.1-00-23"/>
    <x v="0"/>
    <n v="1"/>
    <x v="0"/>
    <n v="1.3"/>
    <x v="0"/>
    <s v="1.3.4"/>
    <x v="0"/>
    <s v="E"/>
    <s v="05_23"/>
    <x v="0"/>
    <n v="6"/>
    <x v="0"/>
    <s v="015_23"/>
    <x v="0"/>
    <n v="21"/>
    <x v="4"/>
    <x v="0"/>
    <x v="1"/>
    <x v="1"/>
    <x v="50"/>
    <x v="50"/>
    <n v="0"/>
    <s v="SIN DESCRIPCIÓN PARA DESTINOS 00"/>
    <n v="50000"/>
    <n v="50000"/>
    <n v="0"/>
    <n v="0"/>
    <n v="0"/>
    <n v="0"/>
    <n v="0"/>
    <n v="0"/>
    <n v="184219.6"/>
    <n v="0"/>
    <n v="184219.6"/>
    <n v="50000"/>
    <n v="234219.6"/>
    <n v="0"/>
    <n v="0"/>
    <n v="0"/>
    <n v="0"/>
    <n v="0"/>
  </r>
  <r>
    <s v="2.5-02-23"/>
    <x v="4"/>
    <n v="2"/>
    <x v="1"/>
    <n v="2.2000000000000002"/>
    <x v="1"/>
    <s v="2.2.4"/>
    <x v="11"/>
    <s v="E"/>
    <s v="07_23"/>
    <x v="5"/>
    <n v="3"/>
    <x v="3"/>
    <s v="020_23"/>
    <x v="17"/>
    <n v="34"/>
    <x v="18"/>
    <x v="0"/>
    <x v="2"/>
    <x v="2"/>
    <x v="51"/>
    <x v="51"/>
    <n v="0"/>
    <s v="SIN DESCRIPCIÓN PARA DESTINOS 00"/>
    <n v="70000000"/>
    <n v="70000000"/>
    <n v="15673817"/>
    <n v="15673817"/>
    <n v="15673817"/>
    <n v="15673817"/>
    <n v="15673817"/>
    <n v="0"/>
    <n v="0"/>
    <n v="0"/>
    <n v="0"/>
    <n v="54326183"/>
    <n v="70000000"/>
    <n v="0"/>
    <n v="0"/>
    <n v="0"/>
    <n v="0"/>
    <n v="0"/>
  </r>
  <r>
    <s v="1.1-00-23"/>
    <x v="0"/>
    <n v="2"/>
    <x v="1"/>
    <n v="2.2000000000000002"/>
    <x v="1"/>
    <s v="2.2.7"/>
    <x v="1"/>
    <s v="E"/>
    <s v="07_23"/>
    <x v="5"/>
    <n v="2"/>
    <x v="7"/>
    <s v="022_23"/>
    <x v="15"/>
    <n v="36"/>
    <x v="16"/>
    <x v="0"/>
    <x v="2"/>
    <x v="2"/>
    <x v="51"/>
    <x v="51"/>
    <n v="0"/>
    <s v="SIN DESCRIPCIÓN PARA DESTINOS 00"/>
    <n v="116185349.58"/>
    <n v="116185349.58"/>
    <n v="33775630.869999997"/>
    <n v="33775630.869999997"/>
    <n v="33775630.869999997"/>
    <n v="33775630.869999997"/>
    <n v="33775630.869999997"/>
    <n v="0"/>
    <n v="0"/>
    <n v="0"/>
    <n v="0"/>
    <n v="82409718.710000008"/>
    <n v="116185349.58"/>
    <n v="0"/>
    <n v="0"/>
    <n v="0"/>
    <n v="0"/>
    <n v="0"/>
  </r>
  <r>
    <s v="1.1-00-23"/>
    <x v="0"/>
    <n v="1"/>
    <x v="0"/>
    <n v="1.3"/>
    <x v="0"/>
    <s v="1.3.4"/>
    <x v="0"/>
    <s v="E"/>
    <s v="05_23"/>
    <x v="0"/>
    <n v="6"/>
    <x v="0"/>
    <s v="015_23"/>
    <x v="0"/>
    <n v="21"/>
    <x v="4"/>
    <x v="0"/>
    <x v="2"/>
    <x v="2"/>
    <x v="51"/>
    <x v="51"/>
    <n v="0"/>
    <s v="SIN DESCRIPCIÓN PARA DESTINOS 00"/>
    <n v="5197048"/>
    <n v="5197048"/>
    <n v="4000001.8"/>
    <n v="4000001.8"/>
    <n v="740076"/>
    <n v="740076"/>
    <n v="740076"/>
    <n v="0"/>
    <n v="0"/>
    <n v="0"/>
    <n v="0"/>
    <n v="1197046.2000000002"/>
    <n v="5197048"/>
    <n v="0"/>
    <n v="0"/>
    <n v="0"/>
    <n v="0"/>
    <n v="0"/>
  </r>
  <r>
    <s v="1.1-00-23"/>
    <x v="0"/>
    <n v="3"/>
    <x v="2"/>
    <n v="3.8"/>
    <x v="3"/>
    <s v="3.8.4"/>
    <x v="3"/>
    <s v="E"/>
    <s v="11_23"/>
    <x v="4"/>
    <n v="6"/>
    <x v="0"/>
    <s v="031_23"/>
    <x v="4"/>
    <n v="49"/>
    <x v="5"/>
    <x v="0"/>
    <x v="2"/>
    <x v="2"/>
    <x v="52"/>
    <x v="52"/>
    <n v="0"/>
    <s v="SIN DESCRIPCIÓN PARA DESTINOS 00"/>
    <n v="1743664"/>
    <n v="1813000"/>
    <n v="1741466.24"/>
    <n v="1741466.24"/>
    <n v="110457.52"/>
    <n v="0"/>
    <n v="0"/>
    <n v="0"/>
    <n v="0"/>
    <n v="0"/>
    <n v="0"/>
    <n v="2197.7600000000093"/>
    <n v="1743664"/>
    <n v="0"/>
    <n v="0"/>
    <n v="0"/>
    <n v="69336"/>
    <n v="-69336"/>
  </r>
  <r>
    <s v="1.1-00-23"/>
    <x v="0"/>
    <n v="1"/>
    <x v="0"/>
    <n v="1.3"/>
    <x v="0"/>
    <s v="1.3.4"/>
    <x v="0"/>
    <s v="E"/>
    <s v="05_23"/>
    <x v="0"/>
    <n v="6"/>
    <x v="0"/>
    <s v="015_23"/>
    <x v="0"/>
    <n v="21"/>
    <x v="4"/>
    <x v="0"/>
    <x v="2"/>
    <x v="2"/>
    <x v="52"/>
    <x v="52"/>
    <n v="0"/>
    <s v="SIN DESCRIPCIÓN PARA DESTINOS 00"/>
    <n v="600000"/>
    <n v="600000"/>
    <n v="599999.56000000006"/>
    <n v="599999.56000000006"/>
    <n v="93022.22"/>
    <n v="93022.22"/>
    <n v="93022.22"/>
    <n v="0"/>
    <n v="0"/>
    <n v="0"/>
    <n v="0"/>
    <n v="0.43999999994412065"/>
    <n v="600000"/>
    <n v="0"/>
    <n v="0"/>
    <n v="0"/>
    <n v="0"/>
    <n v="0"/>
  </r>
  <r>
    <s v="1.1-00-23"/>
    <x v="0"/>
    <n v="1"/>
    <x v="0"/>
    <n v="1.7"/>
    <x v="6"/>
    <s v="1.7.1"/>
    <x v="7"/>
    <s v="R"/>
    <s v="08_23"/>
    <x v="7"/>
    <n v="7"/>
    <x v="4"/>
    <s v="025_23"/>
    <x v="9"/>
    <n v="41"/>
    <x v="10"/>
    <x v="0"/>
    <x v="2"/>
    <x v="2"/>
    <x v="53"/>
    <x v="53"/>
    <n v="0"/>
    <s v="SIN DESCRIPCIÓN PARA DESTINOS 00"/>
    <n v="200000"/>
    <n v="200000"/>
    <n v="0"/>
    <n v="0"/>
    <n v="0"/>
    <n v="0"/>
    <n v="0"/>
    <n v="0"/>
    <n v="0"/>
    <n v="0"/>
    <n v="0"/>
    <n v="200000"/>
    <n v="200000"/>
    <n v="0"/>
    <n v="0"/>
    <n v="0"/>
    <n v="0"/>
    <n v="0"/>
  </r>
  <r>
    <s v="1.1-00-23"/>
    <x v="0"/>
    <n v="3"/>
    <x v="2"/>
    <n v="3.8"/>
    <x v="3"/>
    <s v="3.8.4"/>
    <x v="3"/>
    <s v="E"/>
    <s v="11_23"/>
    <x v="4"/>
    <n v="6"/>
    <x v="0"/>
    <s v="031_23"/>
    <x v="4"/>
    <n v="49"/>
    <x v="5"/>
    <x v="0"/>
    <x v="2"/>
    <x v="2"/>
    <x v="53"/>
    <x v="53"/>
    <n v="0"/>
    <s v="SIN DESCRIPCIÓN PARA DESTINOS 00"/>
    <n v="28000"/>
    <n v="0"/>
    <n v="25137.200000000001"/>
    <n v="0"/>
    <n v="0"/>
    <n v="0"/>
    <n v="0"/>
    <n v="0"/>
    <n v="0"/>
    <n v="0"/>
    <n v="0"/>
    <n v="2862.7999999999993"/>
    <n v="28000"/>
    <n v="0"/>
    <n v="28000"/>
    <n v="0"/>
    <n v="0"/>
    <n v="28000"/>
  </r>
  <r>
    <s v="1.1-00-23"/>
    <x v="0"/>
    <n v="1"/>
    <x v="0"/>
    <n v="1.3"/>
    <x v="0"/>
    <s v="1.3.4"/>
    <x v="0"/>
    <s v="E"/>
    <s v="05_23"/>
    <x v="0"/>
    <n v="6"/>
    <x v="0"/>
    <s v="015_23"/>
    <x v="0"/>
    <n v="21"/>
    <x v="4"/>
    <x v="0"/>
    <x v="2"/>
    <x v="2"/>
    <x v="53"/>
    <x v="53"/>
    <n v="0"/>
    <s v="SIN DESCRIPCIÓN PARA DESTINOS 00"/>
    <n v="2700000"/>
    <n v="2700000"/>
    <n v="2593760"/>
    <n v="2593760"/>
    <n v="569130.80000000005"/>
    <n v="569130.80000000005"/>
    <n v="344172"/>
    <n v="0"/>
    <n v="0"/>
    <n v="0"/>
    <n v="0"/>
    <n v="106240"/>
    <n v="2700000"/>
    <n v="0"/>
    <n v="0"/>
    <n v="0"/>
    <n v="0"/>
    <n v="0"/>
  </r>
  <r>
    <s v="1.1-00-23"/>
    <x v="0"/>
    <n v="1"/>
    <x v="0"/>
    <n v="1.7"/>
    <x v="6"/>
    <s v="1.7.1"/>
    <x v="7"/>
    <s v="R"/>
    <s v="08_23"/>
    <x v="7"/>
    <n v="7"/>
    <x v="4"/>
    <s v="025_23"/>
    <x v="9"/>
    <n v="40"/>
    <x v="26"/>
    <x v="0"/>
    <x v="2"/>
    <x v="2"/>
    <x v="54"/>
    <x v="54"/>
    <n v="0"/>
    <s v="SIN DESCRIPCIÓN PARA DESTINOS 00"/>
    <n v="10000"/>
    <n v="10000"/>
    <n v="0"/>
    <n v="0"/>
    <n v="0"/>
    <n v="0"/>
    <n v="0"/>
    <n v="0"/>
    <n v="0"/>
    <n v="0"/>
    <n v="0"/>
    <n v="10000"/>
    <n v="10000"/>
    <n v="0"/>
    <n v="0"/>
    <n v="0"/>
    <n v="0"/>
    <n v="0"/>
  </r>
  <r>
    <s v="1.1-00-23"/>
    <x v="0"/>
    <n v="3"/>
    <x v="2"/>
    <n v="3.8"/>
    <x v="3"/>
    <s v="3.8.4"/>
    <x v="3"/>
    <s v="E"/>
    <s v="11_23"/>
    <x v="4"/>
    <n v="6"/>
    <x v="0"/>
    <s v="031_23"/>
    <x v="4"/>
    <n v="49"/>
    <x v="5"/>
    <x v="0"/>
    <x v="2"/>
    <x v="2"/>
    <x v="54"/>
    <x v="54"/>
    <n v="0"/>
    <s v="SIN DESCRIPCIÓN PARA DESTINOS 00"/>
    <n v="700"/>
    <n v="0"/>
    <n v="322.83999999999997"/>
    <n v="322.83999999999997"/>
    <n v="322.83999999999997"/>
    <n v="322.83999999999997"/>
    <n v="322.83999999999997"/>
    <n v="0"/>
    <n v="0"/>
    <n v="0"/>
    <n v="0"/>
    <n v="377.16"/>
    <n v="700"/>
    <n v="0"/>
    <n v="700"/>
    <n v="0"/>
    <n v="0"/>
    <n v="700"/>
  </r>
  <r>
    <s v="1.1-00-23"/>
    <x v="0"/>
    <n v="1"/>
    <x v="0"/>
    <n v="1.3"/>
    <x v="0"/>
    <s v="1.3.4"/>
    <x v="0"/>
    <s v="M"/>
    <s v="04_23"/>
    <x v="3"/>
    <n v="6"/>
    <x v="0"/>
    <s v="012_23"/>
    <x v="3"/>
    <n v="18"/>
    <x v="3"/>
    <x v="0"/>
    <x v="2"/>
    <x v="2"/>
    <x v="54"/>
    <x v="54"/>
    <n v="0"/>
    <s v="SIN DESCRIPCIÓN PARA DESTINOS 00"/>
    <n v="5500"/>
    <n v="5500"/>
    <n v="0"/>
    <n v="0"/>
    <n v="0"/>
    <n v="0"/>
    <n v="0"/>
    <n v="0"/>
    <n v="0"/>
    <n v="0"/>
    <n v="0"/>
    <n v="5500"/>
    <n v="5500"/>
    <n v="0"/>
    <n v="0"/>
    <n v="0"/>
    <n v="0"/>
    <n v="0"/>
  </r>
  <r>
    <s v="1.1-00-23"/>
    <x v="0"/>
    <n v="1"/>
    <x v="0"/>
    <n v="1.3"/>
    <x v="0"/>
    <s v="1.3.4"/>
    <x v="0"/>
    <s v="E"/>
    <s v="01_23"/>
    <x v="9"/>
    <n v="6"/>
    <x v="0"/>
    <s v="004_23"/>
    <x v="22"/>
    <n v="4"/>
    <x v="27"/>
    <x v="0"/>
    <x v="2"/>
    <x v="2"/>
    <x v="54"/>
    <x v="54"/>
    <n v="0"/>
    <s v="SIN DESCRIPCIÓN PARA DESTINOS 00"/>
    <n v="5000"/>
    <n v="0"/>
    <n v="794"/>
    <n v="794"/>
    <n v="0"/>
    <n v="0"/>
    <n v="0"/>
    <n v="0"/>
    <n v="0"/>
    <n v="0"/>
    <n v="0"/>
    <n v="4206"/>
    <n v="5000"/>
    <n v="0"/>
    <n v="5000"/>
    <n v="0"/>
    <n v="0"/>
    <n v="5000"/>
  </r>
  <r>
    <s v="1.1-00-23"/>
    <x v="0"/>
    <n v="1"/>
    <x v="0"/>
    <n v="1.3"/>
    <x v="0"/>
    <s v="1.3.4"/>
    <x v="0"/>
    <s v="E"/>
    <s v="05_23"/>
    <x v="0"/>
    <n v="6"/>
    <x v="0"/>
    <s v="015_23"/>
    <x v="0"/>
    <n v="21"/>
    <x v="4"/>
    <x v="0"/>
    <x v="2"/>
    <x v="2"/>
    <x v="55"/>
    <x v="55"/>
    <n v="0"/>
    <s v="SIN DESCRIPCIÓN PARA DESTINOS 00"/>
    <n v="2250000"/>
    <n v="2350000"/>
    <n v="2123538.21"/>
    <n v="2123538.21"/>
    <n v="0"/>
    <n v="0"/>
    <n v="0"/>
    <n v="0"/>
    <n v="0"/>
    <n v="0"/>
    <n v="0"/>
    <n v="126461.79000000004"/>
    <n v="2250000"/>
    <n v="0"/>
    <n v="0"/>
    <n v="0"/>
    <n v="100000"/>
    <n v="-100000"/>
  </r>
  <r>
    <s v="1.1-00-23"/>
    <x v="0"/>
    <n v="3"/>
    <x v="2"/>
    <n v="3.8"/>
    <x v="3"/>
    <s v="3.8.4"/>
    <x v="3"/>
    <s v="E"/>
    <s v="11_23"/>
    <x v="4"/>
    <n v="6"/>
    <x v="0"/>
    <s v="031_23"/>
    <x v="4"/>
    <n v="50"/>
    <x v="28"/>
    <x v="0"/>
    <x v="2"/>
    <x v="2"/>
    <x v="56"/>
    <x v="56"/>
    <n v="0"/>
    <s v="SIN DESCRIPCIÓN PARA DESTINOS 00"/>
    <n v="5250000"/>
    <n v="750000"/>
    <n v="4986452.79"/>
    <n v="1372762.79"/>
    <n v="630965.99"/>
    <n v="630965.99"/>
    <n v="630965.99"/>
    <n v="0"/>
    <n v="0"/>
    <n v="0"/>
    <n v="0"/>
    <n v="263547.20999999996"/>
    <n v="5250000"/>
    <n v="0"/>
    <n v="4500000"/>
    <n v="0"/>
    <n v="0"/>
    <n v="4500000"/>
  </r>
  <r>
    <s v="1.1-00-23"/>
    <x v="0"/>
    <n v="1"/>
    <x v="0"/>
    <n v="1.3"/>
    <x v="0"/>
    <s v="1.3.4"/>
    <x v="0"/>
    <s v="E"/>
    <s v="05_23"/>
    <x v="0"/>
    <n v="6"/>
    <x v="0"/>
    <s v="015_23"/>
    <x v="0"/>
    <n v="21"/>
    <x v="4"/>
    <x v="0"/>
    <x v="2"/>
    <x v="2"/>
    <x v="56"/>
    <x v="56"/>
    <n v="0"/>
    <s v="SIN DESCRIPCIÓN PARA DESTINOS 00"/>
    <n v="0"/>
    <n v="3000000"/>
    <n v="0"/>
    <n v="0"/>
    <n v="0"/>
    <n v="0"/>
    <n v="0"/>
    <n v="0"/>
    <n v="0"/>
    <n v="0"/>
    <n v="0"/>
    <n v="0"/>
    <n v="0"/>
    <n v="0"/>
    <n v="0"/>
    <n v="0"/>
    <n v="3000000"/>
    <n v="-3000000"/>
  </r>
  <r>
    <s v="2.5-02-23"/>
    <x v="4"/>
    <n v="1"/>
    <x v="0"/>
    <n v="1.7"/>
    <x v="6"/>
    <s v="1.7.2"/>
    <x v="8"/>
    <s v="E"/>
    <s v="02_23"/>
    <x v="1"/>
    <n v="3"/>
    <x v="3"/>
    <s v="009_23"/>
    <x v="10"/>
    <n v="13"/>
    <x v="29"/>
    <x v="0"/>
    <x v="2"/>
    <x v="2"/>
    <x v="57"/>
    <x v="57"/>
    <n v="0"/>
    <s v="SIN DESCRIPCIÓN PARA DESTINOS 00"/>
    <n v="5500000"/>
    <n v="5500000"/>
    <n v="5402073.5999999996"/>
    <n v="5402073.5999999996"/>
    <n v="0"/>
    <n v="0"/>
    <n v="0"/>
    <n v="0"/>
    <n v="0"/>
    <n v="0"/>
    <n v="0"/>
    <n v="97926.400000000373"/>
    <n v="5500000"/>
    <n v="0"/>
    <n v="0"/>
    <n v="0"/>
    <n v="0"/>
    <n v="0"/>
  </r>
  <r>
    <s v="2.5-02-23"/>
    <x v="4"/>
    <n v="1"/>
    <x v="0"/>
    <n v="1.3"/>
    <x v="0"/>
    <s v="1.3.4"/>
    <x v="0"/>
    <s v="E"/>
    <s v="05_23"/>
    <x v="0"/>
    <n v="6"/>
    <x v="0"/>
    <s v="015_23"/>
    <x v="0"/>
    <n v="21"/>
    <x v="4"/>
    <x v="0"/>
    <x v="2"/>
    <x v="2"/>
    <x v="57"/>
    <x v="57"/>
    <n v="0"/>
    <s v="SIN DESCRIPCIÓN PARA DESTINOS 00"/>
    <n v="66696971"/>
    <n v="66696971"/>
    <n v="64033545.369999997"/>
    <n v="64033545.369999997"/>
    <n v="5116161.9000000004"/>
    <n v="2558080.9500000002"/>
    <n v="2558080.9500000002"/>
    <n v="0"/>
    <n v="0"/>
    <n v="0"/>
    <n v="0"/>
    <n v="2663425.6300000027"/>
    <n v="66696971"/>
    <n v="0"/>
    <n v="0"/>
    <n v="0"/>
    <n v="0"/>
    <n v="0"/>
  </r>
  <r>
    <s v="1.1-00-23"/>
    <x v="0"/>
    <n v="2"/>
    <x v="1"/>
    <n v="2.2000000000000002"/>
    <x v="1"/>
    <s v="2.2.7"/>
    <x v="1"/>
    <s v="E"/>
    <s v="07_23"/>
    <x v="5"/>
    <n v="2"/>
    <x v="7"/>
    <s v="022_23"/>
    <x v="15"/>
    <n v="36"/>
    <x v="16"/>
    <x v="0"/>
    <x v="2"/>
    <x v="2"/>
    <x v="58"/>
    <x v="58"/>
    <n v="0"/>
    <s v="SIN DESCRIPCIÓN PARA DESTINOS 00"/>
    <n v="30000000"/>
    <n v="30000000"/>
    <n v="5549770.5999999996"/>
    <n v="5549770.5999999996"/>
    <n v="5549770.5999999996"/>
    <n v="5549770.5999999996"/>
    <n v="5549770.5999999996"/>
    <n v="0"/>
    <n v="0"/>
    <n v="0"/>
    <n v="0"/>
    <n v="24450229.399999999"/>
    <n v="30000000"/>
    <n v="0"/>
    <n v="0"/>
    <n v="0"/>
    <n v="0"/>
    <n v="0"/>
  </r>
  <r>
    <s v="1.1-00-23"/>
    <x v="0"/>
    <n v="1"/>
    <x v="0"/>
    <n v="1.3"/>
    <x v="0"/>
    <s v="1.3.4"/>
    <x v="0"/>
    <s v="E"/>
    <s v="07_23"/>
    <x v="5"/>
    <n v="3"/>
    <x v="3"/>
    <s v="019_23"/>
    <x v="16"/>
    <n v="33"/>
    <x v="17"/>
    <x v="0"/>
    <x v="2"/>
    <x v="2"/>
    <x v="58"/>
    <x v="58"/>
    <n v="0"/>
    <s v="SIN DESCRIPCIÓN PARA DESTINOS 00"/>
    <n v="10000000"/>
    <n v="10000000"/>
    <n v="9568851.5999999996"/>
    <n v="567019.6"/>
    <n v="0"/>
    <n v="0"/>
    <n v="0"/>
    <n v="514123.6"/>
    <n v="0"/>
    <n v="0"/>
    <n v="-514123.59999999963"/>
    <n v="431148.40000000037"/>
    <n v="9485876.4000000004"/>
    <n v="0"/>
    <n v="0"/>
    <n v="0"/>
    <n v="0"/>
    <n v="0"/>
  </r>
  <r>
    <s v="1.1-00-23"/>
    <x v="0"/>
    <n v="3"/>
    <x v="2"/>
    <n v="3.1"/>
    <x v="7"/>
    <s v="3.1.1"/>
    <x v="10"/>
    <s v="E"/>
    <s v="09_23"/>
    <x v="10"/>
    <n v="8"/>
    <x v="6"/>
    <s v="026_23"/>
    <x v="14"/>
    <n v="42"/>
    <x v="15"/>
    <x v="0"/>
    <x v="2"/>
    <x v="2"/>
    <x v="58"/>
    <x v="58"/>
    <n v="17"/>
    <s v="ELABORACIÓN DE COMPOSTA"/>
    <n v="500000"/>
    <n v="499990.64"/>
    <n v="0"/>
    <n v="0"/>
    <n v="0"/>
    <n v="0"/>
    <n v="0"/>
    <n v="0"/>
    <n v="0"/>
    <n v="0"/>
    <n v="0"/>
    <n v="500000"/>
    <n v="500000"/>
    <n v="0"/>
    <n v="9.36"/>
    <n v="0"/>
    <n v="0"/>
    <n v="9.36"/>
  </r>
  <r>
    <s v="1.1-00-23"/>
    <x v="0"/>
    <n v="3"/>
    <x v="2"/>
    <n v="3.1"/>
    <x v="7"/>
    <s v="3.1.1"/>
    <x v="10"/>
    <s v="E"/>
    <s v="09_23"/>
    <x v="10"/>
    <n v="8"/>
    <x v="6"/>
    <s v="026_23"/>
    <x v="14"/>
    <n v="42"/>
    <x v="15"/>
    <x v="0"/>
    <x v="2"/>
    <x v="2"/>
    <x v="58"/>
    <x v="58"/>
    <n v="18"/>
    <s v="LIMPIEZA DE MINAS DE BASALTO"/>
    <n v="500000"/>
    <n v="500009.36"/>
    <n v="497640"/>
    <n v="0"/>
    <n v="0"/>
    <n v="0"/>
    <n v="0"/>
    <n v="0"/>
    <n v="0"/>
    <n v="0"/>
    <n v="0"/>
    <n v="2360"/>
    <n v="500000"/>
    <n v="0"/>
    <n v="9.36"/>
    <n v="0"/>
    <n v="18.72"/>
    <n v="-9.36"/>
  </r>
  <r>
    <s v="1.1-00-23"/>
    <x v="0"/>
    <n v="1"/>
    <x v="0"/>
    <n v="1.3"/>
    <x v="0"/>
    <s v="1.3.4"/>
    <x v="0"/>
    <s v="M"/>
    <s v="04_23"/>
    <x v="3"/>
    <n v="6"/>
    <x v="0"/>
    <s v="012_23"/>
    <x v="3"/>
    <n v="18"/>
    <x v="3"/>
    <x v="0"/>
    <x v="2"/>
    <x v="2"/>
    <x v="59"/>
    <x v="59"/>
    <n v="0"/>
    <s v="SIN DESCRIPCIÓN PARA DESTINOS 00"/>
    <n v="126633.02"/>
    <n v="120000"/>
    <n v="126633.02"/>
    <n v="126633.02"/>
    <n v="0"/>
    <n v="0"/>
    <n v="0"/>
    <n v="0"/>
    <n v="0"/>
    <n v="0"/>
    <n v="0"/>
    <n v="0"/>
    <n v="126633.02"/>
    <n v="0"/>
    <n v="6633.02"/>
    <n v="0"/>
    <n v="0"/>
    <n v="6633.02"/>
  </r>
  <r>
    <s v="1.1-00-23"/>
    <x v="0"/>
    <n v="1"/>
    <x v="0"/>
    <n v="1.3"/>
    <x v="0"/>
    <s v="1.3.4"/>
    <x v="0"/>
    <s v="E"/>
    <s v="01_23"/>
    <x v="9"/>
    <n v="5"/>
    <x v="5"/>
    <s v="002_23"/>
    <x v="12"/>
    <n v="2"/>
    <x v="13"/>
    <x v="0"/>
    <x v="2"/>
    <x v="2"/>
    <x v="59"/>
    <x v="59"/>
    <n v="0"/>
    <s v="SIN DESCRIPCIÓN PARA DESTINOS 00"/>
    <n v="500000"/>
    <n v="500000"/>
    <n v="197746"/>
    <n v="197746"/>
    <n v="187746"/>
    <n v="33466"/>
    <n v="33466"/>
    <n v="0"/>
    <n v="0"/>
    <n v="0"/>
    <n v="0"/>
    <n v="302254"/>
    <n v="500000"/>
    <n v="0"/>
    <n v="0"/>
    <n v="0"/>
    <n v="0"/>
    <n v="0"/>
  </r>
  <r>
    <s v="1.1-00-23"/>
    <x v="0"/>
    <n v="2"/>
    <x v="1"/>
    <n v="2.2000000000000002"/>
    <x v="1"/>
    <s v="2.2.7"/>
    <x v="1"/>
    <s v="E"/>
    <s v="07_23"/>
    <x v="5"/>
    <n v="2"/>
    <x v="7"/>
    <s v="022_23"/>
    <x v="15"/>
    <n v="36"/>
    <x v="16"/>
    <x v="0"/>
    <x v="2"/>
    <x v="2"/>
    <x v="60"/>
    <x v="60"/>
    <n v="0"/>
    <s v="SIN DESCRIPCIÓN PARA DESTINOS 00"/>
    <n v="3480000"/>
    <n v="3480000"/>
    <n v="0"/>
    <n v="0"/>
    <n v="0"/>
    <n v="0"/>
    <n v="0"/>
    <n v="0"/>
    <n v="0"/>
    <n v="0"/>
    <n v="0"/>
    <n v="3480000"/>
    <n v="3480000"/>
    <n v="0"/>
    <n v="0"/>
    <n v="0"/>
    <n v="0"/>
    <n v="0"/>
  </r>
  <r>
    <s v="1.1-00-23"/>
    <x v="0"/>
    <n v="1"/>
    <x v="0"/>
    <n v="1.3"/>
    <x v="0"/>
    <s v="1.3.5"/>
    <x v="9"/>
    <s v="O"/>
    <s v="03_23"/>
    <x v="8"/>
    <n v="1"/>
    <x v="1"/>
    <s v="011_23"/>
    <x v="11"/>
    <n v="17"/>
    <x v="12"/>
    <x v="0"/>
    <x v="2"/>
    <x v="2"/>
    <x v="60"/>
    <x v="60"/>
    <n v="0"/>
    <s v="SIN DESCRIPCIÓN PARA DESTINOS 00"/>
    <n v="2375000"/>
    <n v="2375000"/>
    <n v="1824600"/>
    <n v="1824600"/>
    <n v="150800"/>
    <n v="52200"/>
    <n v="0"/>
    <n v="0"/>
    <n v="0"/>
    <n v="0"/>
    <n v="0"/>
    <n v="550400"/>
    <n v="2375000"/>
    <n v="0"/>
    <n v="0"/>
    <n v="0"/>
    <n v="0"/>
    <n v="0"/>
  </r>
  <r>
    <s v="1.1-00-23"/>
    <x v="0"/>
    <n v="1"/>
    <x v="0"/>
    <n v="1.3"/>
    <x v="0"/>
    <s v="1.3.4"/>
    <x v="0"/>
    <s v="M"/>
    <s v="04_23"/>
    <x v="3"/>
    <n v="6"/>
    <x v="0"/>
    <s v="012_23"/>
    <x v="3"/>
    <n v="18"/>
    <x v="3"/>
    <x v="0"/>
    <x v="2"/>
    <x v="2"/>
    <x v="60"/>
    <x v="60"/>
    <n v="0"/>
    <s v="SIN DESCRIPCIÓN PARA DESTINOS 00"/>
    <n v="3900000"/>
    <n v="3900000"/>
    <n v="0"/>
    <n v="0"/>
    <n v="0"/>
    <n v="0"/>
    <n v="0"/>
    <n v="0"/>
    <n v="0"/>
    <n v="0"/>
    <n v="0"/>
    <n v="3900000"/>
    <n v="3900000"/>
    <n v="0"/>
    <n v="0"/>
    <n v="0"/>
    <n v="0"/>
    <n v="0"/>
  </r>
  <r>
    <s v="1.1-00-23"/>
    <x v="0"/>
    <n v="1"/>
    <x v="0"/>
    <n v="1.3"/>
    <x v="0"/>
    <s v="1.3.4"/>
    <x v="0"/>
    <s v="E"/>
    <s v="05_23"/>
    <x v="0"/>
    <n v="6"/>
    <x v="0"/>
    <s v="015_23"/>
    <x v="0"/>
    <n v="21"/>
    <x v="4"/>
    <x v="0"/>
    <x v="2"/>
    <x v="2"/>
    <x v="60"/>
    <x v="60"/>
    <n v="0"/>
    <s v="SIN DESCRIPCIÓN PARA DESTINOS 00"/>
    <n v="230000"/>
    <n v="230000"/>
    <n v="0"/>
    <n v="0"/>
    <n v="0"/>
    <n v="0"/>
    <n v="0"/>
    <n v="0"/>
    <n v="0"/>
    <n v="0"/>
    <n v="0"/>
    <n v="230000"/>
    <n v="230000"/>
    <n v="0"/>
    <n v="0"/>
    <n v="0"/>
    <n v="0"/>
    <n v="0"/>
  </r>
  <r>
    <s v="1.1-00-23"/>
    <x v="0"/>
    <n v="2"/>
    <x v="1"/>
    <n v="2.2000000000000002"/>
    <x v="1"/>
    <s v="2.2.7"/>
    <x v="1"/>
    <s v="E"/>
    <s v="07_23"/>
    <x v="5"/>
    <n v="2"/>
    <x v="7"/>
    <s v="022_23"/>
    <x v="15"/>
    <n v="36"/>
    <x v="16"/>
    <x v="0"/>
    <x v="2"/>
    <x v="2"/>
    <x v="61"/>
    <x v="61"/>
    <n v="0"/>
    <s v="SIN DESCRIPCIÓN PARA DESTINOS 00"/>
    <n v="5000000"/>
    <n v="5000000"/>
    <n v="2345789.12"/>
    <n v="2345789.12"/>
    <n v="539657.52"/>
    <n v="245092.92"/>
    <n v="245092.92"/>
    <n v="0"/>
    <n v="0"/>
    <n v="0"/>
    <n v="0"/>
    <n v="2654210.88"/>
    <n v="5000000"/>
    <n v="0"/>
    <n v="0"/>
    <n v="0"/>
    <n v="0"/>
    <n v="0"/>
  </r>
  <r>
    <s v="1.1-00-23"/>
    <x v="0"/>
    <n v="3"/>
    <x v="2"/>
    <n v="3.8"/>
    <x v="3"/>
    <s v="3.8.4"/>
    <x v="3"/>
    <s v="E"/>
    <s v="11_23"/>
    <x v="4"/>
    <n v="6"/>
    <x v="0"/>
    <s v="031_23"/>
    <x v="4"/>
    <n v="50"/>
    <x v="28"/>
    <x v="0"/>
    <x v="2"/>
    <x v="2"/>
    <x v="62"/>
    <x v="62"/>
    <n v="0"/>
    <s v="SIN DESCRIPCIÓN PARA DESTINOS 00"/>
    <n v="275000"/>
    <n v="275000"/>
    <n v="0"/>
    <n v="0"/>
    <n v="0"/>
    <n v="0"/>
    <n v="0"/>
    <n v="0"/>
    <n v="0"/>
    <n v="0"/>
    <n v="0"/>
    <n v="275000"/>
    <n v="275000"/>
    <n v="0"/>
    <n v="0"/>
    <n v="0"/>
    <n v="0"/>
    <n v="0"/>
  </r>
  <r>
    <s v="1.1-00-23"/>
    <x v="0"/>
    <n v="1"/>
    <x v="0"/>
    <n v="1.3"/>
    <x v="0"/>
    <s v="1.3.4"/>
    <x v="0"/>
    <s v="M"/>
    <s v="04_23"/>
    <x v="3"/>
    <n v="6"/>
    <x v="0"/>
    <s v="012_23"/>
    <x v="3"/>
    <n v="18"/>
    <x v="3"/>
    <x v="0"/>
    <x v="2"/>
    <x v="2"/>
    <x v="62"/>
    <x v="62"/>
    <n v="0"/>
    <s v="SIN DESCRIPCIÓN PARA DESTINOS 00"/>
    <n v="2605267.2000000002"/>
    <n v="994495"/>
    <n v="2605267.2000000002"/>
    <n v="2605267.2000000002"/>
    <n v="46150.6"/>
    <n v="46150.6"/>
    <n v="0"/>
    <n v="0"/>
    <n v="0"/>
    <n v="0"/>
    <n v="0"/>
    <n v="0"/>
    <n v="2605267.2000000002"/>
    <n v="0"/>
    <n v="1610772.2"/>
    <n v="0"/>
    <n v="0"/>
    <n v="1610772.2"/>
  </r>
  <r>
    <s v="1.1-00-23"/>
    <x v="0"/>
    <n v="1"/>
    <x v="0"/>
    <n v="1.3"/>
    <x v="0"/>
    <s v="1.3.4"/>
    <x v="0"/>
    <s v="E"/>
    <s v="05_23"/>
    <x v="0"/>
    <n v="6"/>
    <x v="0"/>
    <s v="015_23"/>
    <x v="0"/>
    <n v="21"/>
    <x v="4"/>
    <x v="0"/>
    <x v="2"/>
    <x v="2"/>
    <x v="62"/>
    <x v="62"/>
    <n v="0"/>
    <s v="SIN DESCRIPCIÓN PARA DESTINOS 00"/>
    <n v="100000"/>
    <n v="100000"/>
    <n v="0"/>
    <n v="0"/>
    <n v="0"/>
    <n v="0"/>
    <n v="0"/>
    <n v="0"/>
    <n v="0"/>
    <n v="0"/>
    <n v="0"/>
    <n v="100000"/>
    <n v="100000"/>
    <n v="0"/>
    <n v="0"/>
    <n v="0"/>
    <n v="0"/>
    <n v="0"/>
  </r>
  <r>
    <s v="2.5-02-23"/>
    <x v="4"/>
    <n v="1"/>
    <x v="0"/>
    <n v="1.7"/>
    <x v="6"/>
    <s v="1.7.1"/>
    <x v="7"/>
    <s v="R"/>
    <s v="08_23"/>
    <x v="7"/>
    <n v="7"/>
    <x v="4"/>
    <s v="025_23"/>
    <x v="9"/>
    <n v="40"/>
    <x v="26"/>
    <x v="0"/>
    <x v="2"/>
    <x v="2"/>
    <x v="63"/>
    <x v="63"/>
    <n v="0"/>
    <s v="SIN DESCRIPCIÓN PARA DESTINOS 00"/>
    <n v="3000000"/>
    <n v="3000000"/>
    <n v="0"/>
    <n v="0"/>
    <n v="0"/>
    <n v="0"/>
    <n v="0"/>
    <n v="0"/>
    <n v="0"/>
    <n v="0"/>
    <n v="0"/>
    <n v="3000000"/>
    <n v="3000000"/>
    <n v="0"/>
    <n v="0"/>
    <n v="0"/>
    <n v="0"/>
    <n v="0"/>
  </r>
  <r>
    <s v="1.1-00-23"/>
    <x v="0"/>
    <n v="1"/>
    <x v="0"/>
    <n v="1.3"/>
    <x v="0"/>
    <s v="1.3.4"/>
    <x v="0"/>
    <s v="E"/>
    <s v="05_23"/>
    <x v="0"/>
    <n v="6"/>
    <x v="0"/>
    <s v="015_23"/>
    <x v="0"/>
    <n v="21"/>
    <x v="4"/>
    <x v="0"/>
    <x v="2"/>
    <x v="2"/>
    <x v="63"/>
    <x v="63"/>
    <n v="33"/>
    <s v="BANDA MUNICIPAL"/>
    <n v="0"/>
    <n v="0"/>
    <n v="139200"/>
    <n v="0"/>
    <n v="0"/>
    <n v="0"/>
    <n v="0"/>
    <n v="0"/>
    <n v="139200"/>
    <n v="0"/>
    <n v="139200"/>
    <n v="-139200"/>
    <n v="139200"/>
    <n v="0"/>
    <n v="0"/>
    <n v="0"/>
    <n v="0"/>
    <n v="0"/>
  </r>
  <r>
    <s v="1.1-00-23"/>
    <x v="0"/>
    <n v="1"/>
    <x v="0"/>
    <n v="1.3"/>
    <x v="0"/>
    <s v="1.3.4"/>
    <x v="0"/>
    <s v="E"/>
    <s v="05_23"/>
    <x v="0"/>
    <n v="6"/>
    <x v="0"/>
    <s v="015_23"/>
    <x v="0"/>
    <n v="21"/>
    <x v="4"/>
    <x v="0"/>
    <x v="2"/>
    <x v="2"/>
    <x v="63"/>
    <x v="63"/>
    <n v="34"/>
    <s v="CAPACITACIÓN ISO"/>
    <n v="40636"/>
    <n v="0"/>
    <n v="0"/>
    <n v="0"/>
    <n v="0"/>
    <n v="0"/>
    <n v="0"/>
    <n v="0"/>
    <n v="0"/>
    <n v="0"/>
    <n v="0"/>
    <n v="40636"/>
    <n v="40636"/>
    <n v="0"/>
    <n v="40636"/>
    <n v="0"/>
    <n v="0"/>
    <n v="40636"/>
  </r>
  <r>
    <s v="1.1-00-23"/>
    <x v="0"/>
    <n v="2"/>
    <x v="1"/>
    <n v="2.7"/>
    <x v="5"/>
    <s v="2.7.1"/>
    <x v="6"/>
    <s v="S"/>
    <s v="06_23"/>
    <x v="11"/>
    <n v="5"/>
    <x v="5"/>
    <s v="018_23"/>
    <x v="23"/>
    <n v="30"/>
    <x v="30"/>
    <x v="0"/>
    <x v="2"/>
    <x v="2"/>
    <x v="64"/>
    <x v="64"/>
    <n v="0"/>
    <s v="SIN DESCRIPCIÓN PARA DESTINOS 00"/>
    <n v="470000"/>
    <n v="470000"/>
    <n v="464000"/>
    <n v="0"/>
    <n v="0"/>
    <n v="0"/>
    <n v="0"/>
    <n v="0"/>
    <n v="0"/>
    <n v="0"/>
    <n v="0"/>
    <n v="6000"/>
    <n v="470000"/>
    <n v="0"/>
    <n v="0"/>
    <n v="0"/>
    <n v="0"/>
    <n v="0"/>
  </r>
  <r>
    <s v="1.1-00-23"/>
    <x v="0"/>
    <n v="3"/>
    <x v="2"/>
    <n v="3.8"/>
    <x v="3"/>
    <s v="3.8.4"/>
    <x v="3"/>
    <s v="E"/>
    <s v="11_23"/>
    <x v="4"/>
    <n v="6"/>
    <x v="0"/>
    <s v="031_23"/>
    <x v="4"/>
    <n v="49"/>
    <x v="5"/>
    <x v="0"/>
    <x v="2"/>
    <x v="2"/>
    <x v="65"/>
    <x v="65"/>
    <n v="0"/>
    <s v="SIN DESCRIPCIÓN PARA DESTINOS 00"/>
    <n v="0"/>
    <n v="1500000"/>
    <n v="0"/>
    <n v="0"/>
    <n v="0"/>
    <n v="0"/>
    <n v="0"/>
    <n v="0"/>
    <n v="0"/>
    <n v="0"/>
    <n v="0"/>
    <n v="0"/>
    <n v="0"/>
    <n v="0"/>
    <n v="0"/>
    <n v="0"/>
    <n v="1500000"/>
    <n v="-1500000"/>
  </r>
  <r>
    <s v="1.1-00-23"/>
    <x v="0"/>
    <n v="2"/>
    <x v="1"/>
    <n v="2.2999999999999998"/>
    <x v="4"/>
    <s v="2.3.1"/>
    <x v="4"/>
    <s v="E"/>
    <s v="07_23"/>
    <x v="5"/>
    <n v="3"/>
    <x v="3"/>
    <s v="024_23"/>
    <x v="5"/>
    <n v="39"/>
    <x v="6"/>
    <x v="0"/>
    <x v="2"/>
    <x v="2"/>
    <x v="65"/>
    <x v="65"/>
    <n v="0"/>
    <s v="SIN DESCRIPCIÓN PARA DESTINOS 00"/>
    <n v="1100000"/>
    <n v="1100000"/>
    <n v="0"/>
    <n v="0"/>
    <n v="0"/>
    <n v="0"/>
    <n v="0"/>
    <n v="0"/>
    <n v="0"/>
    <n v="0"/>
    <n v="0"/>
    <n v="1100000"/>
    <n v="1100000"/>
    <n v="0"/>
    <n v="0"/>
    <n v="0"/>
    <n v="0"/>
    <n v="0"/>
  </r>
  <r>
    <s v="1.1-00-23"/>
    <x v="0"/>
    <n v="1"/>
    <x v="0"/>
    <n v="1.3"/>
    <x v="0"/>
    <s v="1.3.4"/>
    <x v="0"/>
    <s v="M"/>
    <s v="04_23"/>
    <x v="3"/>
    <n v="6"/>
    <x v="0"/>
    <s v="012_23"/>
    <x v="3"/>
    <n v="18"/>
    <x v="3"/>
    <x v="0"/>
    <x v="2"/>
    <x v="2"/>
    <x v="65"/>
    <x v="65"/>
    <n v="0"/>
    <s v="SIN DESCRIPCIÓN PARA DESTINOS 00"/>
    <n v="5000"/>
    <n v="0"/>
    <n v="9566"/>
    <n v="9566"/>
    <n v="4566"/>
    <n v="4566"/>
    <n v="4566"/>
    <n v="0"/>
    <n v="4566"/>
    <n v="0"/>
    <n v="4566"/>
    <n v="-4566"/>
    <n v="9566"/>
    <n v="0"/>
    <n v="5000"/>
    <n v="0"/>
    <n v="0"/>
    <n v="5000"/>
  </r>
  <r>
    <s v="1.1-00-23"/>
    <x v="0"/>
    <n v="1"/>
    <x v="0"/>
    <n v="1.3"/>
    <x v="0"/>
    <s v="1.3.4"/>
    <x v="0"/>
    <s v="E"/>
    <s v="01_23"/>
    <x v="9"/>
    <n v="6"/>
    <x v="0"/>
    <s v="003_23"/>
    <x v="21"/>
    <n v="3"/>
    <x v="25"/>
    <x v="0"/>
    <x v="2"/>
    <x v="2"/>
    <x v="65"/>
    <x v="65"/>
    <n v="0"/>
    <s v="SIN DESCRIPCIÓN PARA DESTINOS 00"/>
    <n v="10500000"/>
    <n v="10500000"/>
    <n v="1762667.92"/>
    <n v="1762667.92"/>
    <n v="1717451.92"/>
    <n v="1378082.32"/>
    <n v="1378082.32"/>
    <n v="0"/>
    <n v="0"/>
    <n v="0"/>
    <n v="0"/>
    <n v="8737332.0800000001"/>
    <n v="10500000"/>
    <n v="0"/>
    <n v="0"/>
    <n v="0"/>
    <n v="0"/>
    <n v="0"/>
  </r>
  <r>
    <s v="1.1-00-23"/>
    <x v="0"/>
    <n v="1"/>
    <x v="0"/>
    <n v="1.3"/>
    <x v="0"/>
    <s v="1.3.4"/>
    <x v="0"/>
    <s v="E"/>
    <s v="05_23"/>
    <x v="0"/>
    <n v="6"/>
    <x v="0"/>
    <s v="015_23"/>
    <x v="0"/>
    <n v="21"/>
    <x v="4"/>
    <x v="0"/>
    <x v="2"/>
    <x v="2"/>
    <x v="66"/>
    <x v="66"/>
    <n v="0"/>
    <s v="SIN DESCRIPCIÓN PARA DESTINOS 00"/>
    <n v="20885568"/>
    <n v="0"/>
    <n v="3480928"/>
    <n v="3480928"/>
    <n v="3480928"/>
    <n v="1740464"/>
    <n v="1740464"/>
    <n v="0"/>
    <n v="0"/>
    <n v="0"/>
    <n v="0"/>
    <n v="17404640"/>
    <n v="20885568"/>
    <n v="0"/>
    <n v="20885568"/>
    <n v="0"/>
    <n v="0"/>
    <n v="20885568"/>
  </r>
  <r>
    <s v="1.1-00-23"/>
    <x v="0"/>
    <n v="1"/>
    <x v="0"/>
    <n v="1.3"/>
    <x v="0"/>
    <s v="1.3.4"/>
    <x v="0"/>
    <s v="E"/>
    <s v="07_23"/>
    <x v="5"/>
    <n v="3"/>
    <x v="3"/>
    <s v="019_23"/>
    <x v="16"/>
    <n v="33"/>
    <x v="17"/>
    <x v="0"/>
    <x v="2"/>
    <x v="2"/>
    <x v="66"/>
    <x v="66"/>
    <n v="0"/>
    <s v="SIN DESCRIPCIÓN PARA DESTINOS 00"/>
    <n v="5000000"/>
    <n v="5000000"/>
    <n v="2919952"/>
    <n v="2919952"/>
    <n v="834272"/>
    <n v="417136"/>
    <n v="417136"/>
    <n v="0"/>
    <n v="0"/>
    <n v="0"/>
    <n v="0"/>
    <n v="2080048"/>
    <n v="5000000"/>
    <n v="0"/>
    <n v="0"/>
    <n v="0"/>
    <n v="0"/>
    <n v="0"/>
  </r>
  <r>
    <s v="1.1-00-23"/>
    <x v="0"/>
    <n v="2"/>
    <x v="1"/>
    <n v="2.2000000000000002"/>
    <x v="1"/>
    <s v="2.2.7"/>
    <x v="1"/>
    <s v="E"/>
    <s v="07_23"/>
    <x v="5"/>
    <n v="2"/>
    <x v="7"/>
    <s v="022_23"/>
    <x v="15"/>
    <n v="36"/>
    <x v="16"/>
    <x v="0"/>
    <x v="2"/>
    <x v="2"/>
    <x v="67"/>
    <x v="67"/>
    <n v="0"/>
    <s v="SIN DESCRIPCIÓN PARA DESTINOS 00"/>
    <n v="42000000"/>
    <n v="42000000"/>
    <n v="6717792"/>
    <n v="6717792"/>
    <n v="6717792"/>
    <n v="0"/>
    <n v="0"/>
    <n v="0"/>
    <n v="0"/>
    <n v="0"/>
    <n v="0"/>
    <n v="35282208"/>
    <n v="42000000"/>
    <n v="0"/>
    <n v="0"/>
    <n v="0"/>
    <n v="0"/>
    <n v="0"/>
  </r>
  <r>
    <s v="1.1-00-23"/>
    <x v="0"/>
    <n v="1"/>
    <x v="0"/>
    <n v="1.7"/>
    <x v="6"/>
    <s v="1.7.1"/>
    <x v="7"/>
    <s v="R"/>
    <s v="08_23"/>
    <x v="7"/>
    <n v="7"/>
    <x v="4"/>
    <s v="025_23"/>
    <x v="9"/>
    <n v="41"/>
    <x v="10"/>
    <x v="0"/>
    <x v="2"/>
    <x v="2"/>
    <x v="68"/>
    <x v="68"/>
    <n v="0"/>
    <s v="SIN DESCRIPCIÓN PARA DESTINOS 00"/>
    <n v="1900000"/>
    <n v="1900000"/>
    <n v="0"/>
    <n v="0"/>
    <n v="0"/>
    <n v="0"/>
    <n v="0"/>
    <n v="0"/>
    <n v="0"/>
    <n v="0"/>
    <n v="0"/>
    <n v="1900000"/>
    <n v="1900000"/>
    <n v="0"/>
    <n v="0"/>
    <n v="0"/>
    <n v="0"/>
    <n v="0"/>
  </r>
  <r>
    <s v="1.1-00-23"/>
    <x v="0"/>
    <n v="2"/>
    <x v="1"/>
    <n v="2.2999999999999998"/>
    <x v="4"/>
    <s v="2.3.1"/>
    <x v="4"/>
    <s v="E"/>
    <s v="07_23"/>
    <x v="5"/>
    <n v="3"/>
    <x v="3"/>
    <s v="024_23"/>
    <x v="5"/>
    <n v="39"/>
    <x v="6"/>
    <x v="0"/>
    <x v="2"/>
    <x v="2"/>
    <x v="68"/>
    <x v="68"/>
    <n v="0"/>
    <s v="SIN DESCRIPCIÓN PARA DESTINOS 00"/>
    <n v="4000000"/>
    <n v="4000000"/>
    <n v="1285126.1100000001"/>
    <n v="671410.71"/>
    <n v="659605.39"/>
    <n v="138522.48000000001"/>
    <n v="138522.48000000001"/>
    <n v="0"/>
    <n v="0"/>
    <n v="0"/>
    <n v="0"/>
    <n v="2714873.8899999997"/>
    <n v="4000000"/>
    <n v="0"/>
    <n v="0"/>
    <n v="0"/>
    <n v="0"/>
    <n v="0"/>
  </r>
  <r>
    <s v="1.1-00-23"/>
    <x v="0"/>
    <n v="1"/>
    <x v="0"/>
    <n v="1.3"/>
    <x v="0"/>
    <s v="1.3.4"/>
    <x v="0"/>
    <s v="O"/>
    <s v="02_23"/>
    <x v="1"/>
    <n v="1"/>
    <x v="1"/>
    <s v="007_23"/>
    <x v="24"/>
    <n v="7"/>
    <x v="31"/>
    <x v="0"/>
    <x v="2"/>
    <x v="2"/>
    <x v="68"/>
    <x v="68"/>
    <n v="0"/>
    <s v="SIN DESCRIPCIÓN PARA DESTINOS 00"/>
    <n v="0"/>
    <n v="0"/>
    <n v="812000"/>
    <n v="0"/>
    <n v="0"/>
    <n v="0"/>
    <n v="0"/>
    <n v="0"/>
    <n v="812000"/>
    <n v="0"/>
    <n v="812000"/>
    <n v="-812000"/>
    <n v="812000"/>
    <n v="0"/>
    <n v="0"/>
    <n v="0"/>
    <n v="0"/>
    <n v="0"/>
  </r>
  <r>
    <s v="1.1-00-23"/>
    <x v="0"/>
    <n v="1"/>
    <x v="0"/>
    <n v="1.3"/>
    <x v="0"/>
    <s v="1.3.4"/>
    <x v="0"/>
    <s v="E"/>
    <s v="01_23"/>
    <x v="9"/>
    <n v="6"/>
    <x v="0"/>
    <s v="004_23"/>
    <x v="22"/>
    <n v="4"/>
    <x v="27"/>
    <x v="0"/>
    <x v="2"/>
    <x v="2"/>
    <x v="68"/>
    <x v="68"/>
    <n v="0"/>
    <s v="SIN DESCRIPCIÓN PARA DESTINOS 00"/>
    <n v="445000"/>
    <n v="450000"/>
    <n v="0"/>
    <n v="0"/>
    <n v="0"/>
    <n v="0"/>
    <n v="0"/>
    <n v="0"/>
    <n v="0"/>
    <n v="0"/>
    <n v="0"/>
    <n v="445000"/>
    <n v="445000"/>
    <n v="0"/>
    <n v="0"/>
    <n v="0"/>
    <n v="5000"/>
    <n v="-5000"/>
  </r>
  <r>
    <s v="1.1-00-23"/>
    <x v="0"/>
    <n v="1"/>
    <x v="0"/>
    <n v="1.3"/>
    <x v="0"/>
    <s v="1.3.4"/>
    <x v="0"/>
    <s v="F"/>
    <s v="02_23"/>
    <x v="1"/>
    <n v="1"/>
    <x v="1"/>
    <s v="010_23"/>
    <x v="1"/>
    <n v="15"/>
    <x v="32"/>
    <x v="0"/>
    <x v="2"/>
    <x v="2"/>
    <x v="68"/>
    <x v="68"/>
    <n v="0"/>
    <s v="SIN DESCRIPCIÓN PARA DESTINOS 00"/>
    <n v="1000000"/>
    <n v="1000000"/>
    <n v="0"/>
    <n v="0"/>
    <n v="0"/>
    <n v="0"/>
    <n v="0"/>
    <n v="0"/>
    <n v="0"/>
    <n v="0"/>
    <n v="0"/>
    <n v="1000000"/>
    <n v="1000000"/>
    <n v="0"/>
    <n v="0"/>
    <n v="0"/>
    <n v="0"/>
    <n v="0"/>
  </r>
  <r>
    <s v="1.1-00-23"/>
    <x v="0"/>
    <n v="1"/>
    <x v="0"/>
    <n v="1.3"/>
    <x v="0"/>
    <s v="1.3.4"/>
    <x v="0"/>
    <s v="P"/>
    <s v="01_23"/>
    <x v="9"/>
    <n v="6"/>
    <x v="0"/>
    <s v="006_23"/>
    <x v="25"/>
    <n v="6"/>
    <x v="33"/>
    <x v="0"/>
    <x v="2"/>
    <x v="2"/>
    <x v="68"/>
    <x v="68"/>
    <n v="0"/>
    <s v="SIN DESCRIPCIÓN PARA DESTINOS 00"/>
    <n v="1570000"/>
    <n v="1570000"/>
    <n v="787176"/>
    <n v="787176"/>
    <n v="787176"/>
    <n v="787176"/>
    <n v="787176"/>
    <n v="0"/>
    <n v="0"/>
    <n v="0"/>
    <n v="0"/>
    <n v="782824"/>
    <n v="1570000"/>
    <n v="0"/>
    <n v="0"/>
    <n v="0"/>
    <n v="0"/>
    <n v="0"/>
  </r>
  <r>
    <s v="1.1-00-23"/>
    <x v="0"/>
    <n v="1"/>
    <x v="0"/>
    <n v="1.3"/>
    <x v="0"/>
    <s v="1.3.4"/>
    <x v="0"/>
    <s v="O"/>
    <s v="02_23"/>
    <x v="1"/>
    <n v="1"/>
    <x v="1"/>
    <s v="007_23"/>
    <x v="24"/>
    <n v="7"/>
    <x v="31"/>
    <x v="0"/>
    <x v="2"/>
    <x v="2"/>
    <x v="69"/>
    <x v="69"/>
    <n v="0"/>
    <s v="SIN DESCRIPCIÓN PARA DESTINOS 00"/>
    <n v="0"/>
    <n v="500000"/>
    <n v="0"/>
    <n v="0"/>
    <n v="0"/>
    <n v="0"/>
    <n v="0"/>
    <n v="0"/>
    <n v="0"/>
    <n v="0"/>
    <n v="0"/>
    <n v="0"/>
    <n v="0"/>
    <n v="0"/>
    <n v="0"/>
    <n v="0"/>
    <n v="500000"/>
    <n v="-500000"/>
  </r>
  <r>
    <s v="1.1-00-23"/>
    <x v="0"/>
    <n v="1"/>
    <x v="0"/>
    <n v="1.3"/>
    <x v="0"/>
    <s v="1.3.4"/>
    <x v="0"/>
    <s v="M"/>
    <s v="04_23"/>
    <x v="3"/>
    <n v="6"/>
    <x v="0"/>
    <s v="012_23"/>
    <x v="3"/>
    <n v="18"/>
    <x v="3"/>
    <x v="0"/>
    <x v="2"/>
    <x v="2"/>
    <x v="69"/>
    <x v="69"/>
    <n v="0"/>
    <s v="SIN DESCRIPCIÓN PARA DESTINOS 00"/>
    <n v="8346689.8399999999"/>
    <n v="8358322.8600000003"/>
    <n v="17.399999999999999"/>
    <n v="17.399999999999999"/>
    <n v="17.399999999999999"/>
    <n v="17.399999999999999"/>
    <n v="17.399999999999999"/>
    <n v="0"/>
    <n v="0"/>
    <n v="0"/>
    <n v="0"/>
    <n v="8346672.4399999995"/>
    <n v="8346689.8399999999"/>
    <n v="0"/>
    <n v="0"/>
    <n v="0"/>
    <n v="11633.02"/>
    <n v="-11633.02"/>
  </r>
  <r>
    <s v="1.1-00-23"/>
    <x v="0"/>
    <n v="1"/>
    <x v="0"/>
    <n v="1.3"/>
    <x v="0"/>
    <s v="1.3.4"/>
    <x v="0"/>
    <s v="M"/>
    <s v="04_23"/>
    <x v="3"/>
    <n v="6"/>
    <x v="0"/>
    <s v="012_23"/>
    <x v="3"/>
    <n v="18"/>
    <x v="3"/>
    <x v="0"/>
    <x v="2"/>
    <x v="2"/>
    <x v="70"/>
    <x v="70"/>
    <n v="0"/>
    <s v="SIN DESCRIPCIÓN PARA DESTINOS 00"/>
    <n v="36193120.799999997"/>
    <n v="37831073"/>
    <n v="24226051.66"/>
    <n v="24226051.66"/>
    <n v="6663869.6600000001"/>
    <n v="6663869.6600000001"/>
    <n v="6663869.6600000001"/>
    <n v="0"/>
    <n v="0"/>
    <n v="0"/>
    <n v="0"/>
    <n v="11967069.139999997"/>
    <n v="36193120.799999997"/>
    <n v="0"/>
    <n v="0"/>
    <n v="0"/>
    <n v="1637952.2"/>
    <n v="-1637952.2"/>
  </r>
  <r>
    <s v="1.1-00-23"/>
    <x v="0"/>
    <n v="1"/>
    <x v="0"/>
    <n v="1.3"/>
    <x v="0"/>
    <s v="1.3.4"/>
    <x v="0"/>
    <s v="M"/>
    <s v="04_23"/>
    <x v="3"/>
    <n v="6"/>
    <x v="0"/>
    <s v="012_23"/>
    <x v="3"/>
    <n v="18"/>
    <x v="3"/>
    <x v="0"/>
    <x v="2"/>
    <x v="2"/>
    <x v="71"/>
    <x v="71"/>
    <n v="0"/>
    <s v="SIN DESCRIPCIÓN PARA DESTINOS 00"/>
    <n v="850000"/>
    <n v="850000"/>
    <n v="850000"/>
    <n v="850000"/>
    <n v="0"/>
    <n v="0"/>
    <n v="0"/>
    <n v="0"/>
    <n v="0"/>
    <n v="0"/>
    <n v="0"/>
    <n v="0"/>
    <n v="850000"/>
    <n v="0"/>
    <n v="0"/>
    <n v="0"/>
    <n v="0"/>
    <n v="0"/>
  </r>
  <r>
    <s v="1.1-00-23"/>
    <x v="0"/>
    <n v="1"/>
    <x v="0"/>
    <n v="1.3"/>
    <x v="0"/>
    <s v="1.3.4"/>
    <x v="0"/>
    <s v="E"/>
    <s v="05_23"/>
    <x v="0"/>
    <n v="6"/>
    <x v="0"/>
    <s v="015_23"/>
    <x v="0"/>
    <n v="21"/>
    <x v="4"/>
    <x v="0"/>
    <x v="2"/>
    <x v="2"/>
    <x v="72"/>
    <x v="72"/>
    <n v="0"/>
    <s v="SIN DESCRIPCIÓN PARA DESTINOS 00"/>
    <n v="160000"/>
    <n v="160000"/>
    <n v="147515.72"/>
    <n v="0"/>
    <n v="0"/>
    <n v="0"/>
    <n v="0"/>
    <n v="0"/>
    <n v="0"/>
    <n v="0"/>
    <n v="0"/>
    <n v="12484.279999999999"/>
    <n v="160000"/>
    <n v="0"/>
    <n v="0"/>
    <n v="0"/>
    <n v="0"/>
    <n v="0"/>
  </r>
  <r>
    <s v="1.1-00-23"/>
    <x v="0"/>
    <n v="1"/>
    <x v="0"/>
    <n v="1.3"/>
    <x v="0"/>
    <s v="1.3.4"/>
    <x v="0"/>
    <s v="E"/>
    <s v="05_23"/>
    <x v="0"/>
    <n v="6"/>
    <x v="0"/>
    <s v="015_23"/>
    <x v="0"/>
    <n v="21"/>
    <x v="4"/>
    <x v="0"/>
    <x v="2"/>
    <x v="2"/>
    <x v="73"/>
    <x v="73"/>
    <n v="0"/>
    <s v="SIN DESCRIPCIÓN PARA DESTINOS 00"/>
    <n v="5350000"/>
    <n v="5000000"/>
    <n v="5248343.92"/>
    <n v="5248343.92"/>
    <n v="5247364.2699999996"/>
    <n v="5247364.2699999996"/>
    <n v="5247364.2699999996"/>
    <n v="0"/>
    <n v="0"/>
    <n v="0"/>
    <n v="0"/>
    <n v="101656.08000000007"/>
    <n v="5350000"/>
    <n v="0"/>
    <n v="350000"/>
    <n v="0"/>
    <n v="0"/>
    <n v="350000"/>
  </r>
  <r>
    <s v="1.1-00-23"/>
    <x v="0"/>
    <n v="1"/>
    <x v="0"/>
    <n v="1.3"/>
    <x v="0"/>
    <s v="1.3.4"/>
    <x v="0"/>
    <s v="E"/>
    <s v="05_23"/>
    <x v="0"/>
    <n v="6"/>
    <x v="0"/>
    <s v="015_23"/>
    <x v="0"/>
    <n v="21"/>
    <x v="4"/>
    <x v="0"/>
    <x v="2"/>
    <x v="2"/>
    <x v="74"/>
    <x v="74"/>
    <n v="0"/>
    <s v="SIN DESCRIPCIÓN PARA DESTINOS 00"/>
    <n v="1080000"/>
    <n v="1080000"/>
    <n v="174210.01"/>
    <n v="174210.01"/>
    <n v="174210.01"/>
    <n v="174210.01"/>
    <n v="174210.01"/>
    <n v="0"/>
    <n v="0"/>
    <n v="0"/>
    <n v="0"/>
    <n v="905789.99"/>
    <n v="1080000"/>
    <n v="0"/>
    <n v="0"/>
    <n v="0"/>
    <n v="0"/>
    <n v="0"/>
  </r>
  <r>
    <s v="1.1-00-23"/>
    <x v="0"/>
    <n v="1"/>
    <x v="0"/>
    <n v="1.3"/>
    <x v="0"/>
    <s v="1.3.4"/>
    <x v="0"/>
    <s v="M"/>
    <s v="04_23"/>
    <x v="3"/>
    <n v="6"/>
    <x v="0"/>
    <s v="012_23"/>
    <x v="3"/>
    <n v="18"/>
    <x v="3"/>
    <x v="0"/>
    <x v="2"/>
    <x v="2"/>
    <x v="75"/>
    <x v="75"/>
    <n v="0"/>
    <s v="SIN DESCRIPCIÓN PARA DESTINOS 00"/>
    <n v="15500000"/>
    <n v="36385568"/>
    <n v="2947350.24"/>
    <n v="2947350.24"/>
    <n v="2947350.24"/>
    <n v="1470870.49"/>
    <n v="1470870.49"/>
    <n v="0"/>
    <n v="0"/>
    <n v="0"/>
    <n v="0"/>
    <n v="12552649.76"/>
    <n v="15500000"/>
    <n v="0"/>
    <n v="0"/>
    <n v="0"/>
    <n v="20885568"/>
    <n v="-20885568"/>
  </r>
  <r>
    <s v="1.1-00-23"/>
    <x v="0"/>
    <n v="1"/>
    <x v="0"/>
    <n v="1.3"/>
    <x v="0"/>
    <s v="1.3.4"/>
    <x v="0"/>
    <s v="E"/>
    <s v="05_23"/>
    <x v="0"/>
    <n v="6"/>
    <x v="0"/>
    <s v="015_23"/>
    <x v="0"/>
    <n v="21"/>
    <x v="4"/>
    <x v="0"/>
    <x v="2"/>
    <x v="2"/>
    <x v="75"/>
    <x v="75"/>
    <n v="0"/>
    <s v="SIN DESCRIPCIÓN PARA DESTINOS 00"/>
    <n v="450000"/>
    <n v="800000"/>
    <n v="126578.04"/>
    <n v="126578.04"/>
    <n v="0"/>
    <n v="0"/>
    <n v="0"/>
    <n v="0"/>
    <n v="0"/>
    <n v="0"/>
    <n v="0"/>
    <n v="323421.96000000002"/>
    <n v="450000"/>
    <n v="0"/>
    <n v="0"/>
    <n v="0"/>
    <n v="350000"/>
    <n v="-350000"/>
  </r>
  <r>
    <s v="1.1-00-23"/>
    <x v="0"/>
    <n v="3"/>
    <x v="2"/>
    <n v="3.8"/>
    <x v="3"/>
    <s v="3.8.4"/>
    <x v="3"/>
    <s v="E"/>
    <s v="11_23"/>
    <x v="4"/>
    <n v="6"/>
    <x v="0"/>
    <s v="031_23"/>
    <x v="4"/>
    <n v="49"/>
    <x v="5"/>
    <x v="0"/>
    <x v="2"/>
    <x v="2"/>
    <x v="76"/>
    <x v="76"/>
    <n v="0"/>
    <s v="SIN DESCRIPCIÓN PARA DESTINOS 00"/>
    <n v="275000"/>
    <n v="275000"/>
    <n v="0"/>
    <n v="0"/>
    <n v="0"/>
    <n v="0"/>
    <n v="0"/>
    <n v="0"/>
    <n v="0"/>
    <n v="0"/>
    <n v="0"/>
    <n v="275000"/>
    <n v="275000"/>
    <n v="0"/>
    <n v="0"/>
    <n v="0"/>
    <n v="0"/>
    <n v="0"/>
  </r>
  <r>
    <s v="1.1-00-23"/>
    <x v="0"/>
    <n v="2"/>
    <x v="1"/>
    <n v="2.2999999999999998"/>
    <x v="4"/>
    <s v="2.3.1"/>
    <x v="4"/>
    <s v="E"/>
    <s v="07_23"/>
    <x v="5"/>
    <n v="3"/>
    <x v="3"/>
    <s v="024_23"/>
    <x v="5"/>
    <n v="39"/>
    <x v="6"/>
    <x v="0"/>
    <x v="2"/>
    <x v="2"/>
    <x v="77"/>
    <x v="77"/>
    <n v="0"/>
    <s v="SIN DESCRIPCIÓN PARA DESTINOS 00"/>
    <n v="650000"/>
    <n v="650000"/>
    <n v="625103.77"/>
    <n v="625103.77"/>
    <n v="52091.98"/>
    <n v="0"/>
    <n v="0"/>
    <n v="0"/>
    <n v="0"/>
    <n v="0"/>
    <n v="0"/>
    <n v="24896.229999999981"/>
    <n v="650000"/>
    <n v="0"/>
    <n v="0"/>
    <n v="0"/>
    <n v="0"/>
    <n v="0"/>
  </r>
  <r>
    <s v="1.1-00-23"/>
    <x v="0"/>
    <n v="1"/>
    <x v="0"/>
    <n v="1.3"/>
    <x v="0"/>
    <s v="1.3.4"/>
    <x v="0"/>
    <s v="E"/>
    <s v="05_23"/>
    <x v="0"/>
    <n v="6"/>
    <x v="0"/>
    <s v="015_23"/>
    <x v="0"/>
    <n v="21"/>
    <x v="4"/>
    <x v="0"/>
    <x v="2"/>
    <x v="2"/>
    <x v="78"/>
    <x v="78"/>
    <n v="0"/>
    <s v="SIN DESCRIPCIÓN PARA DESTINOS 00"/>
    <n v="7000000"/>
    <n v="7000000"/>
    <n v="3498069.45"/>
    <n v="3498069.45"/>
    <n v="1518067.26"/>
    <n v="166817.89000000001"/>
    <n v="166817.89000000001"/>
    <n v="0"/>
    <n v="0"/>
    <n v="0"/>
    <n v="0"/>
    <n v="3501930.55"/>
    <n v="7000000"/>
    <n v="0"/>
    <n v="0"/>
    <n v="0"/>
    <n v="0"/>
    <n v="0"/>
  </r>
  <r>
    <s v="1.1-00-23"/>
    <x v="0"/>
    <n v="2"/>
    <x v="1"/>
    <n v="2.2999999999999998"/>
    <x v="4"/>
    <s v="2.3.1"/>
    <x v="4"/>
    <s v="E"/>
    <s v="07_23"/>
    <x v="5"/>
    <n v="3"/>
    <x v="3"/>
    <s v="024_23"/>
    <x v="5"/>
    <n v="39"/>
    <x v="6"/>
    <x v="0"/>
    <x v="2"/>
    <x v="2"/>
    <x v="79"/>
    <x v="79"/>
    <n v="0"/>
    <s v="SIN DESCRIPCIÓN PARA DESTINOS 00"/>
    <n v="10000"/>
    <n v="10000"/>
    <n v="0"/>
    <n v="0"/>
    <n v="0"/>
    <n v="0"/>
    <n v="0"/>
    <n v="0"/>
    <n v="0"/>
    <n v="0"/>
    <n v="0"/>
    <n v="10000"/>
    <n v="10000"/>
    <n v="0"/>
    <n v="0"/>
    <n v="0"/>
    <n v="0"/>
    <n v="0"/>
  </r>
  <r>
    <s v="1.1-00-23"/>
    <x v="0"/>
    <n v="2"/>
    <x v="1"/>
    <n v="2.2000000000000002"/>
    <x v="1"/>
    <s v="2.2.7"/>
    <x v="1"/>
    <s v="E"/>
    <s v="07_23"/>
    <x v="5"/>
    <n v="2"/>
    <x v="7"/>
    <s v="022_23"/>
    <x v="15"/>
    <n v="36"/>
    <x v="16"/>
    <x v="0"/>
    <x v="2"/>
    <x v="2"/>
    <x v="80"/>
    <x v="80"/>
    <n v="0"/>
    <s v="SIN DESCRIPCIÓN PARA DESTINOS 00"/>
    <n v="43006351"/>
    <n v="43006351"/>
    <n v="18560446.34"/>
    <n v="18560446.34"/>
    <n v="19742485.18"/>
    <n v="13076286.189999999"/>
    <n v="13076286.189999999"/>
    <n v="0"/>
    <n v="0"/>
    <n v="0"/>
    <n v="0"/>
    <n v="24445904.66"/>
    <n v="43006351"/>
    <n v="0"/>
    <n v="0"/>
    <n v="0"/>
    <n v="0"/>
    <n v="0"/>
  </r>
  <r>
    <s v="1.1-00-23"/>
    <x v="0"/>
    <n v="1"/>
    <x v="0"/>
    <n v="1.7"/>
    <x v="6"/>
    <s v="1.7.2"/>
    <x v="8"/>
    <s v="E"/>
    <s v="02_23"/>
    <x v="1"/>
    <n v="3"/>
    <x v="3"/>
    <s v="009_23"/>
    <x v="10"/>
    <n v="11"/>
    <x v="11"/>
    <x v="0"/>
    <x v="2"/>
    <x v="2"/>
    <x v="80"/>
    <x v="80"/>
    <n v="0"/>
    <s v="SIN DESCRIPCIÓN PARA DESTINOS 00"/>
    <n v="50000"/>
    <n v="50000"/>
    <n v="20000"/>
    <n v="20000"/>
    <n v="0"/>
    <n v="0"/>
    <n v="0"/>
    <n v="0"/>
    <n v="0"/>
    <n v="0"/>
    <n v="0"/>
    <n v="30000"/>
    <n v="50000"/>
    <n v="0"/>
    <n v="0"/>
    <n v="0"/>
    <n v="0"/>
    <n v="0"/>
  </r>
  <r>
    <s v="1.1-00-23"/>
    <x v="0"/>
    <n v="1"/>
    <x v="0"/>
    <n v="1.3"/>
    <x v="0"/>
    <s v="1.3.4"/>
    <x v="0"/>
    <s v="E"/>
    <s v="05_23"/>
    <x v="0"/>
    <n v="6"/>
    <x v="0"/>
    <s v="015_23"/>
    <x v="0"/>
    <n v="21"/>
    <x v="4"/>
    <x v="0"/>
    <x v="2"/>
    <x v="2"/>
    <x v="80"/>
    <x v="80"/>
    <n v="0"/>
    <s v="SIN DESCRIPCIÓN PARA DESTINOS 00"/>
    <n v="13000000"/>
    <n v="13000000"/>
    <n v="4692619.2699999996"/>
    <n v="4508991.2699999996"/>
    <n v="2487739.5"/>
    <n v="312872.88"/>
    <n v="312872.88"/>
    <n v="0"/>
    <n v="0"/>
    <n v="0"/>
    <n v="0"/>
    <n v="8307380.7300000004"/>
    <n v="13000000"/>
    <n v="0"/>
    <n v="0"/>
    <n v="0"/>
    <n v="0"/>
    <n v="0"/>
  </r>
  <r>
    <s v="1.1-00-23"/>
    <x v="0"/>
    <n v="1"/>
    <x v="0"/>
    <n v="1.3"/>
    <x v="0"/>
    <s v="1.3.4"/>
    <x v="0"/>
    <s v="E"/>
    <s v="09_23"/>
    <x v="10"/>
    <n v="3"/>
    <x v="3"/>
    <s v="027_23"/>
    <x v="13"/>
    <n v="43"/>
    <x v="14"/>
    <x v="0"/>
    <x v="2"/>
    <x v="2"/>
    <x v="80"/>
    <x v="80"/>
    <n v="0"/>
    <s v="SIN DESCRIPCIÓN PARA DESTINOS 00"/>
    <n v="200000"/>
    <n v="200000"/>
    <n v="0"/>
    <n v="0"/>
    <n v="0"/>
    <n v="0"/>
    <n v="0"/>
    <n v="0"/>
    <n v="0"/>
    <n v="0"/>
    <n v="0"/>
    <n v="200000"/>
    <n v="200000"/>
    <n v="0"/>
    <n v="0"/>
    <n v="0"/>
    <n v="0"/>
    <n v="0"/>
  </r>
  <r>
    <s v="2.5-02-23"/>
    <x v="4"/>
    <n v="2"/>
    <x v="1"/>
    <n v="2.1"/>
    <x v="2"/>
    <s v="2.1.1"/>
    <x v="5"/>
    <s v="E"/>
    <s v="07_23"/>
    <x v="5"/>
    <n v="3"/>
    <x v="3"/>
    <s v="021_23"/>
    <x v="6"/>
    <n v="35"/>
    <x v="7"/>
    <x v="0"/>
    <x v="2"/>
    <x v="2"/>
    <x v="81"/>
    <x v="81"/>
    <n v="0"/>
    <s v="SIN DESCRIPCIÓN PARA DESTINOS 00"/>
    <n v="100000000"/>
    <n v="100000000"/>
    <n v="15336497.17"/>
    <n v="15336497.17"/>
    <n v="15336497.17"/>
    <n v="15336497.17"/>
    <n v="15336497.17"/>
    <n v="0"/>
    <n v="0"/>
    <n v="0"/>
    <n v="0"/>
    <n v="84663502.829999998"/>
    <n v="100000000"/>
    <n v="0"/>
    <n v="0"/>
    <n v="0"/>
    <n v="0"/>
    <n v="0"/>
  </r>
  <r>
    <s v="1.1-00-23"/>
    <x v="0"/>
    <n v="2"/>
    <x v="1"/>
    <n v="2.2999999999999998"/>
    <x v="4"/>
    <s v="2.3.1"/>
    <x v="4"/>
    <s v="E"/>
    <s v="07_23"/>
    <x v="5"/>
    <n v="3"/>
    <x v="3"/>
    <s v="024_23"/>
    <x v="5"/>
    <n v="39"/>
    <x v="6"/>
    <x v="0"/>
    <x v="2"/>
    <x v="2"/>
    <x v="81"/>
    <x v="81"/>
    <n v="0"/>
    <s v="SIN DESCRIPCIÓN PARA DESTINOS 00"/>
    <n v="1000000"/>
    <n v="1000000"/>
    <n v="994604.12"/>
    <n v="994604.12"/>
    <n v="115062.67"/>
    <n v="60089.52"/>
    <n v="60089.52"/>
    <n v="0"/>
    <n v="0"/>
    <n v="0"/>
    <n v="0"/>
    <n v="5395.8800000000047"/>
    <n v="1000000"/>
    <n v="0"/>
    <n v="0"/>
    <n v="0"/>
    <n v="0"/>
    <n v="0"/>
  </r>
  <r>
    <s v="1.1-00-23"/>
    <x v="0"/>
    <n v="1"/>
    <x v="0"/>
    <n v="1.3"/>
    <x v="0"/>
    <s v="1.3.4"/>
    <x v="0"/>
    <s v="E"/>
    <s v="01_23"/>
    <x v="9"/>
    <n v="5"/>
    <x v="5"/>
    <s v="002_23"/>
    <x v="12"/>
    <n v="2"/>
    <x v="13"/>
    <x v="0"/>
    <x v="2"/>
    <x v="2"/>
    <x v="81"/>
    <x v="81"/>
    <n v="0"/>
    <s v="SIN DESCRIPCIÓN PARA DESTINOS 00"/>
    <n v="5000"/>
    <n v="5000"/>
    <n v="672.8"/>
    <n v="672.8"/>
    <n v="672.8"/>
    <n v="672.8"/>
    <n v="672.8"/>
    <n v="0"/>
    <n v="0"/>
    <n v="0"/>
    <n v="0"/>
    <n v="4327.2"/>
    <n v="5000"/>
    <n v="0"/>
    <n v="0"/>
    <n v="0"/>
    <n v="0"/>
    <n v="0"/>
  </r>
  <r>
    <s v="1.1-00-23"/>
    <x v="0"/>
    <n v="1"/>
    <x v="0"/>
    <n v="1.3"/>
    <x v="0"/>
    <s v="1.3.4"/>
    <x v="0"/>
    <s v="E"/>
    <s v="01_23"/>
    <x v="9"/>
    <n v="6"/>
    <x v="0"/>
    <s v="004_23"/>
    <x v="22"/>
    <n v="4"/>
    <x v="27"/>
    <x v="0"/>
    <x v="2"/>
    <x v="2"/>
    <x v="82"/>
    <x v="82"/>
    <n v="0"/>
    <s v="SIN DESCRIPCIÓN PARA DESTINOS 00"/>
    <n v="30500000"/>
    <n v="30500000"/>
    <n v="2568617.46"/>
    <n v="2568617.46"/>
    <n v="2517097.2200000002"/>
    <n v="2517097.2200000002"/>
    <n v="2517097.2200000002"/>
    <n v="0"/>
    <n v="0"/>
    <n v="0"/>
    <n v="0"/>
    <n v="27931382.539999999"/>
    <n v="30500000"/>
    <n v="0"/>
    <n v="0"/>
    <n v="0"/>
    <n v="0"/>
    <n v="0"/>
  </r>
  <r>
    <s v="1.1-00-23"/>
    <x v="0"/>
    <n v="1"/>
    <x v="0"/>
    <n v="1.3"/>
    <x v="0"/>
    <s v="1.3.4"/>
    <x v="0"/>
    <s v="E"/>
    <s v="01_23"/>
    <x v="9"/>
    <n v="6"/>
    <x v="0"/>
    <s v="004_23"/>
    <x v="22"/>
    <n v="4"/>
    <x v="27"/>
    <x v="0"/>
    <x v="2"/>
    <x v="2"/>
    <x v="82"/>
    <x v="82"/>
    <n v="7"/>
    <s v="TRAILER CONCERT"/>
    <n v="1500000"/>
    <n v="1500000"/>
    <n v="0"/>
    <n v="0"/>
    <n v="0"/>
    <n v="0"/>
    <n v="0"/>
    <n v="0"/>
    <n v="0"/>
    <n v="0"/>
    <n v="0"/>
    <n v="1500000"/>
    <n v="1500000"/>
    <n v="0"/>
    <n v="0"/>
    <n v="0"/>
    <n v="0"/>
    <n v="0"/>
  </r>
  <r>
    <s v="1.1-00-23"/>
    <x v="0"/>
    <n v="1"/>
    <x v="0"/>
    <n v="1.3"/>
    <x v="0"/>
    <s v="1.3.4"/>
    <x v="0"/>
    <s v="E"/>
    <s v="05_23"/>
    <x v="0"/>
    <n v="6"/>
    <x v="0"/>
    <s v="015_23"/>
    <x v="0"/>
    <n v="21"/>
    <x v="4"/>
    <x v="0"/>
    <x v="2"/>
    <x v="2"/>
    <x v="83"/>
    <x v="83"/>
    <n v="0"/>
    <s v="SIN DESCRIPCIÓN PARA DESTINOS 00"/>
    <n v="4000000"/>
    <n v="4000000"/>
    <n v="4866666.55"/>
    <n v="4866666.55"/>
    <n v="405555.55"/>
    <n v="405555.55"/>
    <n v="405555.55"/>
    <n v="0"/>
    <n v="866666.55"/>
    <n v="0"/>
    <n v="866666.54999999981"/>
    <n v="-866666.54999999981"/>
    <n v="4866666.55"/>
    <n v="0"/>
    <n v="0"/>
    <n v="0"/>
    <n v="0"/>
    <n v="0"/>
  </r>
  <r>
    <s v="1.1-00-23"/>
    <x v="0"/>
    <n v="1"/>
    <x v="0"/>
    <n v="1.3"/>
    <x v="0"/>
    <s v="1.3.4"/>
    <x v="0"/>
    <s v="E"/>
    <s v="01_23"/>
    <x v="9"/>
    <n v="6"/>
    <x v="0"/>
    <s v="004_23"/>
    <x v="22"/>
    <n v="4"/>
    <x v="27"/>
    <x v="0"/>
    <x v="2"/>
    <x v="2"/>
    <x v="84"/>
    <x v="84"/>
    <n v="0"/>
    <s v="SIN DESCRIPCIÓN PARA DESTINOS 00"/>
    <n v="3228216"/>
    <n v="3228216"/>
    <n v="3115199.95"/>
    <n v="3115199.95"/>
    <n v="259600"/>
    <n v="0"/>
    <n v="0"/>
    <n v="0"/>
    <n v="0"/>
    <n v="0"/>
    <n v="0"/>
    <n v="113016.04999999981"/>
    <n v="3228216"/>
    <n v="0"/>
    <n v="0"/>
    <n v="0"/>
    <n v="0"/>
    <n v="0"/>
  </r>
  <r>
    <s v="1.1-00-23"/>
    <x v="0"/>
    <n v="1"/>
    <x v="0"/>
    <n v="1.3"/>
    <x v="0"/>
    <s v="1.3.4"/>
    <x v="0"/>
    <s v="E"/>
    <s v="01_23"/>
    <x v="9"/>
    <n v="6"/>
    <x v="0"/>
    <s v="004_23"/>
    <x v="22"/>
    <n v="4"/>
    <x v="27"/>
    <x v="0"/>
    <x v="2"/>
    <x v="2"/>
    <x v="85"/>
    <x v="85"/>
    <n v="0"/>
    <s v="SIN DESCRIPCIÓN PARA DESTINOS 00"/>
    <n v="7515784"/>
    <n v="7515784"/>
    <n v="3228221.3"/>
    <n v="3228221.3"/>
    <n v="269018.44"/>
    <n v="0"/>
    <n v="0"/>
    <n v="0"/>
    <n v="0"/>
    <n v="0"/>
    <n v="0"/>
    <n v="4287562.7"/>
    <n v="7515784"/>
    <n v="0"/>
    <n v="0"/>
    <n v="0"/>
    <n v="0"/>
    <n v="0"/>
  </r>
  <r>
    <s v="1.1-00-23"/>
    <x v="0"/>
    <n v="1"/>
    <x v="0"/>
    <n v="1.3"/>
    <x v="0"/>
    <s v="1.3.4"/>
    <x v="0"/>
    <s v="M"/>
    <s v="04_23"/>
    <x v="3"/>
    <n v="6"/>
    <x v="0"/>
    <s v="012_23"/>
    <x v="3"/>
    <n v="18"/>
    <x v="3"/>
    <x v="0"/>
    <x v="2"/>
    <x v="2"/>
    <x v="86"/>
    <x v="86"/>
    <n v="0"/>
    <s v="SIN DESCRIPCIÓN PARA DESTINOS 00"/>
    <n v="4700"/>
    <n v="0"/>
    <n v="8960"/>
    <n v="8960"/>
    <n v="8960"/>
    <n v="8960"/>
    <n v="8960"/>
    <n v="0"/>
    <n v="4260"/>
    <n v="0"/>
    <n v="4260"/>
    <n v="-4260"/>
    <n v="8960"/>
    <n v="0"/>
    <n v="4700"/>
    <n v="0"/>
    <n v="0"/>
    <n v="4700"/>
  </r>
  <r>
    <s v="1.1-00-23"/>
    <x v="0"/>
    <n v="1"/>
    <x v="0"/>
    <n v="1.3"/>
    <x v="0"/>
    <s v="1.3.4"/>
    <x v="0"/>
    <s v="F"/>
    <s v="02_23"/>
    <x v="1"/>
    <n v="1"/>
    <x v="1"/>
    <s v="010_23"/>
    <x v="1"/>
    <n v="15"/>
    <x v="32"/>
    <x v="0"/>
    <x v="2"/>
    <x v="2"/>
    <x v="86"/>
    <x v="86"/>
    <n v="0"/>
    <s v="SIN DESCRIPCIÓN PARA DESTINOS 00"/>
    <n v="8710"/>
    <n v="0"/>
    <n v="8710"/>
    <n v="8710"/>
    <n v="8710"/>
    <n v="8710"/>
    <n v="8710"/>
    <n v="0"/>
    <n v="0"/>
    <n v="0"/>
    <n v="0"/>
    <n v="0"/>
    <n v="8710"/>
    <n v="0"/>
    <n v="8710"/>
    <n v="0"/>
    <n v="0"/>
    <n v="8710"/>
  </r>
  <r>
    <s v="1.1-00-23"/>
    <x v="0"/>
    <n v="1"/>
    <x v="0"/>
    <n v="1.3"/>
    <x v="0"/>
    <s v="1.3.4"/>
    <x v="0"/>
    <s v="M"/>
    <s v="04_23"/>
    <x v="3"/>
    <n v="6"/>
    <x v="0"/>
    <s v="012_23"/>
    <x v="3"/>
    <n v="18"/>
    <x v="3"/>
    <x v="0"/>
    <x v="2"/>
    <x v="2"/>
    <x v="87"/>
    <x v="87"/>
    <n v="0"/>
    <s v="SIN DESCRIPCIÓN PARA DESTINOS 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.1-00-23"/>
    <x v="0"/>
    <n v="1"/>
    <x v="0"/>
    <n v="1.3"/>
    <x v="0"/>
    <s v="1.3.4"/>
    <x v="0"/>
    <s v="M"/>
    <s v="04_23"/>
    <x v="3"/>
    <n v="6"/>
    <x v="0"/>
    <s v="012_23"/>
    <x v="3"/>
    <n v="18"/>
    <x v="3"/>
    <x v="0"/>
    <x v="2"/>
    <x v="2"/>
    <x v="88"/>
    <x v="88"/>
    <n v="0"/>
    <s v="SIN DESCRIPCIÓN PARA DESTINOS 00"/>
    <n v="2480"/>
    <n v="0"/>
    <n v="1213"/>
    <n v="1213"/>
    <n v="1213"/>
    <n v="1213"/>
    <n v="1213"/>
    <n v="0"/>
    <n v="0"/>
    <n v="0"/>
    <n v="0"/>
    <n v="1267"/>
    <n v="2480"/>
    <n v="0"/>
    <n v="2480"/>
    <n v="0"/>
    <n v="0"/>
    <n v="2480"/>
  </r>
  <r>
    <s v="1.1-00-23"/>
    <x v="0"/>
    <n v="1"/>
    <x v="0"/>
    <n v="1.3"/>
    <x v="0"/>
    <s v="1.3.4"/>
    <x v="0"/>
    <s v="F"/>
    <s v="02_23"/>
    <x v="1"/>
    <n v="1"/>
    <x v="1"/>
    <s v="010_23"/>
    <x v="1"/>
    <n v="15"/>
    <x v="32"/>
    <x v="0"/>
    <x v="2"/>
    <x v="2"/>
    <x v="88"/>
    <x v="88"/>
    <n v="0"/>
    <s v="SIN DESCRIPCIÓN PARA DESTINOS 00"/>
    <n v="1357.98"/>
    <n v="0"/>
    <n v="1357.98"/>
    <n v="1357.98"/>
    <n v="1357.98"/>
    <n v="1357.98"/>
    <n v="1357.98"/>
    <n v="0"/>
    <n v="0"/>
    <n v="0"/>
    <n v="0"/>
    <n v="0"/>
    <n v="1357.98"/>
    <n v="0"/>
    <n v="1357.98"/>
    <n v="0"/>
    <n v="0"/>
    <n v="1357.98"/>
  </r>
  <r>
    <s v="1.1-00-23"/>
    <x v="0"/>
    <n v="1"/>
    <x v="0"/>
    <n v="1.3"/>
    <x v="0"/>
    <s v="1.3.4"/>
    <x v="0"/>
    <s v="F"/>
    <s v="02_23"/>
    <x v="1"/>
    <n v="1"/>
    <x v="1"/>
    <s v="010_23"/>
    <x v="1"/>
    <n v="15"/>
    <x v="32"/>
    <x v="0"/>
    <x v="2"/>
    <x v="2"/>
    <x v="89"/>
    <x v="89"/>
    <n v="0"/>
    <s v="SIN DESCRIPCIÓN PARA DESTINOS 00"/>
    <n v="9324.6"/>
    <n v="0"/>
    <n v="9324.6"/>
    <n v="9324.6"/>
    <n v="9324.6"/>
    <n v="9324.6"/>
    <n v="9324.6"/>
    <n v="0"/>
    <n v="0"/>
    <n v="0"/>
    <n v="0"/>
    <n v="0"/>
    <n v="9324.6"/>
    <n v="0"/>
    <n v="9324.6"/>
    <n v="0"/>
    <n v="0"/>
    <n v="9324.6"/>
  </r>
  <r>
    <s v="1.1-00-23"/>
    <x v="0"/>
    <n v="2"/>
    <x v="1"/>
    <n v="2.7"/>
    <x v="5"/>
    <s v="2.7.1"/>
    <x v="6"/>
    <s v="S"/>
    <s v="06_23"/>
    <x v="11"/>
    <n v="5"/>
    <x v="5"/>
    <s v="016_23"/>
    <x v="18"/>
    <n v="26"/>
    <x v="34"/>
    <x v="0"/>
    <x v="2"/>
    <x v="2"/>
    <x v="90"/>
    <x v="90"/>
    <n v="0"/>
    <s v="SIN DESCRIPCIÓN PARA DESTINOS 00"/>
    <n v="4000000"/>
    <n v="4000000"/>
    <n v="0"/>
    <n v="0"/>
    <n v="0"/>
    <n v="0"/>
    <n v="0"/>
    <n v="0"/>
    <n v="0"/>
    <n v="0"/>
    <n v="0"/>
    <n v="4000000"/>
    <n v="4000000"/>
    <n v="0"/>
    <n v="0"/>
    <n v="0"/>
    <n v="0"/>
    <n v="0"/>
  </r>
  <r>
    <s v="1.1-00-23"/>
    <x v="0"/>
    <n v="2"/>
    <x v="1"/>
    <n v="2.7"/>
    <x v="5"/>
    <s v="2.7.1"/>
    <x v="6"/>
    <s v="E"/>
    <s v="10_23"/>
    <x v="6"/>
    <n v="4"/>
    <x v="2"/>
    <s v="030_23"/>
    <x v="7"/>
    <n v="48"/>
    <x v="8"/>
    <x v="0"/>
    <x v="2"/>
    <x v="2"/>
    <x v="90"/>
    <x v="90"/>
    <n v="0"/>
    <s v="SIN DESCRIPCIÓN PARA DESTINOS 00"/>
    <n v="500000"/>
    <n v="500000"/>
    <n v="0"/>
    <n v="0"/>
    <n v="0"/>
    <n v="0"/>
    <n v="0"/>
    <n v="0"/>
    <n v="100000"/>
    <n v="0"/>
    <n v="100000"/>
    <n v="500000"/>
    <n v="600000"/>
    <n v="0"/>
    <n v="0"/>
    <n v="0"/>
    <n v="0"/>
    <n v="0"/>
  </r>
  <r>
    <s v="1.1-00-23"/>
    <x v="0"/>
    <n v="1"/>
    <x v="0"/>
    <n v="1.3"/>
    <x v="0"/>
    <s v="1.3.4"/>
    <x v="0"/>
    <s v="M"/>
    <s v="04_23"/>
    <x v="3"/>
    <n v="6"/>
    <x v="0"/>
    <s v="012_23"/>
    <x v="3"/>
    <n v="18"/>
    <x v="3"/>
    <x v="0"/>
    <x v="2"/>
    <x v="2"/>
    <x v="90"/>
    <x v="90"/>
    <n v="0"/>
    <s v="SIN DESCRIPCIÓN PARA DESTINOS 00"/>
    <n v="1000000"/>
    <n v="1000000"/>
    <n v="0"/>
    <n v="0"/>
    <n v="0"/>
    <n v="0"/>
    <n v="0"/>
    <n v="0"/>
    <n v="0"/>
    <n v="0"/>
    <n v="0"/>
    <n v="1000000"/>
    <n v="1000000"/>
    <n v="0"/>
    <n v="0"/>
    <n v="0"/>
    <n v="0"/>
    <n v="0"/>
  </r>
  <r>
    <s v="1.1-00-23"/>
    <x v="0"/>
    <n v="1"/>
    <x v="0"/>
    <n v="1.3"/>
    <x v="0"/>
    <s v="1.3.4"/>
    <x v="0"/>
    <s v="S"/>
    <s v="02_23"/>
    <x v="1"/>
    <n v="1"/>
    <x v="1"/>
    <s v="010_23"/>
    <x v="1"/>
    <n v="14"/>
    <x v="35"/>
    <x v="0"/>
    <x v="2"/>
    <x v="2"/>
    <x v="90"/>
    <x v="90"/>
    <n v="0"/>
    <s v="SIN DESCRIPCIÓN PARA DESTINOS 00"/>
    <n v="2823470"/>
    <n v="2823470"/>
    <n v="0"/>
    <n v="0"/>
    <n v="0"/>
    <n v="0"/>
    <n v="0"/>
    <n v="0"/>
    <n v="0"/>
    <n v="0"/>
    <n v="0"/>
    <n v="2823470"/>
    <n v="2823470"/>
    <n v="0"/>
    <n v="0"/>
    <n v="0"/>
    <n v="0"/>
    <n v="0"/>
  </r>
  <r>
    <s v="1.1-00-23"/>
    <x v="0"/>
    <n v="1"/>
    <x v="0"/>
    <n v="1.3"/>
    <x v="0"/>
    <s v="1.3.4"/>
    <x v="0"/>
    <s v="E"/>
    <s v="01_23"/>
    <x v="9"/>
    <n v="5"/>
    <x v="5"/>
    <s v="002_23"/>
    <x v="12"/>
    <n v="2"/>
    <x v="13"/>
    <x v="0"/>
    <x v="2"/>
    <x v="2"/>
    <x v="90"/>
    <x v="90"/>
    <n v="0"/>
    <s v="SIN DESCRIPCIÓN PARA DESTINOS 00"/>
    <n v="492000"/>
    <n v="492000"/>
    <n v="98496"/>
    <n v="40496"/>
    <n v="35496"/>
    <n v="0"/>
    <n v="0"/>
    <n v="0"/>
    <n v="0"/>
    <n v="0"/>
    <n v="0"/>
    <n v="393504"/>
    <n v="492000"/>
    <n v="0"/>
    <n v="0"/>
    <n v="0"/>
    <n v="0"/>
    <n v="0"/>
  </r>
  <r>
    <s v="1.1-00-23"/>
    <x v="0"/>
    <n v="1"/>
    <x v="0"/>
    <n v="1.3"/>
    <x v="0"/>
    <s v="1.3.4"/>
    <x v="0"/>
    <s v="E"/>
    <s v="01_23"/>
    <x v="9"/>
    <n v="5"/>
    <x v="5"/>
    <s v="005_23"/>
    <x v="26"/>
    <n v="5"/>
    <x v="36"/>
    <x v="0"/>
    <x v="2"/>
    <x v="2"/>
    <x v="90"/>
    <x v="90"/>
    <n v="0"/>
    <s v="SIN DESCRIPCIÓN PARA DESTINOS 00"/>
    <n v="500000"/>
    <n v="500000"/>
    <n v="0"/>
    <n v="0"/>
    <n v="0"/>
    <n v="0"/>
    <n v="0"/>
    <n v="0"/>
    <n v="0"/>
    <n v="0"/>
    <n v="0"/>
    <n v="500000"/>
    <n v="500000"/>
    <n v="0"/>
    <n v="0"/>
    <n v="0"/>
    <n v="0"/>
    <n v="0"/>
  </r>
  <r>
    <s v="1.1-00-23"/>
    <x v="0"/>
    <n v="1"/>
    <x v="0"/>
    <n v="1.3"/>
    <x v="0"/>
    <s v="1.3.4"/>
    <x v="0"/>
    <s v="F"/>
    <s v="02_23"/>
    <x v="1"/>
    <n v="1"/>
    <x v="1"/>
    <s v="010_23"/>
    <x v="1"/>
    <n v="15"/>
    <x v="32"/>
    <x v="0"/>
    <x v="2"/>
    <x v="2"/>
    <x v="90"/>
    <x v="90"/>
    <n v="0"/>
    <s v="SIN DESCRIPCIÓN PARA DESTINOS 00"/>
    <n v="1480607.42"/>
    <n v="1500000"/>
    <n v="20000"/>
    <n v="20000"/>
    <n v="0"/>
    <n v="0"/>
    <n v="0"/>
    <n v="0"/>
    <n v="0"/>
    <n v="0"/>
    <n v="0"/>
    <n v="1460607.42"/>
    <n v="1480607.42"/>
    <n v="0"/>
    <n v="0"/>
    <n v="0"/>
    <n v="19392.580000000002"/>
    <n v="-19392.580000000002"/>
  </r>
  <r>
    <s v="1.1-00-23"/>
    <x v="0"/>
    <n v="3"/>
    <x v="2"/>
    <n v="3.1"/>
    <x v="7"/>
    <s v="3.1.1"/>
    <x v="10"/>
    <s v="E"/>
    <s v="09_23"/>
    <x v="10"/>
    <n v="8"/>
    <x v="6"/>
    <s v="026_23"/>
    <x v="14"/>
    <n v="42"/>
    <x v="15"/>
    <x v="0"/>
    <x v="2"/>
    <x v="2"/>
    <x v="90"/>
    <x v="90"/>
    <n v="0"/>
    <s v="SIN DESCRIPCIÓN PARA DESTINOS 00"/>
    <n v="100000"/>
    <n v="100006.84"/>
    <n v="46400"/>
    <n v="46400"/>
    <n v="23200"/>
    <n v="23200"/>
    <n v="23200"/>
    <n v="0"/>
    <n v="0"/>
    <n v="0"/>
    <n v="0"/>
    <n v="53600"/>
    <n v="100000"/>
    <n v="0"/>
    <n v="0"/>
    <n v="0"/>
    <n v="6.84"/>
    <n v="-6.84"/>
  </r>
  <r>
    <s v="1.1-00-23"/>
    <x v="0"/>
    <n v="3"/>
    <x v="2"/>
    <n v="3.1"/>
    <x v="7"/>
    <s v="3.1.1"/>
    <x v="10"/>
    <s v="E"/>
    <s v="09_23"/>
    <x v="10"/>
    <n v="8"/>
    <x v="6"/>
    <s v="026_23"/>
    <x v="14"/>
    <n v="42"/>
    <x v="15"/>
    <x v="0"/>
    <x v="2"/>
    <x v="2"/>
    <x v="90"/>
    <x v="90"/>
    <n v="19"/>
    <s v="CABALGATA"/>
    <n v="450000"/>
    <n v="400006.84"/>
    <n v="0"/>
    <n v="0"/>
    <n v="0"/>
    <n v="0"/>
    <n v="0"/>
    <n v="0"/>
    <n v="0"/>
    <n v="0"/>
    <n v="0"/>
    <n v="450000"/>
    <n v="450000"/>
    <n v="0"/>
    <n v="50000"/>
    <n v="0"/>
    <n v="6.84"/>
    <n v="49993.16"/>
  </r>
  <r>
    <s v="1.1-00-23"/>
    <x v="0"/>
    <n v="3"/>
    <x v="2"/>
    <n v="3.1"/>
    <x v="7"/>
    <s v="3.1.1"/>
    <x v="10"/>
    <s v="E"/>
    <s v="09_23"/>
    <x v="10"/>
    <n v="8"/>
    <x v="6"/>
    <s v="026_23"/>
    <x v="14"/>
    <n v="42"/>
    <x v="15"/>
    <x v="0"/>
    <x v="2"/>
    <x v="2"/>
    <x v="90"/>
    <x v="90"/>
    <n v="20"/>
    <s v="EXPO AGROPECUARIA"/>
    <n v="450000"/>
    <n v="400006.84"/>
    <n v="449500"/>
    <n v="0"/>
    <n v="0"/>
    <n v="0"/>
    <n v="0"/>
    <n v="0"/>
    <n v="0"/>
    <n v="0"/>
    <n v="0"/>
    <n v="500"/>
    <n v="450000"/>
    <n v="0"/>
    <n v="50000"/>
    <n v="0"/>
    <n v="6.84"/>
    <n v="49993.16"/>
  </r>
  <r>
    <s v="1.1-00-23"/>
    <x v="0"/>
    <n v="3"/>
    <x v="2"/>
    <n v="3.1"/>
    <x v="7"/>
    <s v="3.1.1"/>
    <x v="10"/>
    <s v="E"/>
    <s v="09_23"/>
    <x v="10"/>
    <n v="8"/>
    <x v="6"/>
    <s v="026_23"/>
    <x v="14"/>
    <n v="42"/>
    <x v="15"/>
    <x v="0"/>
    <x v="2"/>
    <x v="2"/>
    <x v="90"/>
    <x v="90"/>
    <n v="21"/>
    <s v="CHARRERIA"/>
    <n v="500000"/>
    <n v="499993.16"/>
    <n v="0"/>
    <n v="0"/>
    <n v="0"/>
    <n v="0"/>
    <n v="0"/>
    <n v="0"/>
    <n v="0"/>
    <n v="0"/>
    <n v="0"/>
    <n v="500000"/>
    <n v="500000"/>
    <n v="0"/>
    <n v="6.84"/>
    <n v="0"/>
    <n v="0"/>
    <n v="6.84"/>
  </r>
  <r>
    <s v="1.1-00-23"/>
    <x v="0"/>
    <n v="3"/>
    <x v="2"/>
    <n v="3.1"/>
    <x v="7"/>
    <s v="3.1.1"/>
    <x v="10"/>
    <s v="E"/>
    <s v="09_23"/>
    <x v="10"/>
    <n v="8"/>
    <x v="6"/>
    <s v="026_23"/>
    <x v="14"/>
    <n v="42"/>
    <x v="15"/>
    <x v="0"/>
    <x v="2"/>
    <x v="2"/>
    <x v="90"/>
    <x v="90"/>
    <n v="22"/>
    <s v="MICTLAN"/>
    <n v="500000"/>
    <n v="499993.16"/>
    <n v="445000"/>
    <n v="445000"/>
    <n v="445000"/>
    <n v="0"/>
    <n v="0"/>
    <n v="0"/>
    <n v="0"/>
    <n v="0"/>
    <n v="0"/>
    <n v="55000"/>
    <n v="500000"/>
    <n v="0"/>
    <n v="6.84"/>
    <n v="0"/>
    <n v="0"/>
    <n v="6.84"/>
  </r>
  <r>
    <s v="1.1-00-23"/>
    <x v="0"/>
    <n v="3"/>
    <x v="2"/>
    <n v="3.1"/>
    <x v="7"/>
    <s v="3.1.1"/>
    <x v="10"/>
    <s v="E"/>
    <s v="09_23"/>
    <x v="10"/>
    <n v="8"/>
    <x v="6"/>
    <s v="026_23"/>
    <x v="14"/>
    <n v="42"/>
    <x v="15"/>
    <x v="0"/>
    <x v="2"/>
    <x v="2"/>
    <x v="90"/>
    <x v="90"/>
    <n v="23"/>
    <s v="ARBOL NAVIDEÑO"/>
    <n v="350000"/>
    <n v="349993.16"/>
    <n v="0"/>
    <n v="0"/>
    <n v="0"/>
    <n v="0"/>
    <n v="0"/>
    <n v="0"/>
    <n v="0"/>
    <n v="0"/>
    <n v="0"/>
    <n v="350000"/>
    <n v="350000"/>
    <n v="0"/>
    <n v="6.84"/>
    <n v="0"/>
    <n v="0"/>
    <n v="6.84"/>
  </r>
  <r>
    <s v="1.1-00-23"/>
    <x v="0"/>
    <n v="3"/>
    <x v="2"/>
    <n v="3.1"/>
    <x v="7"/>
    <s v="3.1.1"/>
    <x v="10"/>
    <s v="E"/>
    <s v="09_23"/>
    <x v="10"/>
    <n v="8"/>
    <x v="6"/>
    <s v="026_23"/>
    <x v="14"/>
    <n v="42"/>
    <x v="15"/>
    <x v="0"/>
    <x v="2"/>
    <x v="2"/>
    <x v="90"/>
    <x v="90"/>
    <n v="24"/>
    <s v="ACTIBAZAREZ"/>
    <n v="100000"/>
    <n v="100006.84"/>
    <n v="0"/>
    <n v="0"/>
    <n v="0"/>
    <n v="0"/>
    <n v="0"/>
    <n v="0"/>
    <n v="0"/>
    <n v="0"/>
    <n v="0"/>
    <n v="100000"/>
    <n v="100000"/>
    <n v="0"/>
    <n v="0"/>
    <n v="0"/>
    <n v="6.84"/>
    <n v="-6.84"/>
  </r>
  <r>
    <s v="1.1-00-23"/>
    <x v="0"/>
    <n v="3"/>
    <x v="2"/>
    <n v="3.1"/>
    <x v="7"/>
    <s v="3.1.1"/>
    <x v="10"/>
    <s v="E"/>
    <s v="09_23"/>
    <x v="10"/>
    <n v="8"/>
    <x v="6"/>
    <s v="026_23"/>
    <x v="14"/>
    <n v="42"/>
    <x v="15"/>
    <x v="0"/>
    <x v="2"/>
    <x v="2"/>
    <x v="90"/>
    <x v="90"/>
    <n v="25"/>
    <s v="SECTOR EMPRESARIAL"/>
    <n v="200000"/>
    <n v="199993.16"/>
    <n v="0"/>
    <n v="0"/>
    <n v="0"/>
    <n v="0"/>
    <n v="0"/>
    <n v="0"/>
    <n v="0"/>
    <n v="0"/>
    <n v="0"/>
    <n v="200000"/>
    <n v="200000"/>
    <n v="0"/>
    <n v="6.84"/>
    <n v="0"/>
    <n v="0"/>
    <n v="6.84"/>
  </r>
  <r>
    <s v="1.1-00-23"/>
    <x v="0"/>
    <n v="3"/>
    <x v="2"/>
    <n v="3.1"/>
    <x v="7"/>
    <s v="3.1.1"/>
    <x v="10"/>
    <s v="E"/>
    <s v="09_23"/>
    <x v="10"/>
    <n v="8"/>
    <x v="6"/>
    <s v="026_23"/>
    <x v="14"/>
    <n v="42"/>
    <x v="15"/>
    <x v="0"/>
    <x v="2"/>
    <x v="2"/>
    <x v="90"/>
    <x v="90"/>
    <n v="29"/>
    <s v="ROSCA DE REYES"/>
    <n v="200000"/>
    <n v="200000"/>
    <n v="200000"/>
    <n v="200000"/>
    <n v="0"/>
    <n v="0"/>
    <n v="0"/>
    <n v="0"/>
    <n v="0"/>
    <n v="0"/>
    <n v="0"/>
    <n v="0"/>
    <n v="200000"/>
    <n v="0"/>
    <n v="0"/>
    <n v="0"/>
    <n v="0"/>
    <n v="0"/>
  </r>
  <r>
    <s v="1.1-00-23"/>
    <x v="0"/>
    <n v="2"/>
    <x v="1"/>
    <n v="2.4"/>
    <x v="9"/>
    <s v="2.4.2"/>
    <x v="13"/>
    <s v="F"/>
    <s v="06_23"/>
    <x v="11"/>
    <n v="5"/>
    <x v="5"/>
    <s v="017_23"/>
    <x v="19"/>
    <n v="29"/>
    <x v="20"/>
    <x v="0"/>
    <x v="2"/>
    <x v="2"/>
    <x v="90"/>
    <x v="90"/>
    <n v="0"/>
    <s v="SIN DESCRIPCIÓN PARA DESTINOS 00"/>
    <n v="429800"/>
    <n v="429793.08"/>
    <n v="0"/>
    <n v="0"/>
    <n v="0"/>
    <n v="0"/>
    <n v="0"/>
    <n v="0"/>
    <n v="0"/>
    <n v="0"/>
    <n v="0"/>
    <n v="429800"/>
    <n v="429800"/>
    <n v="0"/>
    <n v="6.92"/>
    <n v="0"/>
    <n v="0"/>
    <n v="6.92"/>
  </r>
  <r>
    <s v="1.1-00-23"/>
    <x v="0"/>
    <n v="2"/>
    <x v="1"/>
    <n v="2.4"/>
    <x v="9"/>
    <s v="2.4.2"/>
    <x v="13"/>
    <s v="F"/>
    <s v="06_23"/>
    <x v="11"/>
    <n v="5"/>
    <x v="5"/>
    <s v="017_23"/>
    <x v="19"/>
    <n v="29"/>
    <x v="20"/>
    <x v="0"/>
    <x v="2"/>
    <x v="2"/>
    <x v="90"/>
    <x v="90"/>
    <n v="16"/>
    <s v="FESTIVAL MAROMETA"/>
    <n v="1500000"/>
    <n v="1500000"/>
    <n v="1498720"/>
    <n v="0"/>
    <n v="0"/>
    <n v="0"/>
    <n v="0"/>
    <n v="0"/>
    <n v="0"/>
    <n v="0"/>
    <n v="0"/>
    <n v="1280"/>
    <n v="1500000"/>
    <n v="0"/>
    <n v="0"/>
    <n v="0"/>
    <n v="0"/>
    <n v="0"/>
  </r>
  <r>
    <s v="1.1-00-23"/>
    <x v="0"/>
    <n v="2"/>
    <x v="1"/>
    <n v="2.4"/>
    <x v="9"/>
    <s v="2.4.2"/>
    <x v="13"/>
    <s v="F"/>
    <s v="06_23"/>
    <x v="11"/>
    <n v="5"/>
    <x v="5"/>
    <s v="017_23"/>
    <x v="19"/>
    <n v="29"/>
    <x v="20"/>
    <x v="0"/>
    <x v="2"/>
    <x v="2"/>
    <x v="90"/>
    <x v="90"/>
    <n v="30"/>
    <s v="DIA DEL MAESTRO"/>
    <n v="600000"/>
    <n v="600006.92000000004"/>
    <n v="0"/>
    <n v="0"/>
    <n v="0"/>
    <n v="0"/>
    <n v="0"/>
    <n v="0"/>
    <n v="0"/>
    <n v="0"/>
    <n v="0"/>
    <n v="600000"/>
    <n v="600000"/>
    <n v="0"/>
    <n v="0"/>
    <n v="0"/>
    <n v="6.92"/>
    <n v="-6.92"/>
  </r>
  <r>
    <s v="1.1-00-23"/>
    <x v="0"/>
    <n v="3"/>
    <x v="2"/>
    <n v="3.7"/>
    <x v="10"/>
    <s v="3.7.1"/>
    <x v="14"/>
    <s v="E"/>
    <s v="09_23"/>
    <x v="10"/>
    <n v="8"/>
    <x v="6"/>
    <s v="029_23"/>
    <x v="27"/>
    <n v="47"/>
    <x v="37"/>
    <x v="0"/>
    <x v="2"/>
    <x v="2"/>
    <x v="90"/>
    <x v="90"/>
    <n v="26"/>
    <s v="ESCUELA DE CHARRERIA"/>
    <n v="600000"/>
    <n v="700000"/>
    <n v="599720"/>
    <n v="0"/>
    <n v="0"/>
    <n v="0"/>
    <n v="0"/>
    <n v="0"/>
    <n v="0"/>
    <n v="0"/>
    <n v="0"/>
    <n v="280"/>
    <n v="600000"/>
    <n v="0"/>
    <n v="0"/>
    <n v="0"/>
    <n v="100000"/>
    <n v="-100000"/>
  </r>
  <r>
    <s v="1.1-00-23"/>
    <x v="0"/>
    <n v="1"/>
    <x v="0"/>
    <n v="1.3"/>
    <x v="0"/>
    <s v="1.3.4"/>
    <x v="0"/>
    <s v="E"/>
    <s v="05_23"/>
    <x v="0"/>
    <n v="6"/>
    <x v="0"/>
    <s v="015_23"/>
    <x v="0"/>
    <n v="21"/>
    <x v="4"/>
    <x v="0"/>
    <x v="2"/>
    <x v="2"/>
    <x v="91"/>
    <x v="91"/>
    <n v="0"/>
    <s v="SIN DESCRIPCIÓN PARA DESTINOS 00"/>
    <n v="100000"/>
    <n v="0"/>
    <n v="68585.320000000007"/>
    <n v="68585.320000000007"/>
    <n v="68585.320000000007"/>
    <n v="68585.320000000007"/>
    <n v="68585.320000000007"/>
    <n v="0"/>
    <n v="0"/>
    <n v="0"/>
    <n v="0"/>
    <n v="31414.679999999993"/>
    <n v="100000"/>
    <n v="0"/>
    <n v="100000"/>
    <n v="0"/>
    <n v="0"/>
    <n v="100000"/>
  </r>
  <r>
    <s v="2.6-05-21"/>
    <x v="5"/>
    <n v="1"/>
    <x v="0"/>
    <n v="1.3"/>
    <x v="0"/>
    <s v="1.3.4"/>
    <x v="0"/>
    <s v="M"/>
    <s v="04_23"/>
    <x v="3"/>
    <n v="6"/>
    <x v="0"/>
    <s v="013_23"/>
    <x v="28"/>
    <n v="19"/>
    <x v="38"/>
    <x v="0"/>
    <x v="2"/>
    <x v="2"/>
    <x v="92"/>
    <x v="92"/>
    <n v="0"/>
    <s v="SIN DESCRIPCIÓN PARA DESTINOS 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.6-02-22"/>
    <x v="6"/>
    <n v="1"/>
    <x v="0"/>
    <n v="1.3"/>
    <x v="0"/>
    <s v="1.3.4"/>
    <x v="0"/>
    <s v="M"/>
    <s v="04_23"/>
    <x v="3"/>
    <n v="6"/>
    <x v="0"/>
    <s v="013_23"/>
    <x v="28"/>
    <n v="19"/>
    <x v="38"/>
    <x v="0"/>
    <x v="2"/>
    <x v="2"/>
    <x v="92"/>
    <x v="92"/>
    <n v="0"/>
    <s v="SIN DESCRIPCIÓN PARA DESTINOS 00"/>
    <n v="0"/>
    <n v="0"/>
    <n v="1307.25"/>
    <n v="1307.25"/>
    <n v="1307.25"/>
    <n v="1307.25"/>
    <n v="1307.25"/>
    <n v="0"/>
    <n v="0"/>
    <n v="1307.25"/>
    <n v="1307.25"/>
    <n v="-1307.25"/>
    <n v="1307.25"/>
    <n v="0"/>
    <n v="0"/>
    <n v="0"/>
    <n v="0"/>
    <n v="0"/>
  </r>
  <r>
    <s v="2.6-01-22"/>
    <x v="7"/>
    <n v="1"/>
    <x v="0"/>
    <n v="1.3"/>
    <x v="0"/>
    <s v="1.3.4"/>
    <x v="0"/>
    <s v="M"/>
    <s v="04_23"/>
    <x v="3"/>
    <n v="6"/>
    <x v="0"/>
    <s v="013_23"/>
    <x v="28"/>
    <n v="19"/>
    <x v="38"/>
    <x v="0"/>
    <x v="2"/>
    <x v="2"/>
    <x v="92"/>
    <x v="92"/>
    <n v="0"/>
    <s v="SIN DESCRIPCIÓN PARA DESTINOS 00"/>
    <n v="0"/>
    <n v="0"/>
    <n v="688354.49"/>
    <n v="688354.49"/>
    <n v="688354.49"/>
    <n v="688354.49"/>
    <n v="688354.49"/>
    <n v="0"/>
    <n v="0"/>
    <n v="688354.49"/>
    <n v="688354.49"/>
    <n v="-688354.49"/>
    <n v="688354.49"/>
    <n v="0"/>
    <n v="0"/>
    <n v="0"/>
    <n v="0"/>
    <n v="0"/>
  </r>
  <r>
    <s v="2.5-02-22"/>
    <x v="8"/>
    <n v="1"/>
    <x v="0"/>
    <n v="1.3"/>
    <x v="0"/>
    <s v="1.3.4"/>
    <x v="0"/>
    <s v="M"/>
    <s v="04_23"/>
    <x v="3"/>
    <n v="6"/>
    <x v="0"/>
    <s v="013_23"/>
    <x v="28"/>
    <n v="19"/>
    <x v="38"/>
    <x v="0"/>
    <x v="2"/>
    <x v="2"/>
    <x v="92"/>
    <x v="92"/>
    <n v="0"/>
    <s v="SIN DESCRIPCIÓN PARA DESTINOS 00"/>
    <n v="0"/>
    <n v="0"/>
    <n v="408441.63"/>
    <n v="408441.63"/>
    <n v="408441.63"/>
    <n v="408441.63"/>
    <n v="408441.63"/>
    <n v="0"/>
    <n v="0"/>
    <n v="408441.63"/>
    <n v="408441.63"/>
    <n v="-408441.63"/>
    <n v="408441.63"/>
    <n v="0"/>
    <n v="0"/>
    <n v="0"/>
    <n v="0"/>
    <n v="0"/>
  </r>
  <r>
    <s v="2.6-11-22"/>
    <x v="9"/>
    <n v="1"/>
    <x v="0"/>
    <n v="1.3"/>
    <x v="0"/>
    <s v="1.3.4"/>
    <x v="0"/>
    <s v="M"/>
    <s v="04_23"/>
    <x v="3"/>
    <n v="6"/>
    <x v="0"/>
    <s v="013_23"/>
    <x v="28"/>
    <n v="19"/>
    <x v="38"/>
    <x v="0"/>
    <x v="2"/>
    <x v="2"/>
    <x v="92"/>
    <x v="92"/>
    <n v="0"/>
    <s v="SIN DESCRIPCIÓN PARA DESTINOS 00"/>
    <n v="0"/>
    <n v="0"/>
    <n v="31567.41"/>
    <n v="31567.41"/>
    <n v="31567.41"/>
    <n v="31567.41"/>
    <n v="31567.41"/>
    <n v="0"/>
    <n v="0"/>
    <n v="31567.41"/>
    <n v="31567.41"/>
    <n v="-31567.41"/>
    <n v="31567.41"/>
    <n v="0"/>
    <n v="0"/>
    <n v="0"/>
    <n v="0"/>
    <n v="0"/>
  </r>
  <r>
    <s v="2.5-01-22"/>
    <x v="10"/>
    <n v="1"/>
    <x v="0"/>
    <n v="1.3"/>
    <x v="0"/>
    <s v="1.3.4"/>
    <x v="0"/>
    <s v="M"/>
    <s v="04_23"/>
    <x v="3"/>
    <n v="6"/>
    <x v="0"/>
    <s v="013_23"/>
    <x v="28"/>
    <n v="19"/>
    <x v="38"/>
    <x v="0"/>
    <x v="2"/>
    <x v="2"/>
    <x v="92"/>
    <x v="92"/>
    <n v="0"/>
    <s v="SIN DESCRIPCIÓN PARA DESTINOS 00"/>
    <n v="0"/>
    <n v="0"/>
    <n v="373697.39"/>
    <n v="373697.39"/>
    <n v="373697.39"/>
    <n v="373697.39"/>
    <n v="373697.39"/>
    <n v="0"/>
    <n v="0"/>
    <n v="373697.39"/>
    <n v="373697.39"/>
    <n v="-373697.39"/>
    <n v="373697.39"/>
    <n v="0"/>
    <n v="0"/>
    <n v="0"/>
    <n v="0"/>
    <n v="0"/>
  </r>
  <r>
    <s v="2.5-03-22"/>
    <x v="11"/>
    <n v="1"/>
    <x v="0"/>
    <n v="1.3"/>
    <x v="0"/>
    <s v="1.3.4"/>
    <x v="0"/>
    <s v="M"/>
    <s v="04_23"/>
    <x v="3"/>
    <n v="6"/>
    <x v="0"/>
    <s v="013_23"/>
    <x v="28"/>
    <n v="19"/>
    <x v="38"/>
    <x v="0"/>
    <x v="2"/>
    <x v="2"/>
    <x v="92"/>
    <x v="92"/>
    <n v="0"/>
    <s v="SIN DESCRIPCIÓN PARA DESTINOS 00"/>
    <n v="0"/>
    <n v="0"/>
    <n v="55862.45"/>
    <n v="55862.45"/>
    <n v="55862.45"/>
    <n v="55862.45"/>
    <n v="55862.45"/>
    <n v="0"/>
    <n v="0"/>
    <n v="55862.45"/>
    <n v="55862.45"/>
    <n v="-55862.45"/>
    <n v="55862.45"/>
    <n v="0"/>
    <n v="0"/>
    <n v="0"/>
    <n v="0"/>
    <n v="0"/>
  </r>
  <r>
    <s v="2.6-05-22"/>
    <x v="12"/>
    <n v="1"/>
    <x v="0"/>
    <n v="1.3"/>
    <x v="0"/>
    <s v="1.3.4"/>
    <x v="0"/>
    <s v="M"/>
    <s v="04_23"/>
    <x v="3"/>
    <n v="6"/>
    <x v="0"/>
    <s v="013_23"/>
    <x v="28"/>
    <n v="19"/>
    <x v="38"/>
    <x v="0"/>
    <x v="2"/>
    <x v="2"/>
    <x v="92"/>
    <x v="92"/>
    <n v="0"/>
    <s v="SIN DESCRIPCIÓN PARA DESTINOS 00"/>
    <n v="0"/>
    <n v="0"/>
    <n v="8782.65"/>
    <n v="8782.65"/>
    <n v="8782.65"/>
    <n v="8782.65"/>
    <n v="8782.65"/>
    <n v="0"/>
    <n v="0"/>
    <n v="8782.65"/>
    <n v="8782.65"/>
    <n v="-8782.65"/>
    <n v="8782.65"/>
    <n v="0"/>
    <n v="0"/>
    <n v="0"/>
    <n v="0"/>
    <n v="0"/>
  </r>
  <r>
    <s v="2.6-10-22"/>
    <x v="13"/>
    <n v="1"/>
    <x v="0"/>
    <n v="1.3"/>
    <x v="0"/>
    <s v="1.3.4"/>
    <x v="0"/>
    <s v="M"/>
    <s v="04_23"/>
    <x v="3"/>
    <n v="6"/>
    <x v="0"/>
    <s v="013_23"/>
    <x v="28"/>
    <n v="19"/>
    <x v="38"/>
    <x v="0"/>
    <x v="2"/>
    <x v="2"/>
    <x v="92"/>
    <x v="92"/>
    <n v="0"/>
    <s v="SIN DESCRIPCIÓN PARA DESTINOS 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.1-14-23"/>
    <x v="14"/>
    <n v="1"/>
    <x v="0"/>
    <n v="1.3"/>
    <x v="0"/>
    <s v="1.3.4"/>
    <x v="0"/>
    <s v="O"/>
    <s v="02_23"/>
    <x v="1"/>
    <n v="1"/>
    <x v="1"/>
    <s v="007_23"/>
    <x v="24"/>
    <n v="7"/>
    <x v="31"/>
    <x v="0"/>
    <x v="2"/>
    <x v="2"/>
    <x v="92"/>
    <x v="92"/>
    <n v="0"/>
    <s v="SIN DESCRIPCIÓN PARA DESTINOS 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.1-00-23"/>
    <x v="0"/>
    <n v="2"/>
    <x v="1"/>
    <n v="2.2000000000000002"/>
    <x v="1"/>
    <s v="2.2.7"/>
    <x v="1"/>
    <s v="E"/>
    <s v="07_23"/>
    <x v="5"/>
    <n v="2"/>
    <x v="7"/>
    <s v="022_23"/>
    <x v="15"/>
    <n v="36"/>
    <x v="16"/>
    <x v="0"/>
    <x v="2"/>
    <x v="2"/>
    <x v="93"/>
    <x v="93"/>
    <n v="0"/>
    <s v="SIN DESCRIPCIÓN PARA DESTINOS 00"/>
    <n v="9000000"/>
    <n v="9000000"/>
    <n v="2083692"/>
    <n v="2083692"/>
    <n v="2083692"/>
    <n v="2083692"/>
    <n v="2083692"/>
    <n v="0"/>
    <n v="0"/>
    <n v="0"/>
    <n v="0"/>
    <n v="6916308"/>
    <n v="9000000"/>
    <n v="0"/>
    <n v="0"/>
    <n v="0"/>
    <n v="0"/>
    <n v="0"/>
  </r>
  <r>
    <s v="1.1-00-23"/>
    <x v="0"/>
    <n v="1"/>
    <x v="0"/>
    <n v="1.3"/>
    <x v="0"/>
    <s v="1.3.4"/>
    <x v="0"/>
    <s v="O"/>
    <s v="02_23"/>
    <x v="1"/>
    <n v="1"/>
    <x v="1"/>
    <s v="007_23"/>
    <x v="24"/>
    <n v="7"/>
    <x v="31"/>
    <x v="0"/>
    <x v="2"/>
    <x v="2"/>
    <x v="93"/>
    <x v="93"/>
    <n v="0"/>
    <s v="SIN DESCRIPCIÓN PARA DESTINOS 00"/>
    <n v="500000"/>
    <n v="0"/>
    <n v="0"/>
    <n v="0"/>
    <n v="0"/>
    <n v="0"/>
    <n v="0"/>
    <n v="0"/>
    <n v="0"/>
    <n v="0"/>
    <n v="0"/>
    <n v="500000"/>
    <n v="500000"/>
    <n v="0"/>
    <n v="500000"/>
    <n v="0"/>
    <n v="0"/>
    <n v="500000"/>
  </r>
  <r>
    <s v="1.1-00-23"/>
    <x v="0"/>
    <n v="1"/>
    <x v="0"/>
    <n v="1.3"/>
    <x v="0"/>
    <s v="1.3.4"/>
    <x v="0"/>
    <s v="E"/>
    <s v="05_23"/>
    <x v="0"/>
    <n v="6"/>
    <x v="0"/>
    <s v="015_23"/>
    <x v="0"/>
    <n v="21"/>
    <x v="4"/>
    <x v="0"/>
    <x v="2"/>
    <x v="2"/>
    <x v="93"/>
    <x v="93"/>
    <n v="0"/>
    <s v="SIN DESCRIPCIÓN PARA DESTINOS 00"/>
    <n v="1000000"/>
    <n v="1000000"/>
    <n v="0"/>
    <n v="0"/>
    <n v="0"/>
    <n v="0"/>
    <n v="0"/>
    <n v="0"/>
    <n v="0"/>
    <n v="0"/>
    <n v="0"/>
    <n v="1000000"/>
    <n v="1000000"/>
    <n v="0"/>
    <n v="0"/>
    <n v="0"/>
    <n v="0"/>
    <n v="0"/>
  </r>
  <r>
    <s v="1.1-14-23"/>
    <x v="14"/>
    <n v="1"/>
    <x v="0"/>
    <n v="1.3"/>
    <x v="0"/>
    <s v="1.3.4"/>
    <x v="0"/>
    <s v="O"/>
    <s v="02_23"/>
    <x v="1"/>
    <n v="1"/>
    <x v="1"/>
    <s v="007_23"/>
    <x v="24"/>
    <n v="7"/>
    <x v="31"/>
    <x v="0"/>
    <x v="2"/>
    <x v="2"/>
    <x v="93"/>
    <x v="93"/>
    <n v="0"/>
    <s v="SIN DESCRIPCIÓN PARA DESTINOS 00"/>
    <n v="0"/>
    <n v="0"/>
    <n v="812000"/>
    <n v="0"/>
    <n v="0"/>
    <n v="0"/>
    <n v="0"/>
    <n v="0"/>
    <n v="0"/>
    <n v="812000"/>
    <n v="812000"/>
    <n v="-812000"/>
    <n v="812000"/>
    <n v="0"/>
    <n v="0"/>
    <n v="0"/>
    <n v="0"/>
    <n v="0"/>
  </r>
  <r>
    <s v="1.1-00-23"/>
    <x v="0"/>
    <n v="1"/>
    <x v="0"/>
    <n v="1.7"/>
    <x v="6"/>
    <s v="1.7.1"/>
    <x v="7"/>
    <s v="R"/>
    <s v="08_23"/>
    <x v="7"/>
    <n v="7"/>
    <x v="4"/>
    <s v="025_23"/>
    <x v="9"/>
    <n v="40"/>
    <x v="26"/>
    <x v="0"/>
    <x v="2"/>
    <x v="2"/>
    <x v="94"/>
    <x v="94"/>
    <n v="0"/>
    <s v="SIN DESCRIPCIÓN PARA DESTINOS 00"/>
    <n v="35000"/>
    <n v="35000"/>
    <n v="0"/>
    <n v="0"/>
    <n v="0"/>
    <n v="0"/>
    <n v="0"/>
    <n v="0"/>
    <n v="0"/>
    <n v="0"/>
    <n v="0"/>
    <n v="35000"/>
    <n v="35000"/>
    <n v="0"/>
    <n v="0"/>
    <n v="0"/>
    <n v="0"/>
    <n v="0"/>
  </r>
  <r>
    <s v="1.1-00-23"/>
    <x v="0"/>
    <n v="1"/>
    <x v="0"/>
    <n v="1.3"/>
    <x v="0"/>
    <s v="1.3.4"/>
    <x v="0"/>
    <s v="M"/>
    <s v="04_23"/>
    <x v="3"/>
    <n v="6"/>
    <x v="0"/>
    <s v="013_23"/>
    <x v="28"/>
    <n v="19"/>
    <x v="38"/>
    <x v="0"/>
    <x v="2"/>
    <x v="2"/>
    <x v="94"/>
    <x v="94"/>
    <n v="0"/>
    <s v="SIN DESCRIPCIÓN PARA DESTINOS 00"/>
    <n v="150000"/>
    <n v="150000"/>
    <n v="25157"/>
    <n v="25157"/>
    <n v="25157"/>
    <n v="25157"/>
    <n v="25157"/>
    <n v="0"/>
    <n v="0"/>
    <n v="0"/>
    <n v="0"/>
    <n v="124843"/>
    <n v="150000"/>
    <n v="0"/>
    <n v="0"/>
    <n v="0"/>
    <n v="0"/>
    <n v="0"/>
  </r>
  <r>
    <s v="1.1-00-23"/>
    <x v="0"/>
    <n v="1"/>
    <x v="0"/>
    <n v="1.3"/>
    <x v="0"/>
    <s v="1.3.4"/>
    <x v="0"/>
    <s v="E"/>
    <s v="05_23"/>
    <x v="0"/>
    <n v="6"/>
    <x v="0"/>
    <s v="015_23"/>
    <x v="0"/>
    <n v="21"/>
    <x v="4"/>
    <x v="0"/>
    <x v="2"/>
    <x v="2"/>
    <x v="94"/>
    <x v="94"/>
    <n v="0"/>
    <s v="SIN DESCRIPCIÓN PARA DESTINOS 00"/>
    <n v="10000000"/>
    <n v="10000000"/>
    <n v="776288.05"/>
    <n v="776288.05"/>
    <n v="776288.05"/>
    <n v="776288.05"/>
    <n v="776288.05"/>
    <n v="0"/>
    <n v="0"/>
    <n v="0"/>
    <n v="0"/>
    <n v="9223711.9499999993"/>
    <n v="10000000"/>
    <n v="0"/>
    <n v="0"/>
    <n v="0"/>
    <n v="0"/>
    <n v="0"/>
  </r>
  <r>
    <s v="1.1-00-23"/>
    <x v="0"/>
    <n v="1"/>
    <x v="0"/>
    <n v="1.3"/>
    <x v="0"/>
    <s v="1.3.4"/>
    <x v="0"/>
    <s v="M"/>
    <s v="04_23"/>
    <x v="3"/>
    <n v="6"/>
    <x v="0"/>
    <s v="014_23"/>
    <x v="8"/>
    <n v="20"/>
    <x v="9"/>
    <x v="0"/>
    <x v="2"/>
    <x v="2"/>
    <x v="95"/>
    <x v="95"/>
    <n v="0"/>
    <s v="SIN DESCRIPCIÓN PARA DESTINOS 00"/>
    <n v="450000"/>
    <n v="450000"/>
    <n v="4152.33"/>
    <n v="4152.33"/>
    <n v="4152.33"/>
    <n v="4152.33"/>
    <n v="4152.33"/>
    <n v="0"/>
    <n v="0"/>
    <n v="0"/>
    <n v="0"/>
    <n v="445847.67"/>
    <n v="450000"/>
    <n v="0"/>
    <n v="0"/>
    <n v="0"/>
    <n v="0"/>
    <n v="0"/>
  </r>
  <r>
    <s v="1.1-00-23"/>
    <x v="0"/>
    <n v="2"/>
    <x v="1"/>
    <n v="2.2000000000000002"/>
    <x v="1"/>
    <s v="2.2.7"/>
    <x v="1"/>
    <s v="E"/>
    <s v="07_23"/>
    <x v="5"/>
    <n v="2"/>
    <x v="7"/>
    <s v="022_23"/>
    <x v="15"/>
    <n v="36"/>
    <x v="16"/>
    <x v="0"/>
    <x v="2"/>
    <x v="2"/>
    <x v="96"/>
    <x v="96"/>
    <n v="0"/>
    <s v="SIN DESCRIPCIÓN PARA DESTINOS 00"/>
    <n v="9775246"/>
    <n v="9775246"/>
    <n v="0"/>
    <n v="0"/>
    <n v="0"/>
    <n v="0"/>
    <n v="0"/>
    <n v="0"/>
    <n v="0"/>
    <n v="0"/>
    <n v="0"/>
    <n v="9775246"/>
    <n v="9775246"/>
    <n v="0"/>
    <n v="0"/>
    <n v="0"/>
    <n v="0"/>
    <n v="0"/>
  </r>
  <r>
    <s v="1.1-00-23"/>
    <x v="0"/>
    <n v="1"/>
    <x v="0"/>
    <n v="1.3"/>
    <x v="0"/>
    <s v="1.3.4"/>
    <x v="0"/>
    <s v="M"/>
    <s v="04_23"/>
    <x v="3"/>
    <n v="6"/>
    <x v="0"/>
    <s v="012_23"/>
    <x v="3"/>
    <n v="18"/>
    <x v="3"/>
    <x v="0"/>
    <x v="2"/>
    <x v="2"/>
    <x v="97"/>
    <x v="97"/>
    <n v="0"/>
    <s v="SIN DESCRIPCIÓN PARA DESTINOS 00"/>
    <n v="20000"/>
    <n v="0"/>
    <n v="4000"/>
    <n v="4000"/>
    <n v="4000"/>
    <n v="0"/>
    <n v="0"/>
    <n v="0"/>
    <n v="0"/>
    <n v="0"/>
    <n v="0"/>
    <n v="16000"/>
    <n v="20000"/>
    <n v="0"/>
    <n v="20000"/>
    <n v="0"/>
    <n v="0"/>
    <n v="20000"/>
  </r>
  <r>
    <s v="1.1-00-23"/>
    <x v="0"/>
    <n v="1"/>
    <x v="0"/>
    <n v="1.7"/>
    <x v="6"/>
    <s v="1.7.1"/>
    <x v="7"/>
    <s v="R"/>
    <s v="08_23"/>
    <x v="7"/>
    <n v="7"/>
    <x v="4"/>
    <s v="025_23"/>
    <x v="9"/>
    <n v="41"/>
    <x v="10"/>
    <x v="0"/>
    <x v="2"/>
    <x v="2"/>
    <x v="98"/>
    <x v="98"/>
    <n v="0"/>
    <s v="SIN DESCRIPCIÓN PARA DESTINOS 00"/>
    <n v="120000"/>
    <n v="120000"/>
    <n v="0"/>
    <n v="0"/>
    <n v="0"/>
    <n v="0"/>
    <n v="0"/>
    <n v="0"/>
    <n v="0"/>
    <n v="0"/>
    <n v="0"/>
    <n v="120000"/>
    <n v="120000"/>
    <n v="0"/>
    <n v="0"/>
    <n v="0"/>
    <n v="0"/>
    <n v="0"/>
  </r>
  <r>
    <s v="1.1-00-23"/>
    <x v="0"/>
    <n v="1"/>
    <x v="0"/>
    <n v="1.3"/>
    <x v="0"/>
    <s v="1.3.4"/>
    <x v="0"/>
    <s v="E"/>
    <s v="05_23"/>
    <x v="0"/>
    <n v="6"/>
    <x v="0"/>
    <s v="015_23"/>
    <x v="0"/>
    <n v="21"/>
    <x v="4"/>
    <x v="0"/>
    <x v="2"/>
    <x v="2"/>
    <x v="98"/>
    <x v="98"/>
    <n v="0"/>
    <s v="SIN DESCRIPCIÓN PARA DESTINOS 00"/>
    <n v="75000"/>
    <n v="75000"/>
    <n v="0"/>
    <n v="0"/>
    <n v="0"/>
    <n v="0"/>
    <n v="0"/>
    <n v="0"/>
    <n v="0"/>
    <n v="0"/>
    <n v="0"/>
    <n v="75000"/>
    <n v="75000"/>
    <n v="0"/>
    <n v="0"/>
    <n v="0"/>
    <n v="0"/>
    <n v="0"/>
  </r>
  <r>
    <s v="1.1-00-23"/>
    <x v="0"/>
    <n v="2"/>
    <x v="1"/>
    <n v="2.7"/>
    <x v="5"/>
    <s v="2.7.1"/>
    <x v="6"/>
    <s v="R"/>
    <s v="15_23"/>
    <x v="12"/>
    <n v="1"/>
    <x v="1"/>
    <s v="035_23"/>
    <x v="29"/>
    <n v="54"/>
    <x v="39"/>
    <x v="0"/>
    <x v="3"/>
    <x v="3"/>
    <x v="99"/>
    <x v="99"/>
    <n v="0"/>
    <s v="SIN DESCRIPCIÓN PARA DESTINOS 00"/>
    <n v="12625430"/>
    <n v="12625430"/>
    <n v="3328736.22"/>
    <n v="3328736.22"/>
    <n v="3328736.22"/>
    <n v="349164.95"/>
    <n v="349164.95"/>
    <n v="0"/>
    <n v="0"/>
    <n v="0"/>
    <n v="0"/>
    <n v="9296693.7799999993"/>
    <n v="12625430"/>
    <n v="0"/>
    <n v="0"/>
    <n v="0"/>
    <n v="0"/>
    <n v="0"/>
  </r>
  <r>
    <s v="1.1-00-23"/>
    <x v="0"/>
    <n v="2"/>
    <x v="1"/>
    <n v="2.7"/>
    <x v="5"/>
    <s v="2.7.1"/>
    <x v="6"/>
    <s v="E"/>
    <s v="10_23"/>
    <x v="6"/>
    <n v="4"/>
    <x v="2"/>
    <s v="030_23"/>
    <x v="7"/>
    <n v="48"/>
    <x v="8"/>
    <x v="0"/>
    <x v="3"/>
    <x v="3"/>
    <x v="99"/>
    <x v="99"/>
    <n v="0"/>
    <s v="SIN DESCRIPCIÓN PARA DESTINOS 00"/>
    <n v="1200000"/>
    <n v="1200000"/>
    <n v="199200"/>
    <n v="199200"/>
    <n v="199200"/>
    <n v="199200"/>
    <n v="199200"/>
    <n v="0"/>
    <n v="0"/>
    <n v="0"/>
    <n v="0"/>
    <n v="1000800"/>
    <n v="1200000"/>
    <n v="0"/>
    <n v="0"/>
    <n v="0"/>
    <n v="0"/>
    <n v="0"/>
  </r>
  <r>
    <s v="1.1-00-23"/>
    <x v="0"/>
    <n v="1"/>
    <x v="0"/>
    <n v="1.3"/>
    <x v="0"/>
    <s v="1.3.4"/>
    <x v="0"/>
    <s v="M"/>
    <s v="04_23"/>
    <x v="3"/>
    <n v="6"/>
    <x v="0"/>
    <s v="013_23"/>
    <x v="28"/>
    <n v="19"/>
    <x v="38"/>
    <x v="0"/>
    <x v="3"/>
    <x v="3"/>
    <x v="99"/>
    <x v="99"/>
    <n v="0"/>
    <s v="SIN DESCRIPCIÓN PARA DESTINOS 00"/>
    <n v="2200000"/>
    <n v="2200000"/>
    <n v="0"/>
    <n v="0"/>
    <n v="0"/>
    <n v="0"/>
    <n v="0"/>
    <n v="0"/>
    <n v="0"/>
    <n v="0"/>
    <n v="0"/>
    <n v="2200000"/>
    <n v="2200000"/>
    <n v="0"/>
    <n v="0"/>
    <n v="0"/>
    <n v="0"/>
    <n v="0"/>
  </r>
  <r>
    <s v="1.1-00-23"/>
    <x v="0"/>
    <n v="1"/>
    <x v="0"/>
    <n v="1.3"/>
    <x v="0"/>
    <s v="1.3.4"/>
    <x v="0"/>
    <s v="R"/>
    <s v="14_23"/>
    <x v="13"/>
    <n v="1"/>
    <x v="1"/>
    <s v="034_23"/>
    <x v="30"/>
    <n v="53"/>
    <x v="40"/>
    <x v="0"/>
    <x v="3"/>
    <x v="3"/>
    <x v="99"/>
    <x v="99"/>
    <n v="0"/>
    <s v="SIN DESCRIPCIÓN PARA DESTINOS 00"/>
    <n v="10000000"/>
    <n v="10000000"/>
    <n v="1666666.66"/>
    <n v="1666666.66"/>
    <n v="1666666.66"/>
    <n v="1666666.66"/>
    <n v="1666666.66"/>
    <n v="0"/>
    <n v="0"/>
    <n v="0"/>
    <n v="0"/>
    <n v="8333333.3399999999"/>
    <n v="10000000"/>
    <n v="0"/>
    <n v="0"/>
    <n v="0"/>
    <n v="0"/>
    <n v="0"/>
  </r>
  <r>
    <s v="1.1-00-23"/>
    <x v="0"/>
    <n v="2"/>
    <x v="1"/>
    <n v="2.4"/>
    <x v="9"/>
    <s v="2.4.1"/>
    <x v="15"/>
    <s v="F"/>
    <s v="16_23"/>
    <x v="14"/>
    <n v="5"/>
    <x v="5"/>
    <s v="036_23"/>
    <x v="31"/>
    <n v="55"/>
    <x v="41"/>
    <x v="0"/>
    <x v="3"/>
    <x v="3"/>
    <x v="99"/>
    <x v="99"/>
    <n v="0"/>
    <s v="SIN DESCRIPCIÓN PARA DESTINOS 00"/>
    <n v="16500000"/>
    <n v="16500000"/>
    <n v="1437482.14"/>
    <n v="1437482.14"/>
    <n v="1437482.14"/>
    <n v="1437482.14"/>
    <n v="1437482.14"/>
    <n v="0"/>
    <n v="300000"/>
    <n v="0"/>
    <n v="300000"/>
    <n v="15062517.859999999"/>
    <n v="16800000"/>
    <n v="0"/>
    <n v="0"/>
    <n v="0"/>
    <n v="0"/>
    <n v="0"/>
  </r>
  <r>
    <s v="1.1-00-23"/>
    <x v="0"/>
    <n v="2"/>
    <x v="1"/>
    <n v="2.6"/>
    <x v="11"/>
    <s v="2.6.8"/>
    <x v="16"/>
    <s v="R"/>
    <s v="13_23"/>
    <x v="15"/>
    <n v="1"/>
    <x v="1"/>
    <s v="033_23"/>
    <x v="32"/>
    <n v="52"/>
    <x v="42"/>
    <x v="0"/>
    <x v="3"/>
    <x v="3"/>
    <x v="99"/>
    <x v="99"/>
    <n v="0"/>
    <s v="SIN DESCRIPCIÓN PARA DESTINOS 00"/>
    <n v="5910000"/>
    <n v="5910000"/>
    <n v="432481.7"/>
    <n v="432481.7"/>
    <n v="432481.7"/>
    <n v="432481.7"/>
    <n v="432481.7"/>
    <n v="0"/>
    <n v="0"/>
    <n v="0"/>
    <n v="0"/>
    <n v="5477518.2999999998"/>
    <n v="5910000"/>
    <n v="0"/>
    <n v="0"/>
    <n v="0"/>
    <n v="0"/>
    <n v="0"/>
  </r>
  <r>
    <s v="1.1-00-23"/>
    <x v="0"/>
    <n v="2"/>
    <x v="1"/>
    <n v="2.6"/>
    <x v="11"/>
    <s v="2.6.3"/>
    <x v="17"/>
    <s v="R"/>
    <s v="12_23"/>
    <x v="16"/>
    <n v="1"/>
    <x v="1"/>
    <s v="032_23"/>
    <x v="33"/>
    <n v="51"/>
    <x v="43"/>
    <x v="0"/>
    <x v="3"/>
    <x v="3"/>
    <x v="99"/>
    <x v="99"/>
    <n v="0"/>
    <s v="SIN DESCRIPCIÓN PARA DESTINOS 00"/>
    <n v="66784842"/>
    <n v="66784842"/>
    <n v="11930807"/>
    <n v="11930807"/>
    <n v="11130807"/>
    <n v="11130807"/>
    <n v="11130807"/>
    <n v="0"/>
    <n v="0"/>
    <n v="0"/>
    <n v="0"/>
    <n v="54854035"/>
    <n v="66784842"/>
    <n v="0"/>
    <n v="0"/>
    <n v="0"/>
    <n v="0"/>
    <n v="0"/>
  </r>
  <r>
    <s v="1.1-00-23"/>
    <x v="0"/>
    <n v="1"/>
    <x v="0"/>
    <n v="1.3"/>
    <x v="0"/>
    <s v="1.3.4"/>
    <x v="0"/>
    <s v="M"/>
    <s v="04_23"/>
    <x v="3"/>
    <n v="6"/>
    <x v="0"/>
    <s v="013_23"/>
    <x v="28"/>
    <n v="19"/>
    <x v="38"/>
    <x v="0"/>
    <x v="3"/>
    <x v="3"/>
    <x v="100"/>
    <x v="100"/>
    <n v="0"/>
    <s v="SIN DESCRIPCIÓN PARA DESTINOS 00"/>
    <n v="5000000"/>
    <n v="5000000"/>
    <n v="0"/>
    <n v="0"/>
    <n v="0"/>
    <n v="0"/>
    <n v="0"/>
    <n v="0"/>
    <n v="0"/>
    <n v="0"/>
    <n v="0"/>
    <n v="5000000"/>
    <n v="5000000"/>
    <n v="0"/>
    <n v="0"/>
    <n v="0"/>
    <n v="0"/>
    <n v="0"/>
  </r>
  <r>
    <s v="1.1-00-23"/>
    <x v="0"/>
    <n v="1"/>
    <x v="0"/>
    <n v="1.3"/>
    <x v="0"/>
    <s v="1.3.4"/>
    <x v="0"/>
    <s v="S"/>
    <s v="02_23"/>
    <x v="1"/>
    <n v="1"/>
    <x v="1"/>
    <s v="010_23"/>
    <x v="1"/>
    <n v="14"/>
    <x v="35"/>
    <x v="0"/>
    <x v="3"/>
    <x v="3"/>
    <x v="101"/>
    <x v="101"/>
    <n v="0"/>
    <s v="SIN DESCRIPCIÓN PARA DESTINOS 00"/>
    <n v="2000000"/>
    <n v="2000000"/>
    <n v="0"/>
    <n v="0"/>
    <n v="0"/>
    <n v="0"/>
    <n v="0"/>
    <n v="0"/>
    <n v="0"/>
    <n v="0"/>
    <n v="0"/>
    <n v="2000000"/>
    <n v="2000000"/>
    <n v="0"/>
    <n v="0"/>
    <n v="0"/>
    <n v="0"/>
    <n v="0"/>
  </r>
  <r>
    <s v="1.1-00-23"/>
    <x v="0"/>
    <n v="3"/>
    <x v="2"/>
    <n v="3.1"/>
    <x v="7"/>
    <s v="3.1.1"/>
    <x v="10"/>
    <s v="S"/>
    <s v="09_23"/>
    <x v="10"/>
    <n v="8"/>
    <x v="6"/>
    <s v="028_23"/>
    <x v="20"/>
    <n v="45"/>
    <x v="44"/>
    <x v="0"/>
    <x v="3"/>
    <x v="3"/>
    <x v="101"/>
    <x v="101"/>
    <n v="0"/>
    <s v="SIN DESCRIPCIÓN PARA DESTINOS 00"/>
    <n v="2000000"/>
    <n v="2000000"/>
    <n v="1960000"/>
    <n v="0"/>
    <n v="0"/>
    <n v="0"/>
    <n v="0"/>
    <n v="0"/>
    <n v="0"/>
    <n v="0"/>
    <n v="0"/>
    <n v="40000"/>
    <n v="2000000"/>
    <n v="0"/>
    <n v="0"/>
    <n v="0"/>
    <n v="0"/>
    <n v="0"/>
  </r>
  <r>
    <s v="1.1-00-23"/>
    <x v="0"/>
    <n v="3"/>
    <x v="2"/>
    <n v="3.1"/>
    <x v="7"/>
    <s v="3.1.1"/>
    <x v="10"/>
    <s v="S"/>
    <s v="09_23"/>
    <x v="10"/>
    <n v="8"/>
    <x v="6"/>
    <s v="028_23"/>
    <x v="20"/>
    <n v="46"/>
    <x v="45"/>
    <x v="0"/>
    <x v="3"/>
    <x v="3"/>
    <x v="101"/>
    <x v="101"/>
    <n v="0"/>
    <s v="SIN DESCRIPCIÓN PARA DESTINOS 00"/>
    <n v="300000"/>
    <n v="300000"/>
    <n v="0"/>
    <n v="0"/>
    <n v="0"/>
    <n v="0"/>
    <n v="0"/>
    <n v="0"/>
    <n v="0"/>
    <n v="0"/>
    <n v="0"/>
    <n v="300000"/>
    <n v="300000"/>
    <n v="0"/>
    <n v="0"/>
    <n v="0"/>
    <n v="0"/>
    <n v="0"/>
  </r>
  <r>
    <s v="1.1-00-23"/>
    <x v="0"/>
    <n v="2"/>
    <x v="1"/>
    <n v="2.2000000000000002"/>
    <x v="1"/>
    <s v="2.2.7"/>
    <x v="1"/>
    <s v="S"/>
    <s v="02_23"/>
    <x v="1"/>
    <n v="1"/>
    <x v="1"/>
    <s v="008_23"/>
    <x v="34"/>
    <n v="10"/>
    <x v="46"/>
    <x v="0"/>
    <x v="3"/>
    <x v="3"/>
    <x v="102"/>
    <x v="102"/>
    <n v="11"/>
    <s v="RENTA TU CASA"/>
    <n v="3432000"/>
    <n v="3431990.12"/>
    <n v="123131"/>
    <n v="123131"/>
    <n v="123131"/>
    <n v="0"/>
    <n v="0"/>
    <n v="0"/>
    <n v="0"/>
    <n v="0"/>
    <n v="0"/>
    <n v="3308869"/>
    <n v="3432000"/>
    <n v="0"/>
    <n v="9.8800000000000008"/>
    <n v="0"/>
    <n v="0"/>
    <n v="9.8800000000000008"/>
  </r>
  <r>
    <s v="1.1-00-23"/>
    <x v="0"/>
    <n v="2"/>
    <x v="1"/>
    <n v="2.2000000000000002"/>
    <x v="1"/>
    <s v="2.2.7"/>
    <x v="1"/>
    <s v="S"/>
    <s v="02_23"/>
    <x v="1"/>
    <n v="1"/>
    <x v="1"/>
    <s v="008_23"/>
    <x v="34"/>
    <n v="10"/>
    <x v="46"/>
    <x v="0"/>
    <x v="3"/>
    <x v="3"/>
    <x v="102"/>
    <x v="102"/>
    <n v="12"/>
    <s v="VIVIENDA PROTEGIDA"/>
    <n v="1000000"/>
    <n v="1000009.88"/>
    <n v="0"/>
    <n v="0"/>
    <n v="0"/>
    <n v="0"/>
    <n v="0"/>
    <n v="0"/>
    <n v="0"/>
    <n v="0"/>
    <n v="0"/>
    <n v="1000000"/>
    <n v="1000000"/>
    <n v="0"/>
    <n v="0"/>
    <n v="0"/>
    <n v="9.8800000000000008"/>
    <n v="-9.8800000000000008"/>
  </r>
  <r>
    <s v="1.1-00-23"/>
    <x v="0"/>
    <n v="2"/>
    <x v="1"/>
    <n v="2.2000000000000002"/>
    <x v="1"/>
    <s v="2.2.7"/>
    <x v="1"/>
    <s v="S"/>
    <s v="02_23"/>
    <x v="1"/>
    <n v="1"/>
    <x v="1"/>
    <s v="010_23"/>
    <x v="1"/>
    <n v="16"/>
    <x v="1"/>
    <x v="0"/>
    <x v="3"/>
    <x v="3"/>
    <x v="102"/>
    <x v="102"/>
    <n v="0"/>
    <s v="SIN DESCRIPCIÓN PARA DESTINOS 00"/>
    <n v="4000000"/>
    <n v="4200000"/>
    <n v="500000"/>
    <n v="500000"/>
    <n v="0"/>
    <n v="0"/>
    <n v="0"/>
    <n v="500000"/>
    <n v="0"/>
    <n v="0"/>
    <n v="-500000"/>
    <n v="3500000"/>
    <n v="3500000"/>
    <n v="0"/>
    <n v="0"/>
    <n v="0"/>
    <n v="200000"/>
    <n v="-200000"/>
  </r>
  <r>
    <s v="1.1-00-23"/>
    <x v="0"/>
    <n v="2"/>
    <x v="1"/>
    <n v="2.2000000000000002"/>
    <x v="1"/>
    <s v="2.2.7"/>
    <x v="1"/>
    <s v="S"/>
    <s v="02_23"/>
    <x v="1"/>
    <n v="1"/>
    <x v="1"/>
    <s v="010_23"/>
    <x v="1"/>
    <n v="16"/>
    <x v="1"/>
    <x v="0"/>
    <x v="3"/>
    <x v="3"/>
    <x v="102"/>
    <x v="102"/>
    <n v="31"/>
    <s v="TLAJOMULCO CUIDA A QUIEN CUIDA"/>
    <n v="200000"/>
    <n v="0"/>
    <n v="0"/>
    <n v="0"/>
    <n v="0"/>
    <n v="0"/>
    <n v="0"/>
    <n v="0"/>
    <n v="0"/>
    <n v="0"/>
    <n v="0"/>
    <n v="200000"/>
    <n v="200000"/>
    <n v="0"/>
    <n v="200000"/>
    <n v="0"/>
    <n v="0"/>
    <n v="200000"/>
  </r>
  <r>
    <s v="1.1-00-23"/>
    <x v="0"/>
    <n v="2"/>
    <x v="1"/>
    <n v="2.7"/>
    <x v="5"/>
    <s v="2.7.1"/>
    <x v="6"/>
    <s v="S"/>
    <s v="06_23"/>
    <x v="11"/>
    <n v="5"/>
    <x v="5"/>
    <s v="016_23"/>
    <x v="18"/>
    <n v="27"/>
    <x v="47"/>
    <x v="0"/>
    <x v="3"/>
    <x v="3"/>
    <x v="102"/>
    <x v="102"/>
    <n v="0"/>
    <s v="SIN DESCRIPCIÓN PARA DESTINOS 00"/>
    <n v="1000000"/>
    <n v="1000000"/>
    <n v="0"/>
    <n v="0"/>
    <n v="0"/>
    <n v="0"/>
    <n v="0"/>
    <n v="0"/>
    <n v="0"/>
    <n v="0"/>
    <n v="0"/>
    <n v="1000000"/>
    <n v="1000000"/>
    <n v="0"/>
    <n v="0"/>
    <n v="0"/>
    <n v="0"/>
    <n v="0"/>
  </r>
  <r>
    <s v="1.1-00-23"/>
    <x v="0"/>
    <n v="2"/>
    <x v="1"/>
    <n v="2.7"/>
    <x v="5"/>
    <s v="2.7.1"/>
    <x v="6"/>
    <s v="S"/>
    <s v="06_23"/>
    <x v="11"/>
    <n v="5"/>
    <x v="5"/>
    <s v="018_23"/>
    <x v="23"/>
    <n v="30"/>
    <x v="30"/>
    <x v="0"/>
    <x v="3"/>
    <x v="3"/>
    <x v="102"/>
    <x v="102"/>
    <n v="0"/>
    <s v="SIN DESCRIPCIÓN PARA DESTINOS 00"/>
    <n v="10000000"/>
    <n v="10000000"/>
    <n v="0"/>
    <n v="0"/>
    <n v="0"/>
    <n v="0"/>
    <n v="0"/>
    <n v="0"/>
    <n v="0"/>
    <n v="0"/>
    <n v="0"/>
    <n v="10000000"/>
    <n v="10000000"/>
    <n v="0"/>
    <n v="0"/>
    <n v="0"/>
    <n v="0"/>
    <n v="0"/>
  </r>
  <r>
    <s v="1.1-00-23"/>
    <x v="0"/>
    <n v="2"/>
    <x v="1"/>
    <n v="2.7"/>
    <x v="5"/>
    <s v="2.7.1"/>
    <x v="6"/>
    <s v="S"/>
    <s v="06_23"/>
    <x v="11"/>
    <n v="5"/>
    <x v="5"/>
    <s v="018_23"/>
    <x v="23"/>
    <n v="31"/>
    <x v="48"/>
    <x v="0"/>
    <x v="3"/>
    <x v="3"/>
    <x v="102"/>
    <x v="102"/>
    <n v="0"/>
    <s v="SIN DESCRIPCIÓN PARA DESTINOS 00"/>
    <n v="50566898.219999999"/>
    <n v="50566898.219999999"/>
    <n v="54793475.799999997"/>
    <n v="0"/>
    <n v="0"/>
    <n v="0"/>
    <n v="0"/>
    <n v="0"/>
    <n v="4226577.58"/>
    <n v="0"/>
    <n v="4226577.5799999982"/>
    <n v="-4226577.5799999982"/>
    <n v="54793475.799999997"/>
    <n v="0"/>
    <n v="0"/>
    <n v="0"/>
    <n v="0"/>
    <n v="0"/>
  </r>
  <r>
    <s v="1.1-00-23"/>
    <x v="0"/>
    <n v="2"/>
    <x v="1"/>
    <n v="2.7"/>
    <x v="5"/>
    <s v="2.7.1"/>
    <x v="6"/>
    <s v="S"/>
    <s v="06_23"/>
    <x v="11"/>
    <n v="5"/>
    <x v="5"/>
    <s v="018_23"/>
    <x v="23"/>
    <n v="32"/>
    <x v="49"/>
    <x v="0"/>
    <x v="3"/>
    <x v="3"/>
    <x v="102"/>
    <x v="102"/>
    <n v="0"/>
    <s v="SIN DESCRIPCIÓN PARA DESTINOS 00"/>
    <n v="10733101.779999999"/>
    <n v="10733101.779999999"/>
    <n v="13896800"/>
    <n v="0"/>
    <n v="0"/>
    <n v="0"/>
    <n v="0"/>
    <n v="0"/>
    <n v="3163698.22"/>
    <n v="0"/>
    <n v="3163698.2200000007"/>
    <n v="-3163698.2200000007"/>
    <n v="13896800"/>
    <n v="0"/>
    <n v="0"/>
    <n v="0"/>
    <n v="0"/>
    <n v="0"/>
  </r>
  <r>
    <s v="1.1-00-23"/>
    <x v="0"/>
    <n v="2"/>
    <x v="1"/>
    <n v="2.7"/>
    <x v="5"/>
    <s v="2.7.1"/>
    <x v="6"/>
    <s v="E"/>
    <s v="10_23"/>
    <x v="6"/>
    <n v="4"/>
    <x v="2"/>
    <s v="030_23"/>
    <x v="7"/>
    <n v="48"/>
    <x v="8"/>
    <x v="0"/>
    <x v="3"/>
    <x v="3"/>
    <x v="102"/>
    <x v="102"/>
    <n v="32"/>
    <s v="PROGRAMA DE APOYO A LADRILLEROS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.1-00-23"/>
    <x v="0"/>
    <n v="1"/>
    <x v="0"/>
    <n v="1.3"/>
    <x v="0"/>
    <s v="1.3.4"/>
    <x v="0"/>
    <s v="E"/>
    <s v="01_23"/>
    <x v="9"/>
    <n v="1"/>
    <x v="1"/>
    <s v="001_23"/>
    <x v="35"/>
    <n v="1"/>
    <x v="50"/>
    <x v="0"/>
    <x v="3"/>
    <x v="3"/>
    <x v="102"/>
    <x v="102"/>
    <n v="0"/>
    <s v="SIN DESCRIPCIÓN PARA DESTINOS 00"/>
    <n v="1082347"/>
    <n v="1082347"/>
    <n v="154500"/>
    <n v="154500"/>
    <n v="154500"/>
    <n v="39500"/>
    <n v="39500"/>
    <n v="0"/>
    <n v="0"/>
    <n v="0"/>
    <n v="0"/>
    <n v="927847"/>
    <n v="1082347"/>
    <n v="0"/>
    <n v="0"/>
    <n v="0"/>
    <n v="0"/>
    <n v="0"/>
  </r>
  <r>
    <s v="1.1-00-23"/>
    <x v="0"/>
    <n v="2"/>
    <x v="1"/>
    <n v="2.5"/>
    <x v="8"/>
    <s v="2.5.6"/>
    <x v="12"/>
    <s v="S"/>
    <s v="06_23"/>
    <x v="11"/>
    <n v="5"/>
    <x v="5"/>
    <s v="016_23"/>
    <x v="18"/>
    <n v="25"/>
    <x v="19"/>
    <x v="0"/>
    <x v="3"/>
    <x v="3"/>
    <x v="102"/>
    <x v="102"/>
    <n v="0"/>
    <s v="SIN DESCRIPCIÓN PARA DESTINOS 00"/>
    <n v="0"/>
    <n v="100000"/>
    <n v="0"/>
    <n v="0"/>
    <n v="0"/>
    <n v="0"/>
    <n v="0"/>
    <n v="0"/>
    <n v="0"/>
    <n v="0"/>
    <n v="0"/>
    <n v="0"/>
    <n v="0"/>
    <n v="0"/>
    <n v="0"/>
    <n v="0"/>
    <n v="100000"/>
    <n v="-100000"/>
  </r>
  <r>
    <s v="1.1-00-23"/>
    <x v="0"/>
    <n v="3"/>
    <x v="2"/>
    <n v="3.7"/>
    <x v="10"/>
    <s v="3.7.1"/>
    <x v="14"/>
    <s v="E"/>
    <s v="09_23"/>
    <x v="10"/>
    <n v="8"/>
    <x v="6"/>
    <s v="029_23"/>
    <x v="27"/>
    <n v="47"/>
    <x v="37"/>
    <x v="0"/>
    <x v="3"/>
    <x v="3"/>
    <x v="102"/>
    <x v="102"/>
    <n v="27"/>
    <s v="APOYO A LAS TRADICIONES (XAYACATES)"/>
    <n v="50000"/>
    <n v="50000"/>
    <n v="50000"/>
    <n v="50000"/>
    <n v="50000"/>
    <n v="50000"/>
    <n v="50000"/>
    <n v="0"/>
    <n v="0"/>
    <n v="0"/>
    <n v="0"/>
    <n v="0"/>
    <n v="50000"/>
    <n v="0"/>
    <n v="0"/>
    <n v="0"/>
    <n v="0"/>
    <n v="0"/>
  </r>
  <r>
    <s v="1.1-00-23"/>
    <x v="0"/>
    <n v="2"/>
    <x v="1"/>
    <n v="2.5"/>
    <x v="8"/>
    <s v="2.5.6"/>
    <x v="12"/>
    <s v="S"/>
    <s v="06_23"/>
    <x v="11"/>
    <n v="5"/>
    <x v="5"/>
    <s v="016_23"/>
    <x v="18"/>
    <n v="28"/>
    <x v="51"/>
    <x v="0"/>
    <x v="3"/>
    <x v="3"/>
    <x v="103"/>
    <x v="103"/>
    <n v="0"/>
    <s v="SIN DESCRIPCIÓN PARA DESTINOS 00"/>
    <n v="200000"/>
    <n v="200000"/>
    <n v="0"/>
    <n v="0"/>
    <n v="0"/>
    <n v="0"/>
    <n v="0"/>
    <n v="0"/>
    <n v="0"/>
    <n v="0"/>
    <n v="0"/>
    <n v="200000"/>
    <n v="200000"/>
    <n v="0"/>
    <n v="0"/>
    <n v="0"/>
    <n v="0"/>
    <n v="0"/>
  </r>
  <r>
    <s v="1.1-00-23"/>
    <x v="0"/>
    <n v="2"/>
    <x v="1"/>
    <n v="2.7"/>
    <x v="5"/>
    <s v="2.7.1"/>
    <x v="6"/>
    <s v="S"/>
    <s v="06_23"/>
    <x v="11"/>
    <n v="5"/>
    <x v="5"/>
    <s v="018_23"/>
    <x v="23"/>
    <n v="30"/>
    <x v="30"/>
    <x v="0"/>
    <x v="3"/>
    <x v="3"/>
    <x v="104"/>
    <x v="104"/>
    <n v="0"/>
    <s v="SIN DESCRIPCIÓN PARA DESTINOS 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.1-00-23"/>
    <x v="0"/>
    <n v="2"/>
    <x v="1"/>
    <n v="2.5"/>
    <x v="8"/>
    <s v="2.5.6"/>
    <x v="12"/>
    <s v="S"/>
    <s v="06_23"/>
    <x v="11"/>
    <n v="5"/>
    <x v="5"/>
    <s v="016_23"/>
    <x v="18"/>
    <n v="25"/>
    <x v="19"/>
    <x v="0"/>
    <x v="3"/>
    <x v="3"/>
    <x v="104"/>
    <x v="104"/>
    <n v="0"/>
    <s v="SIN DESCRIPCIÓN PARA DESTINOS 00"/>
    <n v="3900000"/>
    <n v="3800000"/>
    <n v="0"/>
    <n v="0"/>
    <n v="0"/>
    <n v="0"/>
    <n v="0"/>
    <n v="0"/>
    <n v="0"/>
    <n v="0"/>
    <n v="0"/>
    <n v="3900000"/>
    <n v="3900000"/>
    <n v="0"/>
    <n v="100000"/>
    <n v="0"/>
    <n v="0"/>
    <n v="100000"/>
  </r>
  <r>
    <s v="1.1-00-23"/>
    <x v="0"/>
    <n v="2"/>
    <x v="1"/>
    <n v="2.7"/>
    <x v="5"/>
    <s v="2.7.1"/>
    <x v="6"/>
    <s v="S"/>
    <s v="06_23"/>
    <x v="11"/>
    <n v="5"/>
    <x v="5"/>
    <s v="016_23"/>
    <x v="18"/>
    <n v="26"/>
    <x v="34"/>
    <x v="0"/>
    <x v="3"/>
    <x v="3"/>
    <x v="105"/>
    <x v="105"/>
    <n v="15"/>
    <s v="RECONSTRUCCIÓN DEL TEJIDO SOCIAL"/>
    <n v="10000000"/>
    <n v="10000000"/>
    <n v="0"/>
    <n v="0"/>
    <n v="0"/>
    <n v="0"/>
    <n v="0"/>
    <n v="0"/>
    <n v="0"/>
    <n v="0"/>
    <n v="0"/>
    <n v="10000000"/>
    <n v="10000000"/>
    <n v="0"/>
    <n v="0"/>
    <n v="0"/>
    <n v="0"/>
    <n v="0"/>
  </r>
  <r>
    <s v="1.1-00-23"/>
    <x v="0"/>
    <n v="1"/>
    <x v="0"/>
    <n v="1.3"/>
    <x v="0"/>
    <s v="1.3.4"/>
    <x v="0"/>
    <s v="R"/>
    <s v="02_23"/>
    <x v="1"/>
    <n v="1"/>
    <x v="1"/>
    <s v="007_23"/>
    <x v="24"/>
    <n v="8"/>
    <x v="52"/>
    <x v="0"/>
    <x v="3"/>
    <x v="3"/>
    <x v="105"/>
    <x v="105"/>
    <n v="8"/>
    <s v="FIL"/>
    <n v="700000"/>
    <n v="700008.48"/>
    <n v="0"/>
    <n v="0"/>
    <n v="0"/>
    <n v="0"/>
    <n v="0"/>
    <n v="0"/>
    <n v="0"/>
    <n v="0"/>
    <n v="0"/>
    <n v="700000"/>
    <n v="700000"/>
    <n v="0"/>
    <n v="0"/>
    <n v="0"/>
    <n v="8.48"/>
    <n v="-8.48"/>
  </r>
  <r>
    <s v="1.1-00-23"/>
    <x v="0"/>
    <n v="1"/>
    <x v="0"/>
    <n v="1.3"/>
    <x v="0"/>
    <s v="1.3.4"/>
    <x v="0"/>
    <s v="R"/>
    <s v="02_23"/>
    <x v="1"/>
    <n v="1"/>
    <x v="1"/>
    <s v="007_23"/>
    <x v="24"/>
    <n v="8"/>
    <x v="52"/>
    <x v="0"/>
    <x v="3"/>
    <x v="3"/>
    <x v="105"/>
    <x v="105"/>
    <n v="9"/>
    <s v="CLAD"/>
    <n v="210000"/>
    <n v="210000"/>
    <n v="0"/>
    <n v="0"/>
    <n v="0"/>
    <n v="0"/>
    <n v="0"/>
    <n v="0"/>
    <n v="0"/>
    <n v="0"/>
    <n v="0"/>
    <n v="210000"/>
    <n v="210000"/>
    <n v="0"/>
    <n v="0"/>
    <n v="0"/>
    <n v="0"/>
    <n v="0"/>
  </r>
  <r>
    <s v="1.1-00-23"/>
    <x v="0"/>
    <n v="1"/>
    <x v="0"/>
    <n v="1.3"/>
    <x v="0"/>
    <s v="1.3.4"/>
    <x v="0"/>
    <s v="R"/>
    <s v="02_23"/>
    <x v="1"/>
    <n v="1"/>
    <x v="1"/>
    <s v="007_23"/>
    <x v="24"/>
    <n v="8"/>
    <x v="52"/>
    <x v="0"/>
    <x v="3"/>
    <x v="3"/>
    <x v="105"/>
    <x v="105"/>
    <n v="10"/>
    <s v="FESTIVAL PAPIROLAS 2023"/>
    <n v="50000"/>
    <n v="49991.519999999997"/>
    <n v="0"/>
    <n v="0"/>
    <n v="0"/>
    <n v="0"/>
    <n v="0"/>
    <n v="0"/>
    <n v="0"/>
    <n v="0"/>
    <n v="0"/>
    <n v="50000"/>
    <n v="50000"/>
    <n v="0"/>
    <n v="8.48"/>
    <n v="0"/>
    <n v="0"/>
    <n v="8.48"/>
  </r>
  <r>
    <s v="1.1-00-23"/>
    <x v="0"/>
    <n v="1"/>
    <x v="0"/>
    <n v="1.3"/>
    <x v="0"/>
    <s v="1.3.4"/>
    <x v="0"/>
    <s v="E"/>
    <s v="01_23"/>
    <x v="9"/>
    <n v="1"/>
    <x v="1"/>
    <s v="001_23"/>
    <x v="35"/>
    <n v="1"/>
    <x v="50"/>
    <x v="0"/>
    <x v="3"/>
    <x v="3"/>
    <x v="105"/>
    <x v="105"/>
    <n v="0"/>
    <s v="SIN DESCRIPCIÓN PARA DESTINOS 00"/>
    <n v="475000"/>
    <n v="475008.52"/>
    <n v="0"/>
    <n v="0"/>
    <n v="0"/>
    <n v="0"/>
    <n v="0"/>
    <n v="0"/>
    <n v="0"/>
    <n v="0"/>
    <n v="0"/>
    <n v="475000"/>
    <n v="475000"/>
    <n v="0"/>
    <n v="0"/>
    <n v="0"/>
    <n v="8.52"/>
    <n v="-8.52"/>
  </r>
  <r>
    <s v="1.1-00-23"/>
    <x v="0"/>
    <n v="1"/>
    <x v="0"/>
    <n v="1.3"/>
    <x v="0"/>
    <s v="1.3.4"/>
    <x v="0"/>
    <s v="E"/>
    <s v="01_23"/>
    <x v="9"/>
    <n v="1"/>
    <x v="1"/>
    <s v="001_23"/>
    <x v="35"/>
    <n v="1"/>
    <x v="50"/>
    <x v="0"/>
    <x v="3"/>
    <x v="3"/>
    <x v="105"/>
    <x v="105"/>
    <n v="1"/>
    <s v="ALDEA PASITOS"/>
    <n v="180000"/>
    <n v="180000"/>
    <n v="0"/>
    <n v="0"/>
    <n v="0"/>
    <n v="0"/>
    <n v="0"/>
    <n v="0"/>
    <n v="0"/>
    <n v="0"/>
    <n v="0"/>
    <n v="180000"/>
    <n v="180000"/>
    <n v="0"/>
    <n v="0"/>
    <n v="0"/>
    <n v="0"/>
    <n v="0"/>
  </r>
  <r>
    <s v="1.1-00-23"/>
    <x v="0"/>
    <n v="1"/>
    <x v="0"/>
    <n v="1.3"/>
    <x v="0"/>
    <s v="1.3.4"/>
    <x v="0"/>
    <s v="E"/>
    <s v="01_23"/>
    <x v="9"/>
    <n v="1"/>
    <x v="1"/>
    <s v="001_23"/>
    <x v="35"/>
    <n v="1"/>
    <x v="50"/>
    <x v="0"/>
    <x v="3"/>
    <x v="3"/>
    <x v="105"/>
    <x v="105"/>
    <n v="2"/>
    <s v="FESTIVAL DEL CINE EN GUADALAJARA"/>
    <n v="300000"/>
    <n v="299965.92"/>
    <n v="0"/>
    <n v="0"/>
    <n v="0"/>
    <n v="0"/>
    <n v="0"/>
    <n v="0"/>
    <n v="0"/>
    <n v="0"/>
    <n v="0"/>
    <n v="300000"/>
    <n v="300000"/>
    <n v="0"/>
    <n v="34.08"/>
    <n v="0"/>
    <n v="0"/>
    <n v="34.08"/>
  </r>
  <r>
    <s v="1.1-00-23"/>
    <x v="0"/>
    <n v="1"/>
    <x v="0"/>
    <n v="1.3"/>
    <x v="0"/>
    <s v="1.3.4"/>
    <x v="0"/>
    <s v="E"/>
    <s v="01_23"/>
    <x v="9"/>
    <n v="1"/>
    <x v="1"/>
    <s v="001_23"/>
    <x v="35"/>
    <n v="1"/>
    <x v="50"/>
    <x v="0"/>
    <x v="3"/>
    <x v="3"/>
    <x v="105"/>
    <x v="105"/>
    <n v="3"/>
    <s v="TELETON"/>
    <n v="1000000"/>
    <n v="1000008.52"/>
    <n v="0"/>
    <n v="0"/>
    <n v="0"/>
    <n v="0"/>
    <n v="0"/>
    <n v="0"/>
    <n v="0"/>
    <n v="0"/>
    <n v="0"/>
    <n v="1000000"/>
    <n v="1000000"/>
    <n v="0"/>
    <n v="0"/>
    <n v="0"/>
    <n v="8.52"/>
    <n v="-8.52"/>
  </r>
  <r>
    <s v="1.1-00-23"/>
    <x v="0"/>
    <n v="1"/>
    <x v="0"/>
    <n v="1.3"/>
    <x v="0"/>
    <s v="1.3.4"/>
    <x v="0"/>
    <s v="E"/>
    <s v="01_23"/>
    <x v="9"/>
    <n v="1"/>
    <x v="1"/>
    <s v="001_23"/>
    <x v="35"/>
    <n v="1"/>
    <x v="50"/>
    <x v="0"/>
    <x v="3"/>
    <x v="3"/>
    <x v="105"/>
    <x v="105"/>
    <n v="4"/>
    <s v="ONU"/>
    <n v="1000000"/>
    <n v="1000008.52"/>
    <n v="0"/>
    <n v="0"/>
    <n v="0"/>
    <n v="0"/>
    <n v="0"/>
    <n v="0"/>
    <n v="0"/>
    <n v="0"/>
    <n v="0"/>
    <n v="1000000"/>
    <n v="1000000"/>
    <n v="0"/>
    <n v="0"/>
    <n v="0"/>
    <n v="8.52"/>
    <n v="-8.52"/>
  </r>
  <r>
    <s v="1.1-00-23"/>
    <x v="0"/>
    <n v="1"/>
    <x v="0"/>
    <n v="1.3"/>
    <x v="0"/>
    <s v="1.3.4"/>
    <x v="0"/>
    <s v="E"/>
    <s v="01_23"/>
    <x v="9"/>
    <n v="1"/>
    <x v="1"/>
    <s v="001_23"/>
    <x v="35"/>
    <n v="1"/>
    <x v="50"/>
    <x v="0"/>
    <x v="3"/>
    <x v="3"/>
    <x v="105"/>
    <x v="105"/>
    <n v="5"/>
    <s v="MÉXICO DANZA"/>
    <n v="70000"/>
    <n v="70008.52"/>
    <n v="0"/>
    <n v="0"/>
    <n v="0"/>
    <n v="0"/>
    <n v="0"/>
    <n v="0"/>
    <n v="0"/>
    <n v="0"/>
    <n v="0"/>
    <n v="70000"/>
    <n v="70000"/>
    <n v="0"/>
    <n v="0"/>
    <n v="0"/>
    <n v="8.52"/>
    <n v="-8.52"/>
  </r>
  <r>
    <s v="1.1-00-23"/>
    <x v="0"/>
    <n v="1"/>
    <x v="0"/>
    <n v="1.3"/>
    <x v="0"/>
    <s v="1.3.4"/>
    <x v="0"/>
    <s v="E"/>
    <s v="01_23"/>
    <x v="9"/>
    <n v="1"/>
    <x v="1"/>
    <s v="001_23"/>
    <x v="35"/>
    <n v="1"/>
    <x v="50"/>
    <x v="0"/>
    <x v="3"/>
    <x v="3"/>
    <x v="105"/>
    <x v="105"/>
    <n v="6"/>
    <s v="LAS CORONELAS"/>
    <n v="324000"/>
    <n v="324000"/>
    <n v="0"/>
    <n v="0"/>
    <n v="0"/>
    <n v="0"/>
    <n v="0"/>
    <n v="0"/>
    <n v="0"/>
    <n v="0"/>
    <n v="0"/>
    <n v="324000"/>
    <n v="324000"/>
    <n v="0"/>
    <n v="0"/>
    <n v="0"/>
    <n v="0"/>
    <n v="0"/>
  </r>
  <r>
    <s v="1.1-00-23"/>
    <x v="0"/>
    <n v="1"/>
    <x v="0"/>
    <n v="1.3"/>
    <x v="0"/>
    <s v="1.3.4"/>
    <x v="0"/>
    <s v="N"/>
    <s v="02_23"/>
    <x v="1"/>
    <n v="1"/>
    <x v="1"/>
    <s v="007_23"/>
    <x v="24"/>
    <n v="9"/>
    <x v="53"/>
    <x v="0"/>
    <x v="3"/>
    <x v="3"/>
    <x v="106"/>
    <x v="106"/>
    <n v="0"/>
    <s v="SIN DESCRIPCIÓN PARA DESTINOS 00"/>
    <n v="500000"/>
    <n v="500000"/>
    <n v="0"/>
    <n v="0"/>
    <n v="0"/>
    <n v="0"/>
    <n v="0"/>
    <n v="0"/>
    <n v="0"/>
    <n v="0"/>
    <n v="0"/>
    <n v="500000"/>
    <n v="500000"/>
    <n v="0"/>
    <n v="0"/>
    <n v="0"/>
    <n v="0"/>
    <n v="0"/>
  </r>
  <r>
    <s v="1.1-00-23"/>
    <x v="0"/>
    <n v="1"/>
    <x v="0"/>
    <n v="1.3"/>
    <x v="0"/>
    <s v="1.3.4"/>
    <x v="0"/>
    <s v="E"/>
    <s v="05_23"/>
    <x v="0"/>
    <n v="6"/>
    <x v="0"/>
    <s v="015_23"/>
    <x v="0"/>
    <n v="21"/>
    <x v="4"/>
    <x v="1"/>
    <x v="4"/>
    <x v="4"/>
    <x v="107"/>
    <x v="107"/>
    <n v="0"/>
    <s v="SIN DESCRIPCIÓN PARA DESTINOS 00"/>
    <n v="100000"/>
    <n v="100000"/>
    <n v="0"/>
    <n v="0"/>
    <n v="0"/>
    <n v="0"/>
    <n v="0"/>
    <n v="0"/>
    <n v="0"/>
    <n v="0"/>
    <n v="0"/>
    <n v="100000"/>
    <n v="100000"/>
    <n v="0"/>
    <n v="0"/>
    <n v="0"/>
    <n v="0"/>
    <n v="0"/>
  </r>
  <r>
    <s v="1.1-00-23"/>
    <x v="0"/>
    <n v="1"/>
    <x v="0"/>
    <n v="1.3"/>
    <x v="0"/>
    <s v="1.3.4"/>
    <x v="0"/>
    <s v="M"/>
    <s v="04_23"/>
    <x v="3"/>
    <n v="6"/>
    <x v="0"/>
    <s v="012_23"/>
    <x v="3"/>
    <n v="18"/>
    <x v="3"/>
    <x v="1"/>
    <x v="4"/>
    <x v="4"/>
    <x v="107"/>
    <x v="107"/>
    <n v="0"/>
    <s v="SIN DESCRIPCIÓN PARA DESTINOS 00"/>
    <n v="0"/>
    <n v="0"/>
    <n v="0"/>
    <n v="0"/>
    <n v="0"/>
    <n v="0"/>
    <n v="0"/>
    <n v="0"/>
    <n v="20000"/>
    <n v="0"/>
    <n v="20000"/>
    <n v="0"/>
    <n v="20000"/>
    <n v="0"/>
    <n v="0"/>
    <n v="0"/>
    <n v="0"/>
    <n v="0"/>
  </r>
  <r>
    <s v="1.1-00-23"/>
    <x v="0"/>
    <n v="1"/>
    <x v="0"/>
    <n v="1.3"/>
    <x v="0"/>
    <s v="1.3.4"/>
    <x v="0"/>
    <s v="M"/>
    <s v="04_23"/>
    <x v="3"/>
    <n v="6"/>
    <x v="0"/>
    <s v="012_23"/>
    <x v="3"/>
    <n v="18"/>
    <x v="3"/>
    <x v="1"/>
    <x v="4"/>
    <x v="4"/>
    <x v="108"/>
    <x v="108"/>
    <n v="0"/>
    <s v="SIN DESCRIPCIÓN PARA DESTINOS 00"/>
    <n v="0"/>
    <n v="0"/>
    <n v="0"/>
    <n v="0"/>
    <n v="0"/>
    <n v="0"/>
    <n v="0"/>
    <n v="0"/>
    <n v="20000"/>
    <n v="0"/>
    <n v="20000"/>
    <n v="0"/>
    <n v="20000"/>
    <n v="0"/>
    <n v="0"/>
    <n v="0"/>
    <n v="0"/>
    <n v="0"/>
  </r>
  <r>
    <s v="1.1-00-23"/>
    <x v="0"/>
    <n v="3"/>
    <x v="2"/>
    <n v="3.8"/>
    <x v="3"/>
    <s v="3.8.4"/>
    <x v="3"/>
    <s v="E"/>
    <s v="11_23"/>
    <x v="4"/>
    <n v="6"/>
    <x v="0"/>
    <s v="031_23"/>
    <x v="4"/>
    <n v="49"/>
    <x v="5"/>
    <x v="1"/>
    <x v="4"/>
    <x v="4"/>
    <x v="108"/>
    <x v="108"/>
    <n v="0"/>
    <s v="SIN DESCRIPCIÓN PARA DESTINOS 00"/>
    <n v="483800"/>
    <n v="500000"/>
    <n v="38454"/>
    <n v="0"/>
    <n v="0"/>
    <n v="0"/>
    <n v="0"/>
    <n v="0"/>
    <n v="0"/>
    <n v="0"/>
    <n v="0"/>
    <n v="445346"/>
    <n v="483800"/>
    <n v="0"/>
    <n v="0"/>
    <n v="0"/>
    <n v="16200"/>
    <n v="-16200"/>
  </r>
  <r>
    <s v="1.1-00-23"/>
    <x v="0"/>
    <n v="3"/>
    <x v="2"/>
    <n v="3.8"/>
    <x v="3"/>
    <s v="3.8.4"/>
    <x v="3"/>
    <s v="E"/>
    <s v="11_23"/>
    <x v="4"/>
    <n v="6"/>
    <x v="0"/>
    <s v="031_23"/>
    <x v="4"/>
    <n v="49"/>
    <x v="5"/>
    <x v="1"/>
    <x v="4"/>
    <x v="4"/>
    <x v="109"/>
    <x v="109"/>
    <n v="0"/>
    <s v="SIN DESCRIPCIÓN PARA DESTINOS 00"/>
    <n v="16200"/>
    <n v="0"/>
    <n v="16008"/>
    <n v="0"/>
    <n v="0"/>
    <n v="0"/>
    <n v="0"/>
    <n v="0"/>
    <n v="0"/>
    <n v="0"/>
    <n v="0"/>
    <n v="192"/>
    <n v="16200"/>
    <n v="0"/>
    <n v="16200"/>
    <n v="0"/>
    <n v="0"/>
    <n v="16200"/>
  </r>
  <r>
    <s v="1.1-00-23"/>
    <x v="0"/>
    <n v="1"/>
    <x v="0"/>
    <n v="1.3"/>
    <x v="0"/>
    <s v="1.3.4"/>
    <x v="0"/>
    <s v="E"/>
    <s v="05_23"/>
    <x v="0"/>
    <n v="6"/>
    <x v="0"/>
    <s v="015_23"/>
    <x v="0"/>
    <n v="21"/>
    <x v="4"/>
    <x v="1"/>
    <x v="4"/>
    <x v="4"/>
    <x v="109"/>
    <x v="109"/>
    <n v="0"/>
    <s v="SIN DESCRIPCIÓN PARA DESTINOS 00"/>
    <n v="68041"/>
    <n v="68041"/>
    <n v="0"/>
    <n v="0"/>
    <n v="0"/>
    <n v="0"/>
    <n v="0"/>
    <n v="0"/>
    <n v="0"/>
    <n v="0"/>
    <n v="0"/>
    <n v="68041"/>
    <n v="68041"/>
    <n v="0"/>
    <n v="0"/>
    <n v="0"/>
    <n v="0"/>
    <n v="0"/>
  </r>
  <r>
    <s v="1.1-00-23"/>
    <x v="0"/>
    <n v="2"/>
    <x v="1"/>
    <n v="2.1"/>
    <x v="2"/>
    <s v="2.1.5"/>
    <x v="2"/>
    <s v="R"/>
    <s v="17_23"/>
    <x v="2"/>
    <n v="4"/>
    <x v="2"/>
    <s v="037_23"/>
    <x v="2"/>
    <n v="56"/>
    <x v="2"/>
    <x v="1"/>
    <x v="4"/>
    <x v="4"/>
    <x v="110"/>
    <x v="110"/>
    <n v="0"/>
    <s v="SIN DESCRIPCIÓN PARA DESTINOS 00"/>
    <n v="110000"/>
    <n v="110000"/>
    <n v="0"/>
    <n v="0"/>
    <n v="0"/>
    <n v="0"/>
    <n v="0"/>
    <n v="0"/>
    <n v="0"/>
    <n v="0"/>
    <n v="0"/>
    <n v="110000"/>
    <n v="110000"/>
    <n v="0"/>
    <n v="0"/>
    <n v="0"/>
    <n v="0"/>
    <n v="0"/>
  </r>
  <r>
    <s v="1.1-00-23"/>
    <x v="0"/>
    <n v="2"/>
    <x v="1"/>
    <n v="2.2999999999999998"/>
    <x v="4"/>
    <s v="2.3.1"/>
    <x v="4"/>
    <s v="E"/>
    <s v="07_23"/>
    <x v="5"/>
    <n v="3"/>
    <x v="3"/>
    <s v="024_23"/>
    <x v="5"/>
    <n v="39"/>
    <x v="6"/>
    <x v="1"/>
    <x v="4"/>
    <x v="4"/>
    <x v="110"/>
    <x v="110"/>
    <n v="0"/>
    <s v="SIN DESCRIPCIÓN PARA DESTINOS 00"/>
    <n v="3966039"/>
    <n v="3966039"/>
    <n v="2684.01"/>
    <n v="2684.01"/>
    <n v="2684.01"/>
    <n v="0"/>
    <n v="0"/>
    <n v="0"/>
    <n v="0"/>
    <n v="0"/>
    <n v="0"/>
    <n v="3963354.99"/>
    <n v="3966039"/>
    <n v="0"/>
    <n v="0"/>
    <n v="0"/>
    <n v="0"/>
    <n v="0"/>
  </r>
  <r>
    <s v="1.1-00-23"/>
    <x v="0"/>
    <n v="3"/>
    <x v="2"/>
    <n v="3.1"/>
    <x v="7"/>
    <s v="3.1.1"/>
    <x v="10"/>
    <s v="E"/>
    <s v="09_23"/>
    <x v="10"/>
    <n v="8"/>
    <x v="6"/>
    <s v="026_23"/>
    <x v="14"/>
    <n v="42"/>
    <x v="15"/>
    <x v="1"/>
    <x v="4"/>
    <x v="4"/>
    <x v="110"/>
    <x v="110"/>
    <n v="0"/>
    <s v="SIN DESCRIPCIÓN PARA DESTINOS 00"/>
    <n v="86000"/>
    <n v="86000"/>
    <n v="0"/>
    <n v="0"/>
    <n v="0"/>
    <n v="0"/>
    <n v="0"/>
    <n v="0"/>
    <n v="50000"/>
    <n v="0"/>
    <n v="50000"/>
    <n v="86000"/>
    <n v="136000"/>
    <n v="0"/>
    <n v="0"/>
    <n v="0"/>
    <n v="0"/>
    <n v="0"/>
  </r>
  <r>
    <s v="1.1-00-23"/>
    <x v="0"/>
    <n v="2"/>
    <x v="1"/>
    <n v="2.1"/>
    <x v="2"/>
    <s v="2.1.5"/>
    <x v="2"/>
    <s v="R"/>
    <s v="17_23"/>
    <x v="2"/>
    <n v="4"/>
    <x v="2"/>
    <s v="037_23"/>
    <x v="2"/>
    <n v="56"/>
    <x v="2"/>
    <x v="1"/>
    <x v="4"/>
    <x v="4"/>
    <x v="111"/>
    <x v="111"/>
    <n v="0"/>
    <s v="SIN DESCRIPCIÓN PARA DESTINOS 00"/>
    <n v="10000"/>
    <n v="10000"/>
    <n v="0"/>
    <n v="0"/>
    <n v="0"/>
    <n v="0"/>
    <n v="0"/>
    <n v="0"/>
    <n v="0"/>
    <n v="0"/>
    <n v="0"/>
    <n v="10000"/>
    <n v="10000"/>
    <n v="0"/>
    <n v="0"/>
    <n v="0"/>
    <n v="0"/>
    <n v="0"/>
  </r>
  <r>
    <s v="1.1-00-23"/>
    <x v="0"/>
    <n v="2"/>
    <x v="1"/>
    <n v="2.2999999999999998"/>
    <x v="4"/>
    <s v="2.3.1"/>
    <x v="4"/>
    <s v="E"/>
    <s v="07_23"/>
    <x v="5"/>
    <n v="3"/>
    <x v="3"/>
    <s v="024_23"/>
    <x v="5"/>
    <n v="39"/>
    <x v="6"/>
    <x v="1"/>
    <x v="4"/>
    <x v="4"/>
    <x v="111"/>
    <x v="111"/>
    <n v="0"/>
    <s v="SIN DESCRIPCIÓN PARA DESTINOS 00"/>
    <n v="1005112"/>
    <n v="1005112"/>
    <n v="164130.43"/>
    <n v="164130.43"/>
    <n v="0"/>
    <n v="0"/>
    <n v="0"/>
    <n v="0"/>
    <n v="0"/>
    <n v="0"/>
    <n v="0"/>
    <n v="840981.57000000007"/>
    <n v="1005112"/>
    <n v="0"/>
    <n v="0"/>
    <n v="0"/>
    <n v="0"/>
    <n v="0"/>
  </r>
  <r>
    <s v="1.1-00-23"/>
    <x v="0"/>
    <n v="2"/>
    <x v="1"/>
    <n v="2.2000000000000002"/>
    <x v="1"/>
    <s v="2.2.7"/>
    <x v="1"/>
    <s v="E"/>
    <s v="07_23"/>
    <x v="5"/>
    <n v="2"/>
    <x v="7"/>
    <s v="022_23"/>
    <x v="15"/>
    <n v="36"/>
    <x v="16"/>
    <x v="1"/>
    <x v="4"/>
    <x v="4"/>
    <x v="112"/>
    <x v="112"/>
    <n v="0"/>
    <s v="SIN DESCRIPCIÓN PARA DESTINOS 00"/>
    <n v="150000"/>
    <n v="150000"/>
    <n v="0"/>
    <n v="0"/>
    <n v="0"/>
    <n v="0"/>
    <n v="0"/>
    <n v="0"/>
    <n v="0"/>
    <n v="0"/>
    <n v="0"/>
    <n v="150000"/>
    <n v="150000"/>
    <n v="0"/>
    <n v="0"/>
    <n v="0"/>
    <n v="0"/>
    <n v="0"/>
  </r>
  <r>
    <s v="1.1-00-23"/>
    <x v="0"/>
    <n v="1"/>
    <x v="0"/>
    <n v="1.3"/>
    <x v="0"/>
    <s v="1.3.4"/>
    <x v="0"/>
    <s v="E"/>
    <s v="07_23"/>
    <x v="5"/>
    <n v="3"/>
    <x v="3"/>
    <s v="019_23"/>
    <x v="16"/>
    <n v="33"/>
    <x v="17"/>
    <x v="1"/>
    <x v="4"/>
    <x v="4"/>
    <x v="112"/>
    <x v="112"/>
    <n v="0"/>
    <s v="SIN DESCRIPCIÓN PARA DESTINOS 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.1-00-23"/>
    <x v="0"/>
    <n v="2"/>
    <x v="1"/>
    <n v="2.2999999999999998"/>
    <x v="4"/>
    <s v="2.3.1"/>
    <x v="4"/>
    <s v="E"/>
    <s v="07_23"/>
    <x v="5"/>
    <n v="3"/>
    <x v="3"/>
    <s v="024_23"/>
    <x v="5"/>
    <n v="39"/>
    <x v="6"/>
    <x v="1"/>
    <x v="4"/>
    <x v="4"/>
    <x v="113"/>
    <x v="113"/>
    <n v="0"/>
    <s v="SIN DESCRIPCIÓN PARA DESTINOS 00"/>
    <n v="90000"/>
    <n v="90000"/>
    <n v="0"/>
    <n v="0"/>
    <n v="0"/>
    <n v="0"/>
    <n v="0"/>
    <n v="0"/>
    <n v="0"/>
    <n v="0"/>
    <n v="0"/>
    <n v="90000"/>
    <n v="90000"/>
    <n v="0"/>
    <n v="0"/>
    <n v="0"/>
    <n v="0"/>
    <n v="0"/>
  </r>
  <r>
    <s v="1.1-00-23"/>
    <x v="0"/>
    <n v="3"/>
    <x v="2"/>
    <n v="3.8"/>
    <x v="3"/>
    <s v="3.8.4"/>
    <x v="3"/>
    <s v="E"/>
    <s v="11_23"/>
    <x v="4"/>
    <n v="6"/>
    <x v="0"/>
    <s v="031_23"/>
    <x v="4"/>
    <n v="49"/>
    <x v="5"/>
    <x v="1"/>
    <x v="4"/>
    <x v="4"/>
    <x v="114"/>
    <x v="114"/>
    <n v="0"/>
    <s v="SIN DESCRIPCIÓN PARA DESTINOS 00"/>
    <n v="170000"/>
    <n v="170000"/>
    <n v="0"/>
    <n v="0"/>
    <n v="0"/>
    <n v="0"/>
    <n v="0"/>
    <n v="0"/>
    <n v="0"/>
    <n v="0"/>
    <n v="0"/>
    <n v="170000"/>
    <n v="170000"/>
    <n v="0"/>
    <n v="0"/>
    <n v="0"/>
    <n v="0"/>
    <n v="0"/>
  </r>
  <r>
    <s v="1.1-00-23"/>
    <x v="0"/>
    <n v="1"/>
    <x v="0"/>
    <n v="1.7"/>
    <x v="6"/>
    <s v="1.7.2"/>
    <x v="8"/>
    <s v="E"/>
    <s v="02_23"/>
    <x v="1"/>
    <n v="3"/>
    <x v="3"/>
    <s v="009_23"/>
    <x v="10"/>
    <n v="12"/>
    <x v="22"/>
    <x v="1"/>
    <x v="4"/>
    <x v="4"/>
    <x v="114"/>
    <x v="114"/>
    <n v="0"/>
    <s v="SIN DESCRIPCIÓN PARA DESTINOS 00"/>
    <n v="100000"/>
    <n v="100000"/>
    <n v="0"/>
    <n v="0"/>
    <n v="0"/>
    <n v="0"/>
    <n v="0"/>
    <n v="0"/>
    <n v="0"/>
    <n v="0"/>
    <n v="0"/>
    <n v="100000"/>
    <n v="100000"/>
    <n v="0"/>
    <n v="0"/>
    <n v="0"/>
    <n v="0"/>
    <n v="0"/>
  </r>
  <r>
    <s v="1.1-00-23"/>
    <x v="0"/>
    <n v="2"/>
    <x v="1"/>
    <n v="2.2999999999999998"/>
    <x v="4"/>
    <s v="2.3.1"/>
    <x v="4"/>
    <s v="E"/>
    <s v="07_23"/>
    <x v="5"/>
    <n v="3"/>
    <x v="3"/>
    <s v="024_23"/>
    <x v="5"/>
    <n v="39"/>
    <x v="6"/>
    <x v="1"/>
    <x v="4"/>
    <x v="4"/>
    <x v="115"/>
    <x v="115"/>
    <n v="0"/>
    <s v="SIN DESCRIPCIÓN PARA DESTINOS 00"/>
    <n v="581805"/>
    <n v="581805"/>
    <n v="0"/>
    <n v="0"/>
    <n v="0"/>
    <n v="0"/>
    <n v="0"/>
    <n v="0"/>
    <n v="0"/>
    <n v="0"/>
    <n v="0"/>
    <n v="581805"/>
    <n v="581805"/>
    <n v="0"/>
    <n v="0"/>
    <n v="0"/>
    <n v="0"/>
    <n v="0"/>
  </r>
  <r>
    <s v="1.1-00-23"/>
    <x v="0"/>
    <n v="2"/>
    <x v="1"/>
    <n v="2.7"/>
    <x v="5"/>
    <s v="2.7.1"/>
    <x v="6"/>
    <s v="E"/>
    <s v="10_23"/>
    <x v="6"/>
    <n v="4"/>
    <x v="2"/>
    <s v="030_23"/>
    <x v="7"/>
    <n v="48"/>
    <x v="8"/>
    <x v="1"/>
    <x v="4"/>
    <x v="4"/>
    <x v="116"/>
    <x v="116"/>
    <n v="0"/>
    <s v="SIN DESCRIPCIÓN PARA DESTINOS 00"/>
    <n v="100000"/>
    <n v="100000"/>
    <n v="0"/>
    <n v="0"/>
    <n v="0"/>
    <n v="0"/>
    <n v="0"/>
    <n v="0"/>
    <n v="0"/>
    <n v="0"/>
    <n v="0"/>
    <n v="100000"/>
    <n v="100000"/>
    <n v="0"/>
    <n v="0"/>
    <n v="0"/>
    <n v="0"/>
    <n v="0"/>
  </r>
  <r>
    <s v="1.1-00-23"/>
    <x v="0"/>
    <n v="1"/>
    <x v="0"/>
    <n v="1.3"/>
    <x v="0"/>
    <s v="1.3.4"/>
    <x v="0"/>
    <s v="E"/>
    <s v="07_23"/>
    <x v="5"/>
    <n v="3"/>
    <x v="3"/>
    <s v="019_23"/>
    <x v="16"/>
    <n v="33"/>
    <x v="17"/>
    <x v="1"/>
    <x v="4"/>
    <x v="4"/>
    <x v="116"/>
    <x v="116"/>
    <n v="0"/>
    <s v="SIN DESCRIPCIÓN PARA DESTINOS 00"/>
    <n v="0"/>
    <n v="0"/>
    <n v="329904"/>
    <n v="0"/>
    <n v="0"/>
    <n v="0"/>
    <n v="0"/>
    <n v="0"/>
    <n v="329904"/>
    <n v="0"/>
    <n v="329904"/>
    <n v="-329904"/>
    <n v="329904"/>
    <n v="0"/>
    <n v="0"/>
    <n v="0"/>
    <n v="0"/>
    <n v="0"/>
  </r>
  <r>
    <s v="1.1-00-23"/>
    <x v="0"/>
    <n v="2"/>
    <x v="1"/>
    <n v="2.5"/>
    <x v="8"/>
    <s v="2.5.6"/>
    <x v="12"/>
    <s v="S"/>
    <s v="06_23"/>
    <x v="11"/>
    <n v="5"/>
    <x v="5"/>
    <s v="016_23"/>
    <x v="18"/>
    <n v="25"/>
    <x v="19"/>
    <x v="1"/>
    <x v="4"/>
    <x v="4"/>
    <x v="116"/>
    <x v="116"/>
    <n v="0"/>
    <s v="SIN DESCRIPCIÓN PARA DESTINOS 00"/>
    <n v="250000"/>
    <n v="250000"/>
    <n v="0"/>
    <n v="0"/>
    <n v="0"/>
    <n v="0"/>
    <n v="0"/>
    <n v="0"/>
    <n v="0"/>
    <n v="0"/>
    <n v="0"/>
    <n v="250000"/>
    <n v="250000"/>
    <n v="0"/>
    <n v="0"/>
    <n v="0"/>
    <n v="0"/>
    <n v="0"/>
  </r>
  <r>
    <s v="2.5-02-23"/>
    <x v="4"/>
    <n v="3"/>
    <x v="2"/>
    <n v="3.8"/>
    <x v="3"/>
    <s v="3.8.4"/>
    <x v="3"/>
    <s v="E"/>
    <s v="11_23"/>
    <x v="4"/>
    <n v="6"/>
    <x v="0"/>
    <s v="031_23"/>
    <x v="4"/>
    <n v="50"/>
    <x v="28"/>
    <x v="1"/>
    <x v="4"/>
    <x v="4"/>
    <x v="117"/>
    <x v="117"/>
    <n v="0"/>
    <s v="SIN DESCRIPCIÓN PARA DESTINOS 00"/>
    <n v="34907948"/>
    <n v="34907948"/>
    <n v="0"/>
    <n v="0"/>
    <n v="0"/>
    <n v="0"/>
    <n v="0"/>
    <n v="0"/>
    <n v="0"/>
    <n v="0"/>
    <n v="0"/>
    <n v="34907948"/>
    <n v="34907948"/>
    <n v="0"/>
    <n v="0"/>
    <n v="0"/>
    <n v="0"/>
    <n v="0"/>
  </r>
  <r>
    <s v="1.1-00-23"/>
    <x v="0"/>
    <n v="2"/>
    <x v="1"/>
    <n v="2.2999999999999998"/>
    <x v="4"/>
    <s v="2.3.1"/>
    <x v="4"/>
    <s v="E"/>
    <s v="07_23"/>
    <x v="5"/>
    <n v="3"/>
    <x v="3"/>
    <s v="024_23"/>
    <x v="5"/>
    <n v="39"/>
    <x v="6"/>
    <x v="1"/>
    <x v="4"/>
    <x v="4"/>
    <x v="117"/>
    <x v="117"/>
    <n v="0"/>
    <s v="SIN DESCRIPCIÓN PARA DESTINOS 00"/>
    <n v="92000"/>
    <n v="92000"/>
    <n v="0"/>
    <n v="0"/>
    <n v="0"/>
    <n v="0"/>
    <n v="0"/>
    <n v="0"/>
    <n v="0"/>
    <n v="0"/>
    <n v="0"/>
    <n v="92000"/>
    <n v="92000"/>
    <n v="0"/>
    <n v="0"/>
    <n v="0"/>
    <n v="0"/>
    <n v="0"/>
  </r>
  <r>
    <s v="1.1-00-23"/>
    <x v="0"/>
    <n v="1"/>
    <x v="0"/>
    <n v="1.7"/>
    <x v="6"/>
    <s v="1.7.2"/>
    <x v="8"/>
    <s v="E"/>
    <s v="02_23"/>
    <x v="1"/>
    <n v="3"/>
    <x v="3"/>
    <s v="009_23"/>
    <x v="10"/>
    <n v="12"/>
    <x v="22"/>
    <x v="1"/>
    <x v="4"/>
    <x v="4"/>
    <x v="117"/>
    <x v="117"/>
    <n v="0"/>
    <s v="SIN DESCRIPCIÓN PARA DESTINOS 00"/>
    <n v="1000000"/>
    <n v="1000000"/>
    <n v="0"/>
    <n v="0"/>
    <n v="0"/>
    <n v="0"/>
    <n v="0"/>
    <n v="0"/>
    <n v="0"/>
    <n v="0"/>
    <n v="0"/>
    <n v="1000000"/>
    <n v="1000000"/>
    <n v="0"/>
    <n v="0"/>
    <n v="0"/>
    <n v="0"/>
    <n v="0"/>
  </r>
  <r>
    <s v="1.1-00-23"/>
    <x v="0"/>
    <n v="2"/>
    <x v="1"/>
    <n v="2.7"/>
    <x v="5"/>
    <s v="2.7.1"/>
    <x v="6"/>
    <s v="E"/>
    <s v="10_23"/>
    <x v="6"/>
    <n v="4"/>
    <x v="2"/>
    <s v="030_23"/>
    <x v="7"/>
    <n v="48"/>
    <x v="8"/>
    <x v="1"/>
    <x v="4"/>
    <x v="4"/>
    <x v="118"/>
    <x v="118"/>
    <n v="0"/>
    <s v="SIN DESCRIPCIÓN PARA DESTINOS 00"/>
    <n v="50000"/>
    <n v="50000"/>
    <n v="0"/>
    <n v="0"/>
    <n v="0"/>
    <n v="0"/>
    <n v="0"/>
    <n v="0"/>
    <n v="0"/>
    <n v="0"/>
    <n v="0"/>
    <n v="50000"/>
    <n v="50000"/>
    <n v="0"/>
    <n v="0"/>
    <n v="0"/>
    <n v="0"/>
    <n v="0"/>
  </r>
  <r>
    <s v="1.1-14-23"/>
    <x v="14"/>
    <n v="1"/>
    <x v="0"/>
    <n v="1.3"/>
    <x v="0"/>
    <s v="1.3.4"/>
    <x v="0"/>
    <s v="O"/>
    <s v="02_23"/>
    <x v="1"/>
    <n v="1"/>
    <x v="1"/>
    <s v="007_23"/>
    <x v="24"/>
    <n v="7"/>
    <x v="31"/>
    <x v="1"/>
    <x v="4"/>
    <x v="4"/>
    <x v="119"/>
    <x v="119"/>
    <n v="0"/>
    <s v="SIN DESCRIPCIÓN PARA DESTINOS 00"/>
    <n v="8000000"/>
    <n v="0"/>
    <n v="5000000"/>
    <n v="5000000"/>
    <n v="5000000"/>
    <n v="5000000"/>
    <n v="5000000"/>
    <n v="0"/>
    <n v="0"/>
    <n v="0"/>
    <n v="0"/>
    <n v="3000000"/>
    <n v="8000000"/>
    <n v="0"/>
    <n v="0"/>
    <n v="0"/>
    <n v="0"/>
    <n v="0"/>
  </r>
  <r>
    <s v="1.1-14-23"/>
    <x v="14"/>
    <n v="1"/>
    <x v="0"/>
    <n v="1.3"/>
    <x v="0"/>
    <s v="1.3.4"/>
    <x v="0"/>
    <s v="M"/>
    <s v="04_23"/>
    <x v="3"/>
    <n v="6"/>
    <x v="0"/>
    <s v="013_23"/>
    <x v="28"/>
    <n v="19"/>
    <x v="38"/>
    <x v="1"/>
    <x v="4"/>
    <x v="4"/>
    <x v="119"/>
    <x v="119"/>
    <n v="0"/>
    <s v="SIN DESCRIPCIÓN PARA DESTINOS 00"/>
    <n v="0"/>
    <n v="8000000"/>
    <n v="0"/>
    <n v="0"/>
    <n v="0"/>
    <n v="0"/>
    <n v="0"/>
    <n v="0"/>
    <n v="0"/>
    <n v="0"/>
    <n v="0"/>
    <n v="0"/>
    <n v="0"/>
    <n v="0"/>
    <n v="0"/>
    <n v="0"/>
    <n v="0"/>
    <n v="0"/>
  </r>
  <r>
    <s v="1.1-00-23"/>
    <x v="0"/>
    <n v="3"/>
    <x v="2"/>
    <n v="3.8"/>
    <x v="3"/>
    <s v="3.8.4"/>
    <x v="3"/>
    <s v="E"/>
    <s v="11_23"/>
    <x v="4"/>
    <n v="6"/>
    <x v="0"/>
    <s v="031_23"/>
    <x v="4"/>
    <n v="50"/>
    <x v="28"/>
    <x v="1"/>
    <x v="4"/>
    <x v="4"/>
    <x v="120"/>
    <x v="120"/>
    <n v="0"/>
    <s v="SIN DESCRIPCIÓN PARA DESTINOS 00"/>
    <n v="5841164"/>
    <n v="5841164"/>
    <n v="5629015.9699999997"/>
    <n v="5629015.9699999997"/>
    <n v="501731.63"/>
    <n v="391763.63"/>
    <n v="0"/>
    <n v="0"/>
    <n v="0"/>
    <n v="0"/>
    <n v="0"/>
    <n v="212148.03000000026"/>
    <n v="5841164"/>
    <n v="0"/>
    <n v="0"/>
    <n v="0"/>
    <n v="0"/>
    <n v="0"/>
  </r>
  <r>
    <s v="1.1-00-23"/>
    <x v="0"/>
    <n v="3"/>
    <x v="2"/>
    <n v="3.8"/>
    <x v="3"/>
    <s v="3.8.4"/>
    <x v="3"/>
    <s v="E"/>
    <s v="11_23"/>
    <x v="4"/>
    <n v="6"/>
    <x v="0"/>
    <s v="031_23"/>
    <x v="4"/>
    <n v="50"/>
    <x v="28"/>
    <x v="1"/>
    <x v="4"/>
    <x v="4"/>
    <x v="121"/>
    <x v="121"/>
    <n v="0"/>
    <s v="SIN DESCRIPCIÓN PARA DESTINOS 00"/>
    <n v="4091000"/>
    <n v="4091000"/>
    <n v="2244530.4"/>
    <n v="718898.4"/>
    <n v="718898.4"/>
    <n v="0"/>
    <n v="0"/>
    <n v="0"/>
    <n v="0"/>
    <n v="0"/>
    <n v="0"/>
    <n v="1846469.6"/>
    <n v="4091000"/>
    <n v="0"/>
    <n v="0"/>
    <n v="0"/>
    <n v="0"/>
    <n v="0"/>
  </r>
  <r>
    <s v="2.5-02-23"/>
    <x v="4"/>
    <n v="1"/>
    <x v="0"/>
    <n v="1.3"/>
    <x v="0"/>
    <s v="1.3.4"/>
    <x v="0"/>
    <s v="K"/>
    <s v="07_23"/>
    <x v="5"/>
    <n v="3"/>
    <x v="3"/>
    <s v="023_23"/>
    <x v="36"/>
    <n v="37"/>
    <x v="54"/>
    <x v="1"/>
    <x v="5"/>
    <x v="5"/>
    <x v="122"/>
    <x v="122"/>
    <n v="0"/>
    <s v="SIN DESCRIPCIÓN PARA DESTINOS 00"/>
    <n v="10000000"/>
    <n v="10000001.279999999"/>
    <n v="0"/>
    <n v="0"/>
    <n v="0"/>
    <n v="0"/>
    <n v="0"/>
    <n v="0"/>
    <n v="0"/>
    <n v="0"/>
    <n v="0"/>
    <n v="10000000"/>
    <n v="10000000"/>
    <n v="0"/>
    <n v="0"/>
    <n v="0"/>
    <n v="1.28"/>
    <n v="-1.28"/>
  </r>
  <r>
    <s v="1.1-00-23"/>
    <x v="0"/>
    <n v="1"/>
    <x v="0"/>
    <n v="1.3"/>
    <x v="0"/>
    <s v="1.3.4"/>
    <x v="0"/>
    <s v="K"/>
    <s v="07_23"/>
    <x v="5"/>
    <n v="3"/>
    <x v="3"/>
    <s v="023_23"/>
    <x v="36"/>
    <n v="37"/>
    <x v="54"/>
    <x v="1"/>
    <x v="5"/>
    <x v="5"/>
    <x v="122"/>
    <x v="122"/>
    <n v="0"/>
    <s v="SIN DESCRIPCIÓN PARA DESTINOS 00"/>
    <n v="20466279.469999999"/>
    <n v="20466278.190000001"/>
    <n v="0"/>
    <n v="0"/>
    <n v="0"/>
    <n v="0"/>
    <n v="0"/>
    <n v="0"/>
    <n v="0"/>
    <n v="0"/>
    <n v="0"/>
    <n v="20466279.469999999"/>
    <n v="20466279.469999999"/>
    <n v="0"/>
    <n v="1.28"/>
    <n v="0"/>
    <n v="0"/>
    <n v="1.28"/>
  </r>
  <r>
    <s v="1.1-00-23"/>
    <x v="0"/>
    <n v="1"/>
    <x v="0"/>
    <n v="1.3"/>
    <x v="0"/>
    <s v="1.3.4"/>
    <x v="0"/>
    <s v="K"/>
    <s v="07_23"/>
    <x v="5"/>
    <n v="3"/>
    <x v="3"/>
    <s v="023_23"/>
    <x v="36"/>
    <n v="38"/>
    <x v="55"/>
    <x v="1"/>
    <x v="5"/>
    <x v="5"/>
    <x v="122"/>
    <x v="122"/>
    <n v="0"/>
    <s v="SIN DESCRIPCIÓN PARA DESTINOS 00"/>
    <n v="16000000"/>
    <n v="16000000"/>
    <n v="0"/>
    <n v="0"/>
    <n v="0"/>
    <n v="0"/>
    <n v="0"/>
    <n v="0"/>
    <n v="0"/>
    <n v="0"/>
    <n v="0"/>
    <n v="16000000"/>
    <n v="16000000"/>
    <n v="0"/>
    <n v="0"/>
    <n v="0"/>
    <n v="0"/>
    <n v="0"/>
  </r>
  <r>
    <s v="2.5-02-23"/>
    <x v="4"/>
    <n v="1"/>
    <x v="0"/>
    <n v="1.3"/>
    <x v="0"/>
    <s v="1.3.4"/>
    <x v="0"/>
    <s v="K"/>
    <s v="07_23"/>
    <x v="5"/>
    <n v="3"/>
    <x v="3"/>
    <s v="023_23"/>
    <x v="36"/>
    <n v="37"/>
    <x v="54"/>
    <x v="1"/>
    <x v="5"/>
    <x v="5"/>
    <x v="123"/>
    <x v="123"/>
    <n v="0"/>
    <s v="SIN DESCRIPCIÓN PARA DESTINOS 00"/>
    <n v="20000000"/>
    <n v="19999999.440000001"/>
    <n v="0"/>
    <n v="0"/>
    <n v="0"/>
    <n v="0"/>
    <n v="0"/>
    <n v="0"/>
    <n v="0"/>
    <n v="0"/>
    <n v="0"/>
    <n v="20000000"/>
    <n v="20000000"/>
    <n v="0"/>
    <n v="0.56000000000000005"/>
    <n v="0"/>
    <n v="0"/>
    <n v="0.56000000000000005"/>
  </r>
  <r>
    <s v="1.1-00-23"/>
    <x v="0"/>
    <n v="1"/>
    <x v="0"/>
    <n v="1.3"/>
    <x v="0"/>
    <s v="1.3.4"/>
    <x v="0"/>
    <s v="K"/>
    <s v="07_23"/>
    <x v="5"/>
    <n v="3"/>
    <x v="3"/>
    <s v="023_23"/>
    <x v="36"/>
    <n v="37"/>
    <x v="54"/>
    <x v="1"/>
    <x v="5"/>
    <x v="5"/>
    <x v="123"/>
    <x v="123"/>
    <n v="28"/>
    <s v="PLANTA POTABILIZADORA"/>
    <n v="34090909.090000004"/>
    <n v="34090909.229999997"/>
    <n v="0"/>
    <n v="0"/>
    <n v="0"/>
    <n v="0"/>
    <n v="0"/>
    <n v="0"/>
    <n v="0"/>
    <n v="0"/>
    <n v="0"/>
    <n v="34090909.090000004"/>
    <n v="34090909.090000004"/>
    <n v="0"/>
    <n v="0"/>
    <n v="0"/>
    <n v="0.14000000000000001"/>
    <n v="-0.14000000000000001"/>
  </r>
  <r>
    <s v="2.5-01-23"/>
    <x v="15"/>
    <n v="1"/>
    <x v="0"/>
    <n v="1.3"/>
    <x v="0"/>
    <s v="1.3.4"/>
    <x v="0"/>
    <s v="K"/>
    <s v="07_23"/>
    <x v="5"/>
    <n v="3"/>
    <x v="3"/>
    <s v="023_23"/>
    <x v="36"/>
    <n v="37"/>
    <x v="54"/>
    <x v="1"/>
    <x v="5"/>
    <x v="5"/>
    <x v="123"/>
    <x v="123"/>
    <n v="0"/>
    <s v="SIN DESCRIPCIÓN PARA DESTINOS 00"/>
    <n v="33091667"/>
    <n v="33091667.420000002"/>
    <n v="0"/>
    <n v="0"/>
    <n v="0"/>
    <n v="0"/>
    <n v="0"/>
    <n v="0"/>
    <n v="0"/>
    <n v="0"/>
    <n v="0"/>
    <n v="33091667"/>
    <n v="33091667"/>
    <n v="0"/>
    <n v="0"/>
    <n v="0"/>
    <n v="0.42"/>
    <n v="-0.42"/>
  </r>
  <r>
    <s v="2.5-02-23"/>
    <x v="4"/>
    <n v="1"/>
    <x v="0"/>
    <n v="1.3"/>
    <x v="0"/>
    <s v="1.3.4"/>
    <x v="0"/>
    <s v="K"/>
    <s v="07_23"/>
    <x v="5"/>
    <n v="3"/>
    <x v="3"/>
    <s v="023_23"/>
    <x v="36"/>
    <n v="37"/>
    <x v="54"/>
    <x v="1"/>
    <x v="5"/>
    <x v="5"/>
    <x v="124"/>
    <x v="124"/>
    <n v="0"/>
    <s v="SIN DESCRIPCIÓN PARA DESTINOS 00"/>
    <n v="15000000"/>
    <n v="15000003.800000001"/>
    <n v="2133082.19"/>
    <n v="2133082.19"/>
    <n v="533270.55000000005"/>
    <n v="533270.55000000005"/>
    <n v="533270.55000000005"/>
    <n v="0"/>
    <n v="0"/>
    <n v="0"/>
    <n v="0"/>
    <n v="12866917.810000001"/>
    <n v="15000000"/>
    <n v="0"/>
    <n v="0"/>
    <n v="0"/>
    <n v="3.8"/>
    <n v="-3.8"/>
  </r>
  <r>
    <s v="1.1-00-23"/>
    <x v="0"/>
    <n v="1"/>
    <x v="0"/>
    <n v="1.3"/>
    <x v="0"/>
    <s v="1.3.4"/>
    <x v="0"/>
    <s v="K"/>
    <s v="07_23"/>
    <x v="5"/>
    <n v="3"/>
    <x v="3"/>
    <s v="023_23"/>
    <x v="36"/>
    <n v="38"/>
    <x v="55"/>
    <x v="1"/>
    <x v="5"/>
    <x v="5"/>
    <x v="124"/>
    <x v="124"/>
    <n v="0"/>
    <s v="SIN DESCRIPCIÓN PARA DESTINOS 00"/>
    <n v="16000000"/>
    <n v="16000000"/>
    <n v="0"/>
    <n v="0"/>
    <n v="0"/>
    <n v="0"/>
    <n v="0"/>
    <n v="0"/>
    <n v="0"/>
    <n v="0"/>
    <n v="0"/>
    <n v="16000000"/>
    <n v="16000000"/>
    <n v="0"/>
    <n v="0"/>
    <n v="0"/>
    <n v="0"/>
    <n v="0"/>
  </r>
  <r>
    <s v="2.5-01-23"/>
    <x v="15"/>
    <n v="1"/>
    <x v="0"/>
    <n v="1.3"/>
    <x v="0"/>
    <s v="1.3.4"/>
    <x v="0"/>
    <s v="K"/>
    <s v="07_23"/>
    <x v="5"/>
    <n v="3"/>
    <x v="3"/>
    <s v="023_23"/>
    <x v="36"/>
    <n v="37"/>
    <x v="54"/>
    <x v="1"/>
    <x v="5"/>
    <x v="5"/>
    <x v="124"/>
    <x v="124"/>
    <n v="0"/>
    <s v="SIN DESCRIPCIÓN PARA DESTINOS 00"/>
    <n v="20000000"/>
    <n v="19999996.199999999"/>
    <n v="0"/>
    <n v="0"/>
    <n v="0"/>
    <n v="0"/>
    <n v="0"/>
    <n v="0"/>
    <n v="0"/>
    <n v="0"/>
    <n v="0"/>
    <n v="20000000"/>
    <n v="20000000"/>
    <n v="0"/>
    <n v="3.8"/>
    <n v="0"/>
    <n v="0"/>
    <n v="3.8"/>
  </r>
  <r>
    <s v="1.1-00-23"/>
    <x v="0"/>
    <n v="1"/>
    <x v="0"/>
    <n v="1.3"/>
    <x v="0"/>
    <s v="1.3.4"/>
    <x v="0"/>
    <s v="M"/>
    <s v="04_23"/>
    <x v="3"/>
    <n v="6"/>
    <x v="0"/>
    <s v="012_23"/>
    <x v="3"/>
    <n v="18"/>
    <x v="3"/>
    <x v="1"/>
    <x v="5"/>
    <x v="5"/>
    <x v="125"/>
    <x v="125"/>
    <n v="13"/>
    <s v="PLANTAS DE TRATAMIENTO"/>
    <n v="25108364"/>
    <n v="25108346.399999999"/>
    <n v="3930060"/>
    <n v="3930060"/>
    <n v="3930060"/>
    <n v="3930060"/>
    <n v="3930060"/>
    <n v="0"/>
    <n v="0"/>
    <n v="0"/>
    <n v="0"/>
    <n v="21178304"/>
    <n v="25108364"/>
    <n v="0"/>
    <n v="17.600000000000001"/>
    <n v="0"/>
    <n v="0"/>
    <n v="17.600000000000001"/>
  </r>
  <r>
    <s v="1.1-00-23"/>
    <x v="0"/>
    <n v="1"/>
    <x v="0"/>
    <n v="1.3"/>
    <x v="0"/>
    <s v="1.3.4"/>
    <x v="0"/>
    <s v="M"/>
    <s v="04_23"/>
    <x v="3"/>
    <n v="6"/>
    <x v="0"/>
    <s v="012_23"/>
    <x v="3"/>
    <n v="18"/>
    <x v="3"/>
    <x v="1"/>
    <x v="5"/>
    <x v="5"/>
    <x v="125"/>
    <x v="125"/>
    <n v="14"/>
    <s v="CAT"/>
    <n v="71000000"/>
    <n v="71000017.599999994"/>
    <n v="12161146.060000001"/>
    <n v="12161146.060000001"/>
    <n v="12161146.060000001"/>
    <n v="12161146.060000001"/>
    <n v="12161146.060000001"/>
    <n v="0"/>
    <n v="0"/>
    <n v="0"/>
    <n v="0"/>
    <n v="58838853.939999998"/>
    <n v="71000000"/>
    <n v="0"/>
    <n v="0"/>
    <n v="0"/>
    <n v="17.600000000000001"/>
    <n v="-17.600000000000001"/>
  </r>
  <r>
    <s v="2.5-02-23"/>
    <x v="4"/>
    <n v="1"/>
    <x v="0"/>
    <n v="1.3"/>
    <x v="0"/>
    <s v="1.3.4"/>
    <x v="0"/>
    <s v="M"/>
    <s v="04_23"/>
    <x v="3"/>
    <n v="6"/>
    <x v="0"/>
    <s v="013_23"/>
    <x v="28"/>
    <n v="19"/>
    <x v="38"/>
    <x v="2"/>
    <x v="6"/>
    <x v="6"/>
    <x v="126"/>
    <x v="126"/>
    <n v="0"/>
    <s v="SIN DESCRIPCIÓN PARA DESTINOS 00"/>
    <n v="35000000"/>
    <n v="35000000"/>
    <n v="2185728.9700000002"/>
    <n v="2185728.9700000002"/>
    <n v="2185728.9700000002"/>
    <n v="2185728.9700000002"/>
    <n v="2185728.9700000002"/>
    <n v="0"/>
    <n v="0"/>
    <n v="0"/>
    <n v="0"/>
    <n v="32814271.030000001"/>
    <n v="35000000"/>
    <n v="0"/>
    <n v="0"/>
    <n v="0"/>
    <n v="0"/>
    <n v="0"/>
  </r>
  <r>
    <s v="2.5-02-23"/>
    <x v="4"/>
    <n v="1"/>
    <x v="0"/>
    <n v="1.3"/>
    <x v="0"/>
    <s v="1.3.4"/>
    <x v="0"/>
    <s v="M"/>
    <s v="04_23"/>
    <x v="3"/>
    <n v="6"/>
    <x v="0"/>
    <s v="013_23"/>
    <x v="28"/>
    <n v="19"/>
    <x v="38"/>
    <x v="2"/>
    <x v="6"/>
    <x v="6"/>
    <x v="127"/>
    <x v="127"/>
    <n v="0"/>
    <s v="SIN DESCRIPCIÓN PARA DESTINOS 00"/>
    <n v="20000000"/>
    <n v="20000000"/>
    <n v="741137.47"/>
    <n v="741137.47"/>
    <n v="741137.47"/>
    <n v="741137.47"/>
    <n v="741137.47"/>
    <n v="0"/>
    <n v="0"/>
    <n v="0"/>
    <n v="0"/>
    <n v="19258862.530000001"/>
    <n v="2000000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Origen del Recurso">
  <location ref="B3:C20" firstHeaderRow="1" firstDataRow="1" firstDataCol="1"/>
  <pivotFields count="42">
    <pivotField showAll="0"/>
    <pivotField axis="axisRow" showAll="0">
      <items count="17">
        <item x="6"/>
        <item x="5"/>
        <item x="9"/>
        <item x="10"/>
        <item x="15"/>
        <item x="8"/>
        <item x="4"/>
        <item x="13"/>
        <item x="2"/>
        <item x="1"/>
        <item x="11"/>
        <item x="12"/>
        <item x="14"/>
        <item x="0"/>
        <item x="7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dataField="1" numFmtId="164" showAll="0"/>
    <pivotField showAll="0"/>
    <pivotField showAll="0"/>
    <pivotField showAll="0"/>
    <pivotField showAll="0"/>
    <pivotField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1era Modificación 2023 " fld="36" baseField="1" baseItem="5" numFmtId="4"/>
  </dataFields>
  <formats count="4">
    <format dxfId="320">
      <pivotArea collapsedLevelsAreSubtotals="1" fieldPosition="0">
        <references count="1">
          <reference field="1" count="2">
            <x v="3"/>
            <x v="4"/>
          </reference>
        </references>
      </pivotArea>
    </format>
    <format dxfId="319">
      <pivotArea field="1" type="button" dataOnly="0" labelOnly="1" outline="0" axis="axisRow" fieldPosition="0"/>
    </format>
    <format dxfId="318">
      <pivotArea dataOnly="0" labelOnly="1" grandRow="1" outline="0" fieldPosition="0"/>
    </format>
    <format dxfId="317">
      <pivotArea dataOnly="0" labelOnly="1" fieldPosition="0">
        <references count="1">
          <reference field="1" count="0"/>
        </references>
      </pivotArea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 rowHeaderCaption="Capitulo">
  <location ref="B3:D11" firstHeaderRow="1" firstDataRow="1" firstDataCol="2"/>
  <pivotFields count="42"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name="Capitulo " axis="axisRow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axis="axisRow" compact="0" outline="0" showAll="0" defaultSubtotal="0">
      <items count="7">
        <item x="4"/>
        <item x="6"/>
        <item x="5"/>
        <item x="1"/>
        <item x="2"/>
        <item x="0"/>
        <item x="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6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64" outline="0" subtotalTop="0" showAll="0" defaultSubtotal="0"/>
    <pivotField compact="0" numFmtId="164" outline="0" showAll="0" defaultSubtotal="0"/>
    <pivotField dataField="1" compact="0" numFmtId="16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18"/>
    <field x="19"/>
  </rowFields>
  <rowItems count="8">
    <i>
      <x/>
      <x v="5"/>
    </i>
    <i>
      <x v="1"/>
      <x v="3"/>
    </i>
    <i>
      <x v="2"/>
      <x v="4"/>
    </i>
    <i>
      <x v="3"/>
      <x v="6"/>
    </i>
    <i>
      <x v="4"/>
      <x/>
    </i>
    <i>
      <x v="5"/>
      <x v="2"/>
    </i>
    <i>
      <x v="6"/>
      <x v="1"/>
    </i>
    <i t="grand">
      <x/>
    </i>
  </rowItems>
  <colItems count="1">
    <i/>
  </colItems>
  <dataFields count="1">
    <dataField name="1era Modificación 2023 " fld="36" baseField="1" baseItem="5" numFmtId="4"/>
  </dataField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Administrativa">
  <location ref="B3:C21" firstHeaderRow="1" firstDataRow="1" firstDataCol="1"/>
  <pivotFields count="4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8">
        <item x="13"/>
        <item x="7"/>
        <item x="14"/>
        <item x="11"/>
        <item x="10"/>
        <item x="6"/>
        <item x="4"/>
        <item x="5"/>
        <item x="12"/>
        <item x="15"/>
        <item x="0"/>
        <item x="9"/>
        <item x="1"/>
        <item x="8"/>
        <item x="16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dataField="1" numFmtId="164" showAll="0"/>
    <pivotField showAll="0"/>
    <pivotField showAll="0"/>
    <pivotField showAll="0"/>
    <pivotField showAll="0"/>
    <pivotField showAll="0"/>
  </pivotFields>
  <rowFields count="1">
    <field x="1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1era Modificación 2023 " fld="36" baseField="1" baseItem="5" numFmtId="4"/>
  </dataField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Programa y Proyecto">
  <location ref="A3:B68" firstHeaderRow="1" firstDataRow="1" firstDataCol="1"/>
  <pivotFields count="4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9">
        <item x="2"/>
        <item x="1"/>
        <item x="6"/>
        <item x="7"/>
        <item x="0"/>
        <item x="3"/>
        <item x="4"/>
        <item x="5"/>
        <item t="default"/>
      </items>
    </pivotField>
    <pivotField showAll="0"/>
    <pivotField showAll="0"/>
    <pivotField showAll="0"/>
    <pivotField axis="axisRow" showAll="0">
      <items count="57">
        <item x="32"/>
        <item x="41"/>
        <item x="15"/>
        <item x="11"/>
        <item x="52"/>
        <item x="19"/>
        <item x="34"/>
        <item x="47"/>
        <item x="37"/>
        <item x="50"/>
        <item x="13"/>
        <item x="42"/>
        <item x="40"/>
        <item x="30"/>
        <item x="4"/>
        <item x="44"/>
        <item x="26"/>
        <item x="27"/>
        <item x="31"/>
        <item x="2"/>
        <item x="12"/>
        <item x="25"/>
        <item x="3"/>
        <item x="23"/>
        <item x="24"/>
        <item x="35"/>
        <item x="10"/>
        <item x="22"/>
        <item x="53"/>
        <item x="45"/>
        <item x="5"/>
        <item x="48"/>
        <item x="54"/>
        <item x="21"/>
        <item x="20"/>
        <item x="8"/>
        <item x="46"/>
        <item x="55"/>
        <item x="33"/>
        <item x="51"/>
        <item x="1"/>
        <item x="39"/>
        <item x="38"/>
        <item x="7"/>
        <item x="9"/>
        <item x="36"/>
        <item x="14"/>
        <item x="18"/>
        <item x="17"/>
        <item x="29"/>
        <item x="6"/>
        <item x="0"/>
        <item x="43"/>
        <item x="28"/>
        <item x="16"/>
        <item x="4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dataField="1" numFmtId="164" showAll="0"/>
    <pivotField showAll="0"/>
    <pivotField showAll="0"/>
    <pivotField showAll="0"/>
    <pivotField showAll="0"/>
    <pivotField showAll="0"/>
  </pivotFields>
  <rowFields count="2">
    <field x="12"/>
    <field x="16"/>
  </rowFields>
  <rowItems count="65">
    <i>
      <x/>
    </i>
    <i r="1">
      <x v="19"/>
    </i>
    <i r="1">
      <x v="35"/>
    </i>
    <i>
      <x v="1"/>
    </i>
    <i r="1">
      <x/>
    </i>
    <i r="1">
      <x v="4"/>
    </i>
    <i r="1">
      <x v="9"/>
    </i>
    <i r="1">
      <x v="11"/>
    </i>
    <i r="1">
      <x v="12"/>
    </i>
    <i r="1">
      <x v="18"/>
    </i>
    <i r="1">
      <x v="20"/>
    </i>
    <i r="1">
      <x v="25"/>
    </i>
    <i r="1">
      <x v="28"/>
    </i>
    <i r="1">
      <x v="36"/>
    </i>
    <i r="1">
      <x v="40"/>
    </i>
    <i r="1">
      <x v="41"/>
    </i>
    <i r="1">
      <x v="52"/>
    </i>
    <i>
      <x v="2"/>
    </i>
    <i r="1">
      <x v="2"/>
    </i>
    <i r="1">
      <x v="8"/>
    </i>
    <i r="1">
      <x v="15"/>
    </i>
    <i r="1">
      <x v="29"/>
    </i>
    <i r="1">
      <x v="33"/>
    </i>
    <i>
      <x v="3"/>
    </i>
    <i r="1">
      <x v="54"/>
    </i>
    <i>
      <x v="4"/>
    </i>
    <i r="1">
      <x v="14"/>
    </i>
    <i r="1">
      <x v="17"/>
    </i>
    <i r="1">
      <x v="21"/>
    </i>
    <i r="1">
      <x v="22"/>
    </i>
    <i r="1">
      <x v="23"/>
    </i>
    <i r="1">
      <x v="24"/>
    </i>
    <i r="1">
      <x v="30"/>
    </i>
    <i r="1">
      <x v="38"/>
    </i>
    <i r="1">
      <x v="42"/>
    </i>
    <i r="1">
      <x v="44"/>
    </i>
    <i r="1">
      <x v="51"/>
    </i>
    <i r="1">
      <x v="53"/>
    </i>
    <i>
      <x v="5"/>
    </i>
    <i r="1">
      <x v="3"/>
    </i>
    <i r="1">
      <x v="27"/>
    </i>
    <i r="1">
      <x v="32"/>
    </i>
    <i r="1">
      <x v="37"/>
    </i>
    <i r="1">
      <x v="43"/>
    </i>
    <i r="1">
      <x v="46"/>
    </i>
    <i r="1">
      <x v="47"/>
    </i>
    <i r="1">
      <x v="48"/>
    </i>
    <i r="1">
      <x v="49"/>
    </i>
    <i r="1">
      <x v="50"/>
    </i>
    <i>
      <x v="6"/>
    </i>
    <i r="1">
      <x v="16"/>
    </i>
    <i r="1">
      <x v="26"/>
    </i>
    <i>
      <x v="7"/>
    </i>
    <i r="1">
      <x v="1"/>
    </i>
    <i r="1">
      <x v="5"/>
    </i>
    <i r="1">
      <x v="6"/>
    </i>
    <i r="1">
      <x v="7"/>
    </i>
    <i r="1">
      <x v="10"/>
    </i>
    <i r="1">
      <x v="13"/>
    </i>
    <i r="1">
      <x v="31"/>
    </i>
    <i r="1">
      <x v="34"/>
    </i>
    <i r="1">
      <x v="39"/>
    </i>
    <i r="1">
      <x v="45"/>
    </i>
    <i r="1">
      <x v="55"/>
    </i>
    <i t="grand">
      <x/>
    </i>
  </rowItems>
  <colItems count="1">
    <i/>
  </colItems>
  <dataFields count="1">
    <dataField name="1era Modificación 2023 " fld="36" baseField="1" baseItem="5" numFmtId="4"/>
  </dataField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 rowHeaderCaption="Capitulo">
  <location ref="C3:D7" firstHeaderRow="1" firstDataRow="1" firstDataCol="1"/>
  <pivotFields count="42"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ubtotalTop="0" showAll="0" defaultSubtotal="0">
      <items count="3">
        <item x="2"/>
        <item x="1"/>
        <item x="0"/>
      </items>
    </pivotField>
    <pivotField name="Capitulo 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6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64" outline="0" subtotalTop="0" showAll="0" defaultSubtotal="0"/>
    <pivotField compact="0" numFmtId="164" outline="0" showAll="0" defaultSubtotal="0"/>
    <pivotField dataField="1" compact="0" numFmtId="16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17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1era Modificación 2023 " fld="36" baseField="1" baseItem="5" numFmtId="4"/>
  </dataField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 rowHeaderCaption="Administrativa">
  <location ref="A3:C132" firstHeaderRow="1" firstDataRow="1" firstDataCol="2"/>
  <pivotFields count="42"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</items>
    </pivotField>
    <pivotField axis="axisRow" compact="0" outline="0" showAll="0" defaultSubtotal="0">
      <items count="128">
        <item x="126"/>
        <item x="11"/>
        <item x="10"/>
        <item x="12"/>
        <item x="118"/>
        <item x="55"/>
        <item x="57"/>
        <item x="58"/>
        <item x="56"/>
        <item x="30"/>
        <item x="106"/>
        <item x="104"/>
        <item x="105"/>
        <item x="102"/>
        <item x="103"/>
        <item x="27"/>
        <item x="26"/>
        <item x="40"/>
        <item x="74"/>
        <item x="7"/>
        <item x="75"/>
        <item x="123"/>
        <item x="124"/>
        <item x="8"/>
        <item x="9"/>
        <item x="0"/>
        <item x="82"/>
        <item x="95"/>
        <item x="98"/>
        <item x="122"/>
        <item x="125"/>
        <item x="51"/>
        <item x="108"/>
        <item x="114"/>
        <item x="115"/>
        <item x="110"/>
        <item x="15"/>
        <item x="34"/>
        <item x="38"/>
        <item x="90"/>
        <item x="5"/>
        <item x="45"/>
        <item x="116"/>
        <item x="6"/>
        <item x="93"/>
        <item x="13"/>
        <item x="76"/>
        <item x="77"/>
        <item x="80"/>
        <item x="111"/>
        <item x="127"/>
        <item x="121"/>
        <item x="112"/>
        <item x="113"/>
        <item x="18"/>
        <item x="29"/>
        <item x="31"/>
        <item x="20"/>
        <item x="19"/>
        <item x="37"/>
        <item x="36"/>
        <item x="16"/>
        <item x="17"/>
        <item x="43"/>
        <item x="35"/>
        <item x="107"/>
        <item x="14"/>
        <item x="59"/>
        <item x="117"/>
        <item x="97"/>
        <item x="32"/>
        <item x="109"/>
        <item x="24"/>
        <item x="39"/>
        <item x="89"/>
        <item x="86"/>
        <item x="87"/>
        <item x="96"/>
        <item x="44"/>
        <item x="42"/>
        <item x="4"/>
        <item x="22"/>
        <item x="21"/>
        <item x="25"/>
        <item x="33"/>
        <item x="23"/>
        <item x="46"/>
        <item x="47"/>
        <item x="49"/>
        <item x="48"/>
        <item x="50"/>
        <item x="92"/>
        <item x="79"/>
        <item x="78"/>
        <item x="3"/>
        <item x="73"/>
        <item x="72"/>
        <item x="94"/>
        <item x="85"/>
        <item x="65"/>
        <item x="63"/>
        <item x="70"/>
        <item x="62"/>
        <item x="83"/>
        <item x="61"/>
        <item x="64"/>
        <item x="84"/>
        <item x="81"/>
        <item x="66"/>
        <item x="71"/>
        <item x="53"/>
        <item x="67"/>
        <item x="69"/>
        <item x="91"/>
        <item x="60"/>
        <item x="54"/>
        <item x="68"/>
        <item x="120"/>
        <item x="101"/>
        <item x="1"/>
        <item x="2"/>
        <item x="52"/>
        <item x="119"/>
        <item x="100"/>
        <item x="99"/>
        <item x="41"/>
        <item x="88"/>
        <item x="28"/>
      </items>
    </pivotField>
    <pivotField compact="0" outline="0" showAll="0" defaultSubtotal="0"/>
    <pivotField compact="0" outline="0" showAll="0" defaultSubtotal="0"/>
    <pivotField compact="0" numFmtId="16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64" outline="0" subtotalTop="0" showAll="0" defaultSubtotal="0"/>
    <pivotField compact="0" numFmtId="164" outline="0" showAll="0" defaultSubtotal="0"/>
    <pivotField dataField="1" compact="0" numFmtId="16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20"/>
    <field x="21"/>
  </rowFields>
  <rowItems count="129">
    <i>
      <x/>
      <x v="25"/>
    </i>
    <i>
      <x v="1"/>
      <x v="119"/>
    </i>
    <i>
      <x v="2"/>
      <x v="120"/>
    </i>
    <i>
      <x v="3"/>
      <x v="94"/>
    </i>
    <i>
      <x v="4"/>
      <x v="80"/>
    </i>
    <i>
      <x v="5"/>
      <x v="40"/>
    </i>
    <i>
      <x v="6"/>
      <x v="43"/>
    </i>
    <i>
      <x v="7"/>
      <x v="19"/>
    </i>
    <i>
      <x v="8"/>
      <x v="23"/>
    </i>
    <i>
      <x v="9"/>
      <x v="24"/>
    </i>
    <i>
      <x v="10"/>
      <x v="2"/>
    </i>
    <i>
      <x v="11"/>
      <x v="1"/>
    </i>
    <i>
      <x v="12"/>
      <x v="3"/>
    </i>
    <i>
      <x v="13"/>
      <x v="45"/>
    </i>
    <i>
      <x v="14"/>
      <x v="66"/>
    </i>
    <i>
      <x v="15"/>
      <x v="36"/>
    </i>
    <i>
      <x v="16"/>
      <x v="61"/>
    </i>
    <i>
      <x v="17"/>
      <x v="62"/>
    </i>
    <i>
      <x v="18"/>
      <x v="54"/>
    </i>
    <i>
      <x v="19"/>
      <x v="58"/>
    </i>
    <i>
      <x v="20"/>
      <x v="57"/>
    </i>
    <i>
      <x v="21"/>
      <x v="82"/>
    </i>
    <i>
      <x v="22"/>
      <x v="81"/>
    </i>
    <i>
      <x v="23"/>
      <x v="85"/>
    </i>
    <i>
      <x v="24"/>
      <x v="72"/>
    </i>
    <i>
      <x v="25"/>
      <x v="83"/>
    </i>
    <i>
      <x v="26"/>
      <x v="16"/>
    </i>
    <i>
      <x v="27"/>
      <x v="15"/>
    </i>
    <i>
      <x v="28"/>
      <x v="127"/>
    </i>
    <i>
      <x v="29"/>
      <x v="55"/>
    </i>
    <i>
      <x v="30"/>
      <x v="9"/>
    </i>
    <i>
      <x v="31"/>
      <x v="56"/>
    </i>
    <i>
      <x v="32"/>
      <x v="70"/>
    </i>
    <i>
      <x v="33"/>
      <x v="84"/>
    </i>
    <i>
      <x v="34"/>
      <x v="37"/>
    </i>
    <i>
      <x v="35"/>
      <x v="64"/>
    </i>
    <i>
      <x v="36"/>
      <x v="60"/>
    </i>
    <i>
      <x v="37"/>
      <x v="59"/>
    </i>
    <i>
      <x v="38"/>
      <x v="38"/>
    </i>
    <i>
      <x v="39"/>
      <x v="73"/>
    </i>
    <i>
      <x v="40"/>
      <x v="17"/>
    </i>
    <i>
      <x v="41"/>
      <x v="125"/>
    </i>
    <i>
      <x v="42"/>
      <x v="79"/>
    </i>
    <i>
      <x v="43"/>
      <x v="63"/>
    </i>
    <i>
      <x v="44"/>
      <x v="78"/>
    </i>
    <i>
      <x v="45"/>
      <x v="41"/>
    </i>
    <i>
      <x v="46"/>
      <x v="86"/>
    </i>
    <i>
      <x v="47"/>
      <x v="87"/>
    </i>
    <i>
      <x v="48"/>
      <x v="89"/>
    </i>
    <i>
      <x v="49"/>
      <x v="88"/>
    </i>
    <i>
      <x v="50"/>
      <x v="90"/>
    </i>
    <i>
      <x v="51"/>
      <x v="31"/>
    </i>
    <i>
      <x v="52"/>
      <x v="121"/>
    </i>
    <i>
      <x v="53"/>
      <x v="110"/>
    </i>
    <i>
      <x v="54"/>
      <x v="115"/>
    </i>
    <i>
      <x v="55"/>
      <x v="5"/>
    </i>
    <i>
      <x v="56"/>
      <x v="8"/>
    </i>
    <i>
      <x v="57"/>
      <x v="6"/>
    </i>
    <i>
      <x v="58"/>
      <x v="7"/>
    </i>
    <i>
      <x v="59"/>
      <x v="67"/>
    </i>
    <i>
      <x v="60"/>
      <x v="114"/>
    </i>
    <i>
      <x v="61"/>
      <x v="104"/>
    </i>
    <i>
      <x v="62"/>
      <x v="102"/>
    </i>
    <i>
      <x v="63"/>
      <x v="100"/>
    </i>
    <i>
      <x v="64"/>
      <x v="105"/>
    </i>
    <i>
      <x v="65"/>
      <x v="99"/>
    </i>
    <i>
      <x v="66"/>
      <x v="108"/>
    </i>
    <i>
      <x v="67"/>
      <x v="111"/>
    </i>
    <i>
      <x v="68"/>
      <x v="116"/>
    </i>
    <i>
      <x v="69"/>
      <x v="112"/>
    </i>
    <i>
      <x v="70"/>
      <x v="101"/>
    </i>
    <i>
      <x v="71"/>
      <x v="109"/>
    </i>
    <i>
      <x v="72"/>
      <x v="96"/>
    </i>
    <i>
      <x v="73"/>
      <x v="95"/>
    </i>
    <i>
      <x v="74"/>
      <x v="18"/>
    </i>
    <i>
      <x v="75"/>
      <x v="20"/>
    </i>
    <i>
      <x v="76"/>
      <x v="46"/>
    </i>
    <i>
      <x v="77"/>
      <x v="47"/>
    </i>
    <i>
      <x v="78"/>
      <x v="93"/>
    </i>
    <i>
      <x v="79"/>
      <x v="92"/>
    </i>
    <i>
      <x v="80"/>
      <x v="48"/>
    </i>
    <i>
      <x v="81"/>
      <x v="107"/>
    </i>
    <i>
      <x v="82"/>
      <x v="26"/>
    </i>
    <i>
      <x v="83"/>
      <x v="103"/>
    </i>
    <i>
      <x v="84"/>
      <x v="106"/>
    </i>
    <i>
      <x v="85"/>
      <x v="98"/>
    </i>
    <i>
      <x v="86"/>
      <x v="75"/>
    </i>
    <i>
      <x v="87"/>
      <x v="76"/>
    </i>
    <i>
      <x v="88"/>
      <x v="126"/>
    </i>
    <i>
      <x v="89"/>
      <x v="74"/>
    </i>
    <i>
      <x v="90"/>
      <x v="39"/>
    </i>
    <i>
      <x v="91"/>
      <x v="113"/>
    </i>
    <i>
      <x v="92"/>
      <x v="91"/>
    </i>
    <i>
      <x v="93"/>
      <x v="44"/>
    </i>
    <i>
      <x v="94"/>
      <x v="97"/>
    </i>
    <i>
      <x v="95"/>
      <x v="27"/>
    </i>
    <i>
      <x v="96"/>
      <x v="77"/>
    </i>
    <i>
      <x v="97"/>
      <x v="69"/>
    </i>
    <i>
      <x v="98"/>
      <x v="28"/>
    </i>
    <i>
      <x v="99"/>
      <x v="124"/>
    </i>
    <i>
      <x v="100"/>
      <x v="123"/>
    </i>
    <i>
      <x v="101"/>
      <x v="118"/>
    </i>
    <i>
      <x v="102"/>
      <x v="13"/>
    </i>
    <i>
      <x v="103"/>
      <x v="14"/>
    </i>
    <i>
      <x v="104"/>
      <x v="11"/>
    </i>
    <i>
      <x v="105"/>
      <x v="12"/>
    </i>
    <i>
      <x v="106"/>
      <x v="10"/>
    </i>
    <i>
      <x v="107"/>
      <x v="65"/>
    </i>
    <i>
      <x v="108"/>
      <x v="32"/>
    </i>
    <i>
      <x v="109"/>
      <x v="71"/>
    </i>
    <i>
      <x v="110"/>
      <x v="35"/>
    </i>
    <i>
      <x v="111"/>
      <x v="49"/>
    </i>
    <i>
      <x v="112"/>
      <x v="52"/>
    </i>
    <i>
      <x v="113"/>
      <x v="53"/>
    </i>
    <i>
      <x v="114"/>
      <x v="33"/>
    </i>
    <i>
      <x v="115"/>
      <x v="34"/>
    </i>
    <i>
      <x v="116"/>
      <x v="42"/>
    </i>
    <i>
      <x v="117"/>
      <x v="68"/>
    </i>
    <i>
      <x v="118"/>
      <x v="4"/>
    </i>
    <i>
      <x v="119"/>
      <x v="122"/>
    </i>
    <i>
      <x v="120"/>
      <x v="117"/>
    </i>
    <i>
      <x v="121"/>
      <x v="51"/>
    </i>
    <i>
      <x v="122"/>
      <x v="29"/>
    </i>
    <i>
      <x v="123"/>
      <x v="21"/>
    </i>
    <i>
      <x v="124"/>
      <x v="22"/>
    </i>
    <i>
      <x v="125"/>
      <x v="30"/>
    </i>
    <i>
      <x v="126"/>
      <x/>
    </i>
    <i>
      <x v="127"/>
      <x v="50"/>
    </i>
    <i t="grand">
      <x/>
    </i>
  </rowItems>
  <colItems count="1">
    <i/>
  </colItems>
  <dataFields count="1">
    <dataField name="1era Modificación 2023 " fld="36" baseField="1" baseItem="5" numFmtId="4"/>
  </dataFields>
  <formats count="273">
    <format dxfId="316">
      <pivotArea field="20" type="button" dataOnly="0" labelOnly="1" outline="0" axis="axisRow" fieldPosition="0"/>
    </format>
    <format dxfId="315">
      <pivotArea dataOnly="0" labelOnly="1" outline="0" fieldPosition="0">
        <references count="1">
          <reference field="2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14">
      <pivotArea dataOnly="0" labelOnly="1" outline="0" fieldPosition="0">
        <references count="1">
          <reference field="2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13">
      <pivotArea dataOnly="0" labelOnly="1" outline="0" fieldPosition="0">
        <references count="1">
          <reference field="20" count="28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</reference>
        </references>
      </pivotArea>
    </format>
    <format dxfId="312">
      <pivotArea field="20" type="button" dataOnly="0" labelOnly="1" outline="0" axis="axisRow" fieldPosition="0"/>
    </format>
    <format dxfId="311">
      <pivotArea dataOnly="0" labelOnly="1" outline="0" fieldPosition="0">
        <references count="1">
          <reference field="2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10">
      <pivotArea dataOnly="0" labelOnly="1" outline="0" fieldPosition="0">
        <references count="1">
          <reference field="2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09">
      <pivotArea dataOnly="0" labelOnly="1" outline="0" fieldPosition="0">
        <references count="1">
          <reference field="20" count="28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</reference>
        </references>
      </pivotArea>
    </format>
    <format dxfId="308">
      <pivotArea dataOnly="0" labelOnly="1" grandRow="1" outline="0" fieldPosition="0"/>
    </format>
    <format dxfId="307">
      <pivotArea field="21" type="button" dataOnly="0" labelOnly="1" outline="0" axis="axisRow" fieldPosition="1"/>
    </format>
    <format dxfId="306">
      <pivotArea dataOnly="0" labelOnly="1" grandRow="1" outline="0" fieldPosition="0"/>
    </format>
    <format dxfId="305">
      <pivotArea dataOnly="0" labelOnly="1" outline="0" fieldPosition="0">
        <references count="2">
          <reference field="20" count="1" selected="0">
            <x v="0"/>
          </reference>
          <reference field="21" count="1">
            <x v="25"/>
          </reference>
        </references>
      </pivotArea>
    </format>
    <format dxfId="304">
      <pivotArea dataOnly="0" labelOnly="1" outline="0" fieldPosition="0">
        <references count="2">
          <reference field="20" count="1" selected="0">
            <x v="1"/>
          </reference>
          <reference field="21" count="1">
            <x v="119"/>
          </reference>
        </references>
      </pivotArea>
    </format>
    <format dxfId="303">
      <pivotArea dataOnly="0" labelOnly="1" outline="0" fieldPosition="0">
        <references count="2">
          <reference field="20" count="1" selected="0">
            <x v="2"/>
          </reference>
          <reference field="21" count="1">
            <x v="120"/>
          </reference>
        </references>
      </pivotArea>
    </format>
    <format dxfId="302">
      <pivotArea dataOnly="0" labelOnly="1" outline="0" fieldPosition="0">
        <references count="2">
          <reference field="20" count="1" selected="0">
            <x v="3"/>
          </reference>
          <reference field="21" count="1">
            <x v="94"/>
          </reference>
        </references>
      </pivotArea>
    </format>
    <format dxfId="301">
      <pivotArea dataOnly="0" labelOnly="1" outline="0" fieldPosition="0">
        <references count="2">
          <reference field="20" count="1" selected="0">
            <x v="4"/>
          </reference>
          <reference field="21" count="1">
            <x v="80"/>
          </reference>
        </references>
      </pivotArea>
    </format>
    <format dxfId="300">
      <pivotArea dataOnly="0" labelOnly="1" outline="0" fieldPosition="0">
        <references count="2">
          <reference field="20" count="1" selected="0">
            <x v="5"/>
          </reference>
          <reference field="21" count="1">
            <x v="40"/>
          </reference>
        </references>
      </pivotArea>
    </format>
    <format dxfId="299">
      <pivotArea dataOnly="0" labelOnly="1" outline="0" fieldPosition="0">
        <references count="2">
          <reference field="20" count="1" selected="0">
            <x v="6"/>
          </reference>
          <reference field="21" count="1">
            <x v="43"/>
          </reference>
        </references>
      </pivotArea>
    </format>
    <format dxfId="298">
      <pivotArea dataOnly="0" labelOnly="1" outline="0" fieldPosition="0">
        <references count="2">
          <reference field="20" count="1" selected="0">
            <x v="7"/>
          </reference>
          <reference field="21" count="1">
            <x v="19"/>
          </reference>
        </references>
      </pivotArea>
    </format>
    <format dxfId="297">
      <pivotArea dataOnly="0" labelOnly="1" outline="0" fieldPosition="0">
        <references count="2">
          <reference field="20" count="1" selected="0">
            <x v="8"/>
          </reference>
          <reference field="21" count="1">
            <x v="23"/>
          </reference>
        </references>
      </pivotArea>
    </format>
    <format dxfId="296">
      <pivotArea dataOnly="0" labelOnly="1" outline="0" fieldPosition="0">
        <references count="2">
          <reference field="20" count="1" selected="0">
            <x v="9"/>
          </reference>
          <reference field="21" count="1">
            <x v="24"/>
          </reference>
        </references>
      </pivotArea>
    </format>
    <format dxfId="295">
      <pivotArea dataOnly="0" labelOnly="1" outline="0" fieldPosition="0">
        <references count="2">
          <reference field="20" count="1" selected="0">
            <x v="10"/>
          </reference>
          <reference field="21" count="1">
            <x v="2"/>
          </reference>
        </references>
      </pivotArea>
    </format>
    <format dxfId="294">
      <pivotArea dataOnly="0" labelOnly="1" outline="0" fieldPosition="0">
        <references count="2">
          <reference field="20" count="1" selected="0">
            <x v="11"/>
          </reference>
          <reference field="21" count="1">
            <x v="1"/>
          </reference>
        </references>
      </pivotArea>
    </format>
    <format dxfId="293">
      <pivotArea dataOnly="0" labelOnly="1" outline="0" fieldPosition="0">
        <references count="2">
          <reference field="20" count="1" selected="0">
            <x v="12"/>
          </reference>
          <reference field="21" count="1">
            <x v="3"/>
          </reference>
        </references>
      </pivotArea>
    </format>
    <format dxfId="292">
      <pivotArea dataOnly="0" labelOnly="1" outline="0" fieldPosition="0">
        <references count="2">
          <reference field="20" count="1" selected="0">
            <x v="13"/>
          </reference>
          <reference field="21" count="1">
            <x v="45"/>
          </reference>
        </references>
      </pivotArea>
    </format>
    <format dxfId="291">
      <pivotArea dataOnly="0" labelOnly="1" outline="0" fieldPosition="0">
        <references count="2">
          <reference field="20" count="1" selected="0">
            <x v="14"/>
          </reference>
          <reference field="21" count="1">
            <x v="66"/>
          </reference>
        </references>
      </pivotArea>
    </format>
    <format dxfId="290">
      <pivotArea dataOnly="0" labelOnly="1" outline="0" fieldPosition="0">
        <references count="2">
          <reference field="20" count="1" selected="0">
            <x v="15"/>
          </reference>
          <reference field="21" count="1">
            <x v="36"/>
          </reference>
        </references>
      </pivotArea>
    </format>
    <format dxfId="289">
      <pivotArea dataOnly="0" labelOnly="1" outline="0" fieldPosition="0">
        <references count="2">
          <reference field="20" count="1" selected="0">
            <x v="16"/>
          </reference>
          <reference field="21" count="1">
            <x v="61"/>
          </reference>
        </references>
      </pivotArea>
    </format>
    <format dxfId="288">
      <pivotArea dataOnly="0" labelOnly="1" outline="0" fieldPosition="0">
        <references count="2">
          <reference field="20" count="1" selected="0">
            <x v="17"/>
          </reference>
          <reference field="21" count="1">
            <x v="62"/>
          </reference>
        </references>
      </pivotArea>
    </format>
    <format dxfId="287">
      <pivotArea dataOnly="0" labelOnly="1" outline="0" fieldPosition="0">
        <references count="2">
          <reference field="20" count="1" selected="0">
            <x v="18"/>
          </reference>
          <reference field="21" count="1">
            <x v="54"/>
          </reference>
        </references>
      </pivotArea>
    </format>
    <format dxfId="286">
      <pivotArea dataOnly="0" labelOnly="1" outline="0" fieldPosition="0">
        <references count="2">
          <reference field="20" count="1" selected="0">
            <x v="19"/>
          </reference>
          <reference field="21" count="1">
            <x v="58"/>
          </reference>
        </references>
      </pivotArea>
    </format>
    <format dxfId="285">
      <pivotArea dataOnly="0" labelOnly="1" outline="0" fieldPosition="0">
        <references count="2">
          <reference field="20" count="1" selected="0">
            <x v="20"/>
          </reference>
          <reference field="21" count="1">
            <x v="57"/>
          </reference>
        </references>
      </pivotArea>
    </format>
    <format dxfId="284">
      <pivotArea dataOnly="0" labelOnly="1" outline="0" fieldPosition="0">
        <references count="2">
          <reference field="20" count="1" selected="0">
            <x v="21"/>
          </reference>
          <reference field="21" count="1">
            <x v="82"/>
          </reference>
        </references>
      </pivotArea>
    </format>
    <format dxfId="283">
      <pivotArea dataOnly="0" labelOnly="1" outline="0" fieldPosition="0">
        <references count="2">
          <reference field="20" count="1" selected="0">
            <x v="22"/>
          </reference>
          <reference field="21" count="1">
            <x v="81"/>
          </reference>
        </references>
      </pivotArea>
    </format>
    <format dxfId="282">
      <pivotArea dataOnly="0" labelOnly="1" outline="0" fieldPosition="0">
        <references count="2">
          <reference field="20" count="1" selected="0">
            <x v="23"/>
          </reference>
          <reference field="21" count="1">
            <x v="85"/>
          </reference>
        </references>
      </pivotArea>
    </format>
    <format dxfId="281">
      <pivotArea dataOnly="0" labelOnly="1" outline="0" fieldPosition="0">
        <references count="2">
          <reference field="20" count="1" selected="0">
            <x v="24"/>
          </reference>
          <reference field="21" count="1">
            <x v="72"/>
          </reference>
        </references>
      </pivotArea>
    </format>
    <format dxfId="280">
      <pivotArea dataOnly="0" labelOnly="1" outline="0" fieldPosition="0">
        <references count="2">
          <reference field="20" count="1" selected="0">
            <x v="25"/>
          </reference>
          <reference field="21" count="1">
            <x v="83"/>
          </reference>
        </references>
      </pivotArea>
    </format>
    <format dxfId="279">
      <pivotArea dataOnly="0" labelOnly="1" outline="0" fieldPosition="0">
        <references count="2">
          <reference field="20" count="1" selected="0">
            <x v="26"/>
          </reference>
          <reference field="21" count="1">
            <x v="16"/>
          </reference>
        </references>
      </pivotArea>
    </format>
    <format dxfId="278">
      <pivotArea dataOnly="0" labelOnly="1" outline="0" fieldPosition="0">
        <references count="2">
          <reference field="20" count="1" selected="0">
            <x v="27"/>
          </reference>
          <reference field="21" count="1">
            <x v="15"/>
          </reference>
        </references>
      </pivotArea>
    </format>
    <format dxfId="277">
      <pivotArea dataOnly="0" labelOnly="1" outline="0" fieldPosition="0">
        <references count="2">
          <reference field="20" count="1" selected="0">
            <x v="28"/>
          </reference>
          <reference field="21" count="1">
            <x v="127"/>
          </reference>
        </references>
      </pivotArea>
    </format>
    <format dxfId="276">
      <pivotArea dataOnly="0" labelOnly="1" outline="0" fieldPosition="0">
        <references count="2">
          <reference field="20" count="1" selected="0">
            <x v="29"/>
          </reference>
          <reference field="21" count="1">
            <x v="55"/>
          </reference>
        </references>
      </pivotArea>
    </format>
    <format dxfId="275">
      <pivotArea dataOnly="0" labelOnly="1" outline="0" fieldPosition="0">
        <references count="2">
          <reference field="20" count="1" selected="0">
            <x v="30"/>
          </reference>
          <reference field="21" count="1">
            <x v="9"/>
          </reference>
        </references>
      </pivotArea>
    </format>
    <format dxfId="274">
      <pivotArea dataOnly="0" labelOnly="1" outline="0" fieldPosition="0">
        <references count="2">
          <reference field="20" count="1" selected="0">
            <x v="31"/>
          </reference>
          <reference field="21" count="1">
            <x v="56"/>
          </reference>
        </references>
      </pivotArea>
    </format>
    <format dxfId="273">
      <pivotArea dataOnly="0" labelOnly="1" outline="0" fieldPosition="0">
        <references count="2">
          <reference field="20" count="1" selected="0">
            <x v="32"/>
          </reference>
          <reference field="21" count="1">
            <x v="70"/>
          </reference>
        </references>
      </pivotArea>
    </format>
    <format dxfId="272">
      <pivotArea dataOnly="0" labelOnly="1" outline="0" fieldPosition="0">
        <references count="2">
          <reference field="20" count="1" selected="0">
            <x v="33"/>
          </reference>
          <reference field="21" count="1">
            <x v="84"/>
          </reference>
        </references>
      </pivotArea>
    </format>
    <format dxfId="271">
      <pivotArea dataOnly="0" labelOnly="1" outline="0" fieldPosition="0">
        <references count="2">
          <reference field="20" count="1" selected="0">
            <x v="34"/>
          </reference>
          <reference field="21" count="1">
            <x v="37"/>
          </reference>
        </references>
      </pivotArea>
    </format>
    <format dxfId="270">
      <pivotArea dataOnly="0" labelOnly="1" outline="0" fieldPosition="0">
        <references count="2">
          <reference field="20" count="1" selected="0">
            <x v="35"/>
          </reference>
          <reference field="21" count="1">
            <x v="64"/>
          </reference>
        </references>
      </pivotArea>
    </format>
    <format dxfId="269">
      <pivotArea dataOnly="0" labelOnly="1" outline="0" fieldPosition="0">
        <references count="2">
          <reference field="20" count="1" selected="0">
            <x v="36"/>
          </reference>
          <reference field="21" count="1">
            <x v="60"/>
          </reference>
        </references>
      </pivotArea>
    </format>
    <format dxfId="268">
      <pivotArea dataOnly="0" labelOnly="1" outline="0" fieldPosition="0">
        <references count="2">
          <reference field="20" count="1" selected="0">
            <x v="37"/>
          </reference>
          <reference field="21" count="1">
            <x v="59"/>
          </reference>
        </references>
      </pivotArea>
    </format>
    <format dxfId="267">
      <pivotArea dataOnly="0" labelOnly="1" outline="0" fieldPosition="0">
        <references count="2">
          <reference field="20" count="1" selected="0">
            <x v="38"/>
          </reference>
          <reference field="21" count="1">
            <x v="38"/>
          </reference>
        </references>
      </pivotArea>
    </format>
    <format dxfId="266">
      <pivotArea dataOnly="0" labelOnly="1" outline="0" fieldPosition="0">
        <references count="2">
          <reference field="20" count="1" selected="0">
            <x v="39"/>
          </reference>
          <reference field="21" count="1">
            <x v="73"/>
          </reference>
        </references>
      </pivotArea>
    </format>
    <format dxfId="265">
      <pivotArea dataOnly="0" labelOnly="1" outline="0" fieldPosition="0">
        <references count="2">
          <reference field="20" count="1" selected="0">
            <x v="40"/>
          </reference>
          <reference field="21" count="1">
            <x v="17"/>
          </reference>
        </references>
      </pivotArea>
    </format>
    <format dxfId="264">
      <pivotArea dataOnly="0" labelOnly="1" outline="0" fieldPosition="0">
        <references count="2">
          <reference field="20" count="1" selected="0">
            <x v="41"/>
          </reference>
          <reference field="21" count="1">
            <x v="125"/>
          </reference>
        </references>
      </pivotArea>
    </format>
    <format dxfId="263">
      <pivotArea dataOnly="0" labelOnly="1" outline="0" fieldPosition="0">
        <references count="2">
          <reference field="20" count="1" selected="0">
            <x v="42"/>
          </reference>
          <reference field="21" count="1">
            <x v="79"/>
          </reference>
        </references>
      </pivotArea>
    </format>
    <format dxfId="262">
      <pivotArea dataOnly="0" labelOnly="1" outline="0" fieldPosition="0">
        <references count="2">
          <reference field="20" count="1" selected="0">
            <x v="43"/>
          </reference>
          <reference field="21" count="1">
            <x v="63"/>
          </reference>
        </references>
      </pivotArea>
    </format>
    <format dxfId="261">
      <pivotArea dataOnly="0" labelOnly="1" outline="0" fieldPosition="0">
        <references count="2">
          <reference field="20" count="1" selected="0">
            <x v="44"/>
          </reference>
          <reference field="21" count="1">
            <x v="78"/>
          </reference>
        </references>
      </pivotArea>
    </format>
    <format dxfId="260">
      <pivotArea dataOnly="0" labelOnly="1" outline="0" fieldPosition="0">
        <references count="2">
          <reference field="20" count="1" selected="0">
            <x v="45"/>
          </reference>
          <reference field="21" count="1">
            <x v="41"/>
          </reference>
        </references>
      </pivotArea>
    </format>
    <format dxfId="259">
      <pivotArea dataOnly="0" labelOnly="1" outline="0" fieldPosition="0">
        <references count="2">
          <reference field="20" count="1" selected="0">
            <x v="46"/>
          </reference>
          <reference field="21" count="1">
            <x v="86"/>
          </reference>
        </references>
      </pivotArea>
    </format>
    <format dxfId="258">
      <pivotArea dataOnly="0" labelOnly="1" outline="0" fieldPosition="0">
        <references count="2">
          <reference field="20" count="1" selected="0">
            <x v="47"/>
          </reference>
          <reference field="21" count="1">
            <x v="87"/>
          </reference>
        </references>
      </pivotArea>
    </format>
    <format dxfId="257">
      <pivotArea dataOnly="0" labelOnly="1" outline="0" fieldPosition="0">
        <references count="2">
          <reference field="20" count="1" selected="0">
            <x v="48"/>
          </reference>
          <reference field="21" count="1">
            <x v="89"/>
          </reference>
        </references>
      </pivotArea>
    </format>
    <format dxfId="256">
      <pivotArea dataOnly="0" labelOnly="1" outline="0" fieldPosition="0">
        <references count="2">
          <reference field="20" count="1" selected="0">
            <x v="49"/>
          </reference>
          <reference field="21" count="1">
            <x v="88"/>
          </reference>
        </references>
      </pivotArea>
    </format>
    <format dxfId="255">
      <pivotArea dataOnly="0" labelOnly="1" outline="0" fieldPosition="0">
        <references count="2">
          <reference field="20" count="1" selected="0">
            <x v="50"/>
          </reference>
          <reference field="21" count="1">
            <x v="90"/>
          </reference>
        </references>
      </pivotArea>
    </format>
    <format dxfId="254">
      <pivotArea dataOnly="0" labelOnly="1" outline="0" fieldPosition="0">
        <references count="2">
          <reference field="20" count="1" selected="0">
            <x v="51"/>
          </reference>
          <reference field="21" count="1">
            <x v="31"/>
          </reference>
        </references>
      </pivotArea>
    </format>
    <format dxfId="253">
      <pivotArea dataOnly="0" labelOnly="1" outline="0" fieldPosition="0">
        <references count="2">
          <reference field="20" count="1" selected="0">
            <x v="52"/>
          </reference>
          <reference field="21" count="1">
            <x v="121"/>
          </reference>
        </references>
      </pivotArea>
    </format>
    <format dxfId="252">
      <pivotArea dataOnly="0" labelOnly="1" outline="0" fieldPosition="0">
        <references count="2">
          <reference field="20" count="1" selected="0">
            <x v="53"/>
          </reference>
          <reference field="21" count="1">
            <x v="110"/>
          </reference>
        </references>
      </pivotArea>
    </format>
    <format dxfId="251">
      <pivotArea dataOnly="0" labelOnly="1" outline="0" fieldPosition="0">
        <references count="2">
          <reference field="20" count="1" selected="0">
            <x v="54"/>
          </reference>
          <reference field="21" count="1">
            <x v="115"/>
          </reference>
        </references>
      </pivotArea>
    </format>
    <format dxfId="250">
      <pivotArea dataOnly="0" labelOnly="1" outline="0" fieldPosition="0">
        <references count="2">
          <reference field="20" count="1" selected="0">
            <x v="55"/>
          </reference>
          <reference field="21" count="1">
            <x v="5"/>
          </reference>
        </references>
      </pivotArea>
    </format>
    <format dxfId="249">
      <pivotArea dataOnly="0" labelOnly="1" outline="0" fieldPosition="0">
        <references count="2">
          <reference field="20" count="1" selected="0">
            <x v="56"/>
          </reference>
          <reference field="21" count="1">
            <x v="8"/>
          </reference>
        </references>
      </pivotArea>
    </format>
    <format dxfId="248">
      <pivotArea dataOnly="0" labelOnly="1" outline="0" fieldPosition="0">
        <references count="2">
          <reference field="20" count="1" selected="0">
            <x v="57"/>
          </reference>
          <reference field="21" count="1">
            <x v="6"/>
          </reference>
        </references>
      </pivotArea>
    </format>
    <format dxfId="247">
      <pivotArea dataOnly="0" labelOnly="1" outline="0" fieldPosition="0">
        <references count="2">
          <reference field="20" count="1" selected="0">
            <x v="58"/>
          </reference>
          <reference field="21" count="1">
            <x v="7"/>
          </reference>
        </references>
      </pivotArea>
    </format>
    <format dxfId="246">
      <pivotArea dataOnly="0" labelOnly="1" outline="0" fieldPosition="0">
        <references count="2">
          <reference field="20" count="1" selected="0">
            <x v="59"/>
          </reference>
          <reference field="21" count="1">
            <x v="67"/>
          </reference>
        </references>
      </pivotArea>
    </format>
    <format dxfId="245">
      <pivotArea dataOnly="0" labelOnly="1" outline="0" fieldPosition="0">
        <references count="2">
          <reference field="20" count="1" selected="0">
            <x v="60"/>
          </reference>
          <reference field="21" count="1">
            <x v="114"/>
          </reference>
        </references>
      </pivotArea>
    </format>
    <format dxfId="244">
      <pivotArea dataOnly="0" labelOnly="1" outline="0" fieldPosition="0">
        <references count="2">
          <reference field="20" count="1" selected="0">
            <x v="61"/>
          </reference>
          <reference field="21" count="1">
            <x v="104"/>
          </reference>
        </references>
      </pivotArea>
    </format>
    <format dxfId="243">
      <pivotArea dataOnly="0" labelOnly="1" outline="0" fieldPosition="0">
        <references count="2">
          <reference field="20" count="1" selected="0">
            <x v="62"/>
          </reference>
          <reference field="21" count="1">
            <x v="102"/>
          </reference>
        </references>
      </pivotArea>
    </format>
    <format dxfId="242">
      <pivotArea dataOnly="0" labelOnly="1" outline="0" fieldPosition="0">
        <references count="2">
          <reference field="20" count="1" selected="0">
            <x v="63"/>
          </reference>
          <reference field="21" count="1">
            <x v="100"/>
          </reference>
        </references>
      </pivotArea>
    </format>
    <format dxfId="241">
      <pivotArea dataOnly="0" labelOnly="1" outline="0" fieldPosition="0">
        <references count="2">
          <reference field="20" count="1" selected="0">
            <x v="64"/>
          </reference>
          <reference field="21" count="1">
            <x v="105"/>
          </reference>
        </references>
      </pivotArea>
    </format>
    <format dxfId="240">
      <pivotArea dataOnly="0" labelOnly="1" outline="0" fieldPosition="0">
        <references count="2">
          <reference field="20" count="1" selected="0">
            <x v="65"/>
          </reference>
          <reference field="21" count="1">
            <x v="99"/>
          </reference>
        </references>
      </pivotArea>
    </format>
    <format dxfId="239">
      <pivotArea dataOnly="0" labelOnly="1" outline="0" fieldPosition="0">
        <references count="2">
          <reference field="20" count="1" selected="0">
            <x v="66"/>
          </reference>
          <reference field="21" count="1">
            <x v="108"/>
          </reference>
        </references>
      </pivotArea>
    </format>
    <format dxfId="238">
      <pivotArea dataOnly="0" labelOnly="1" outline="0" fieldPosition="0">
        <references count="2">
          <reference field="20" count="1" selected="0">
            <x v="67"/>
          </reference>
          <reference field="21" count="1">
            <x v="111"/>
          </reference>
        </references>
      </pivotArea>
    </format>
    <format dxfId="237">
      <pivotArea dataOnly="0" labelOnly="1" outline="0" fieldPosition="0">
        <references count="2">
          <reference field="20" count="1" selected="0">
            <x v="68"/>
          </reference>
          <reference field="21" count="1">
            <x v="116"/>
          </reference>
        </references>
      </pivotArea>
    </format>
    <format dxfId="236">
      <pivotArea dataOnly="0" labelOnly="1" outline="0" fieldPosition="0">
        <references count="2">
          <reference field="20" count="1" selected="0">
            <x v="69"/>
          </reference>
          <reference field="21" count="1">
            <x v="112"/>
          </reference>
        </references>
      </pivotArea>
    </format>
    <format dxfId="235">
      <pivotArea dataOnly="0" labelOnly="1" outline="0" fieldPosition="0">
        <references count="2">
          <reference field="20" count="1" selected="0">
            <x v="70"/>
          </reference>
          <reference field="21" count="1">
            <x v="101"/>
          </reference>
        </references>
      </pivotArea>
    </format>
    <format dxfId="234">
      <pivotArea dataOnly="0" labelOnly="1" outline="0" fieldPosition="0">
        <references count="2">
          <reference field="20" count="1" selected="0">
            <x v="71"/>
          </reference>
          <reference field="21" count="1">
            <x v="109"/>
          </reference>
        </references>
      </pivotArea>
    </format>
    <format dxfId="233">
      <pivotArea dataOnly="0" labelOnly="1" outline="0" fieldPosition="0">
        <references count="2">
          <reference field="20" count="1" selected="0">
            <x v="72"/>
          </reference>
          <reference field="21" count="1">
            <x v="96"/>
          </reference>
        </references>
      </pivotArea>
    </format>
    <format dxfId="232">
      <pivotArea dataOnly="0" labelOnly="1" outline="0" fieldPosition="0">
        <references count="2">
          <reference field="20" count="1" selected="0">
            <x v="73"/>
          </reference>
          <reference field="21" count="1">
            <x v="95"/>
          </reference>
        </references>
      </pivotArea>
    </format>
    <format dxfId="231">
      <pivotArea dataOnly="0" labelOnly="1" outline="0" fieldPosition="0">
        <references count="2">
          <reference field="20" count="1" selected="0">
            <x v="74"/>
          </reference>
          <reference field="21" count="1">
            <x v="18"/>
          </reference>
        </references>
      </pivotArea>
    </format>
    <format dxfId="230">
      <pivotArea dataOnly="0" labelOnly="1" outline="0" fieldPosition="0">
        <references count="2">
          <reference field="20" count="1" selected="0">
            <x v="75"/>
          </reference>
          <reference field="21" count="1">
            <x v="20"/>
          </reference>
        </references>
      </pivotArea>
    </format>
    <format dxfId="229">
      <pivotArea dataOnly="0" labelOnly="1" outline="0" fieldPosition="0">
        <references count="2">
          <reference field="20" count="1" selected="0">
            <x v="76"/>
          </reference>
          <reference field="21" count="1">
            <x v="46"/>
          </reference>
        </references>
      </pivotArea>
    </format>
    <format dxfId="228">
      <pivotArea dataOnly="0" labelOnly="1" outline="0" fieldPosition="0">
        <references count="2">
          <reference field="20" count="1" selected="0">
            <x v="77"/>
          </reference>
          <reference field="21" count="1">
            <x v="47"/>
          </reference>
        </references>
      </pivotArea>
    </format>
    <format dxfId="227">
      <pivotArea dataOnly="0" labelOnly="1" outline="0" fieldPosition="0">
        <references count="2">
          <reference field="20" count="1" selected="0">
            <x v="78"/>
          </reference>
          <reference field="21" count="1">
            <x v="93"/>
          </reference>
        </references>
      </pivotArea>
    </format>
    <format dxfId="226">
      <pivotArea dataOnly="0" labelOnly="1" outline="0" fieldPosition="0">
        <references count="2">
          <reference field="20" count="1" selected="0">
            <x v="79"/>
          </reference>
          <reference field="21" count="1">
            <x v="92"/>
          </reference>
        </references>
      </pivotArea>
    </format>
    <format dxfId="225">
      <pivotArea dataOnly="0" labelOnly="1" outline="0" fieldPosition="0">
        <references count="2">
          <reference field="20" count="1" selected="0">
            <x v="80"/>
          </reference>
          <reference field="21" count="1">
            <x v="48"/>
          </reference>
        </references>
      </pivotArea>
    </format>
    <format dxfId="224">
      <pivotArea dataOnly="0" labelOnly="1" outline="0" fieldPosition="0">
        <references count="2">
          <reference field="20" count="1" selected="0">
            <x v="81"/>
          </reference>
          <reference field="21" count="1">
            <x v="107"/>
          </reference>
        </references>
      </pivotArea>
    </format>
    <format dxfId="223">
      <pivotArea dataOnly="0" labelOnly="1" outline="0" fieldPosition="0">
        <references count="2">
          <reference field="20" count="1" selected="0">
            <x v="82"/>
          </reference>
          <reference field="21" count="1">
            <x v="26"/>
          </reference>
        </references>
      </pivotArea>
    </format>
    <format dxfId="222">
      <pivotArea dataOnly="0" labelOnly="1" outline="0" fieldPosition="0">
        <references count="2">
          <reference field="20" count="1" selected="0">
            <x v="83"/>
          </reference>
          <reference field="21" count="1">
            <x v="103"/>
          </reference>
        </references>
      </pivotArea>
    </format>
    <format dxfId="221">
      <pivotArea dataOnly="0" labelOnly="1" outline="0" fieldPosition="0">
        <references count="2">
          <reference field="20" count="1" selected="0">
            <x v="84"/>
          </reference>
          <reference field="21" count="1">
            <x v="106"/>
          </reference>
        </references>
      </pivotArea>
    </format>
    <format dxfId="220">
      <pivotArea dataOnly="0" labelOnly="1" outline="0" fieldPosition="0">
        <references count="2">
          <reference field="20" count="1" selected="0">
            <x v="85"/>
          </reference>
          <reference field="21" count="1">
            <x v="98"/>
          </reference>
        </references>
      </pivotArea>
    </format>
    <format dxfId="219">
      <pivotArea dataOnly="0" labelOnly="1" outline="0" fieldPosition="0">
        <references count="2">
          <reference field="20" count="1" selected="0">
            <x v="86"/>
          </reference>
          <reference field="21" count="1">
            <x v="75"/>
          </reference>
        </references>
      </pivotArea>
    </format>
    <format dxfId="218">
      <pivotArea dataOnly="0" labelOnly="1" outline="0" fieldPosition="0">
        <references count="2">
          <reference field="20" count="1" selected="0">
            <x v="87"/>
          </reference>
          <reference field="21" count="1">
            <x v="76"/>
          </reference>
        </references>
      </pivotArea>
    </format>
    <format dxfId="217">
      <pivotArea dataOnly="0" labelOnly="1" outline="0" fieldPosition="0">
        <references count="2">
          <reference field="20" count="1" selected="0">
            <x v="88"/>
          </reference>
          <reference field="21" count="1">
            <x v="126"/>
          </reference>
        </references>
      </pivotArea>
    </format>
    <format dxfId="216">
      <pivotArea dataOnly="0" labelOnly="1" outline="0" fieldPosition="0">
        <references count="2">
          <reference field="20" count="1" selected="0">
            <x v="89"/>
          </reference>
          <reference field="21" count="1">
            <x v="74"/>
          </reference>
        </references>
      </pivotArea>
    </format>
    <format dxfId="215">
      <pivotArea dataOnly="0" labelOnly="1" outline="0" fieldPosition="0">
        <references count="2">
          <reference field="20" count="1" selected="0">
            <x v="90"/>
          </reference>
          <reference field="21" count="1">
            <x v="39"/>
          </reference>
        </references>
      </pivotArea>
    </format>
    <format dxfId="214">
      <pivotArea dataOnly="0" labelOnly="1" outline="0" fieldPosition="0">
        <references count="2">
          <reference field="20" count="1" selected="0">
            <x v="91"/>
          </reference>
          <reference field="21" count="1">
            <x v="113"/>
          </reference>
        </references>
      </pivotArea>
    </format>
    <format dxfId="213">
      <pivotArea dataOnly="0" labelOnly="1" outline="0" fieldPosition="0">
        <references count="2">
          <reference field="20" count="1" selected="0">
            <x v="92"/>
          </reference>
          <reference field="21" count="1">
            <x v="91"/>
          </reference>
        </references>
      </pivotArea>
    </format>
    <format dxfId="212">
      <pivotArea dataOnly="0" labelOnly="1" outline="0" fieldPosition="0">
        <references count="2">
          <reference field="20" count="1" selected="0">
            <x v="93"/>
          </reference>
          <reference field="21" count="1">
            <x v="44"/>
          </reference>
        </references>
      </pivotArea>
    </format>
    <format dxfId="211">
      <pivotArea dataOnly="0" labelOnly="1" outline="0" fieldPosition="0">
        <references count="2">
          <reference field="20" count="1" selected="0">
            <x v="94"/>
          </reference>
          <reference field="21" count="1">
            <x v="97"/>
          </reference>
        </references>
      </pivotArea>
    </format>
    <format dxfId="210">
      <pivotArea dataOnly="0" labelOnly="1" outline="0" fieldPosition="0">
        <references count="2">
          <reference field="20" count="1" selected="0">
            <x v="95"/>
          </reference>
          <reference field="21" count="1">
            <x v="27"/>
          </reference>
        </references>
      </pivotArea>
    </format>
    <format dxfId="209">
      <pivotArea dataOnly="0" labelOnly="1" outline="0" fieldPosition="0">
        <references count="2">
          <reference field="20" count="1" selected="0">
            <x v="96"/>
          </reference>
          <reference field="21" count="1">
            <x v="77"/>
          </reference>
        </references>
      </pivotArea>
    </format>
    <format dxfId="208">
      <pivotArea dataOnly="0" labelOnly="1" outline="0" fieldPosition="0">
        <references count="2">
          <reference field="20" count="1" selected="0">
            <x v="97"/>
          </reference>
          <reference field="21" count="1">
            <x v="69"/>
          </reference>
        </references>
      </pivotArea>
    </format>
    <format dxfId="207">
      <pivotArea dataOnly="0" labelOnly="1" outline="0" fieldPosition="0">
        <references count="2">
          <reference field="20" count="1" selected="0">
            <x v="98"/>
          </reference>
          <reference field="21" count="1">
            <x v="28"/>
          </reference>
        </references>
      </pivotArea>
    </format>
    <format dxfId="206">
      <pivotArea dataOnly="0" labelOnly="1" outline="0" fieldPosition="0">
        <references count="2">
          <reference field="20" count="1" selected="0">
            <x v="99"/>
          </reference>
          <reference field="21" count="1">
            <x v="124"/>
          </reference>
        </references>
      </pivotArea>
    </format>
    <format dxfId="205">
      <pivotArea dataOnly="0" labelOnly="1" outline="0" fieldPosition="0">
        <references count="2">
          <reference field="20" count="1" selected="0">
            <x v="100"/>
          </reference>
          <reference field="21" count="1">
            <x v="123"/>
          </reference>
        </references>
      </pivotArea>
    </format>
    <format dxfId="204">
      <pivotArea dataOnly="0" labelOnly="1" outline="0" fieldPosition="0">
        <references count="2">
          <reference field="20" count="1" selected="0">
            <x v="101"/>
          </reference>
          <reference field="21" count="1">
            <x v="118"/>
          </reference>
        </references>
      </pivotArea>
    </format>
    <format dxfId="203">
      <pivotArea dataOnly="0" labelOnly="1" outline="0" fieldPosition="0">
        <references count="2">
          <reference field="20" count="1" selected="0">
            <x v="102"/>
          </reference>
          <reference field="21" count="1">
            <x v="13"/>
          </reference>
        </references>
      </pivotArea>
    </format>
    <format dxfId="202">
      <pivotArea dataOnly="0" labelOnly="1" outline="0" fieldPosition="0">
        <references count="2">
          <reference field="20" count="1" selected="0">
            <x v="103"/>
          </reference>
          <reference field="21" count="1">
            <x v="14"/>
          </reference>
        </references>
      </pivotArea>
    </format>
    <format dxfId="201">
      <pivotArea dataOnly="0" labelOnly="1" outline="0" fieldPosition="0">
        <references count="2">
          <reference field="20" count="1" selected="0">
            <x v="104"/>
          </reference>
          <reference field="21" count="1">
            <x v="11"/>
          </reference>
        </references>
      </pivotArea>
    </format>
    <format dxfId="200">
      <pivotArea dataOnly="0" labelOnly="1" outline="0" fieldPosition="0">
        <references count="2">
          <reference field="20" count="1" selected="0">
            <x v="105"/>
          </reference>
          <reference field="21" count="1">
            <x v="12"/>
          </reference>
        </references>
      </pivotArea>
    </format>
    <format dxfId="199">
      <pivotArea dataOnly="0" labelOnly="1" outline="0" fieldPosition="0">
        <references count="2">
          <reference field="20" count="1" selected="0">
            <x v="106"/>
          </reference>
          <reference field="21" count="1">
            <x v="10"/>
          </reference>
        </references>
      </pivotArea>
    </format>
    <format dxfId="198">
      <pivotArea dataOnly="0" labelOnly="1" outline="0" fieldPosition="0">
        <references count="2">
          <reference field="20" count="1" selected="0">
            <x v="107"/>
          </reference>
          <reference field="21" count="1">
            <x v="65"/>
          </reference>
        </references>
      </pivotArea>
    </format>
    <format dxfId="197">
      <pivotArea dataOnly="0" labelOnly="1" outline="0" fieldPosition="0">
        <references count="2">
          <reference field="20" count="1" selected="0">
            <x v="108"/>
          </reference>
          <reference field="21" count="1">
            <x v="32"/>
          </reference>
        </references>
      </pivotArea>
    </format>
    <format dxfId="196">
      <pivotArea dataOnly="0" labelOnly="1" outline="0" fieldPosition="0">
        <references count="2">
          <reference field="20" count="1" selected="0">
            <x v="109"/>
          </reference>
          <reference field="21" count="1">
            <x v="71"/>
          </reference>
        </references>
      </pivotArea>
    </format>
    <format dxfId="195">
      <pivotArea dataOnly="0" labelOnly="1" outline="0" fieldPosition="0">
        <references count="2">
          <reference field="20" count="1" selected="0">
            <x v="110"/>
          </reference>
          <reference field="21" count="1">
            <x v="35"/>
          </reference>
        </references>
      </pivotArea>
    </format>
    <format dxfId="194">
      <pivotArea dataOnly="0" labelOnly="1" outline="0" fieldPosition="0">
        <references count="2">
          <reference field="20" count="1" selected="0">
            <x v="111"/>
          </reference>
          <reference field="21" count="1">
            <x v="49"/>
          </reference>
        </references>
      </pivotArea>
    </format>
    <format dxfId="193">
      <pivotArea dataOnly="0" labelOnly="1" outline="0" fieldPosition="0">
        <references count="2">
          <reference field="20" count="1" selected="0">
            <x v="112"/>
          </reference>
          <reference field="21" count="1">
            <x v="52"/>
          </reference>
        </references>
      </pivotArea>
    </format>
    <format dxfId="192">
      <pivotArea dataOnly="0" labelOnly="1" outline="0" fieldPosition="0">
        <references count="2">
          <reference field="20" count="1" selected="0">
            <x v="113"/>
          </reference>
          <reference field="21" count="1">
            <x v="53"/>
          </reference>
        </references>
      </pivotArea>
    </format>
    <format dxfId="191">
      <pivotArea dataOnly="0" labelOnly="1" outline="0" fieldPosition="0">
        <references count="2">
          <reference field="20" count="1" selected="0">
            <x v="114"/>
          </reference>
          <reference field="21" count="1">
            <x v="33"/>
          </reference>
        </references>
      </pivotArea>
    </format>
    <format dxfId="190">
      <pivotArea dataOnly="0" labelOnly="1" outline="0" fieldPosition="0">
        <references count="2">
          <reference field="20" count="1" selected="0">
            <x v="115"/>
          </reference>
          <reference field="21" count="1">
            <x v="34"/>
          </reference>
        </references>
      </pivotArea>
    </format>
    <format dxfId="189">
      <pivotArea dataOnly="0" labelOnly="1" outline="0" fieldPosition="0">
        <references count="2">
          <reference field="20" count="1" selected="0">
            <x v="116"/>
          </reference>
          <reference field="21" count="1">
            <x v="42"/>
          </reference>
        </references>
      </pivotArea>
    </format>
    <format dxfId="188">
      <pivotArea dataOnly="0" labelOnly="1" outline="0" fieldPosition="0">
        <references count="2">
          <reference field="20" count="1" selected="0">
            <x v="117"/>
          </reference>
          <reference field="21" count="1">
            <x v="68"/>
          </reference>
        </references>
      </pivotArea>
    </format>
    <format dxfId="187">
      <pivotArea dataOnly="0" labelOnly="1" outline="0" fieldPosition="0">
        <references count="2">
          <reference field="20" count="1" selected="0">
            <x v="118"/>
          </reference>
          <reference field="21" count="1">
            <x v="4"/>
          </reference>
        </references>
      </pivotArea>
    </format>
    <format dxfId="186">
      <pivotArea dataOnly="0" labelOnly="1" outline="0" fieldPosition="0">
        <references count="2">
          <reference field="20" count="1" selected="0">
            <x v="119"/>
          </reference>
          <reference field="21" count="1">
            <x v="122"/>
          </reference>
        </references>
      </pivotArea>
    </format>
    <format dxfId="185">
      <pivotArea dataOnly="0" labelOnly="1" outline="0" fieldPosition="0">
        <references count="2">
          <reference field="20" count="1" selected="0">
            <x v="120"/>
          </reference>
          <reference field="21" count="1">
            <x v="117"/>
          </reference>
        </references>
      </pivotArea>
    </format>
    <format dxfId="184">
      <pivotArea dataOnly="0" labelOnly="1" outline="0" fieldPosition="0">
        <references count="2">
          <reference field="20" count="1" selected="0">
            <x v="121"/>
          </reference>
          <reference field="21" count="1">
            <x v="51"/>
          </reference>
        </references>
      </pivotArea>
    </format>
    <format dxfId="183">
      <pivotArea dataOnly="0" labelOnly="1" outline="0" fieldPosition="0">
        <references count="2">
          <reference field="20" count="1" selected="0">
            <x v="122"/>
          </reference>
          <reference field="21" count="1">
            <x v="29"/>
          </reference>
        </references>
      </pivotArea>
    </format>
    <format dxfId="182">
      <pivotArea dataOnly="0" labelOnly="1" outline="0" fieldPosition="0">
        <references count="2">
          <reference field="20" count="1" selected="0">
            <x v="123"/>
          </reference>
          <reference field="21" count="1">
            <x v="21"/>
          </reference>
        </references>
      </pivotArea>
    </format>
    <format dxfId="181">
      <pivotArea dataOnly="0" labelOnly="1" outline="0" fieldPosition="0">
        <references count="2">
          <reference field="20" count="1" selected="0">
            <x v="124"/>
          </reference>
          <reference field="21" count="1">
            <x v="22"/>
          </reference>
        </references>
      </pivotArea>
    </format>
    <format dxfId="180">
      <pivotArea dataOnly="0" labelOnly="1" outline="0" fieldPosition="0">
        <references count="2">
          <reference field="20" count="1" selected="0">
            <x v="125"/>
          </reference>
          <reference field="21" count="1">
            <x v="30"/>
          </reference>
        </references>
      </pivotArea>
    </format>
    <format dxfId="179">
      <pivotArea dataOnly="0" labelOnly="1" outline="0" fieldPosition="0">
        <references count="2">
          <reference field="20" count="1" selected="0">
            <x v="126"/>
          </reference>
          <reference field="21" count="1">
            <x v="0"/>
          </reference>
        </references>
      </pivotArea>
    </format>
    <format dxfId="178">
      <pivotArea dataOnly="0" labelOnly="1" outline="0" fieldPosition="0">
        <references count="2">
          <reference field="20" count="1" selected="0">
            <x v="127"/>
          </reference>
          <reference field="21" count="1">
            <x v="50"/>
          </reference>
        </references>
      </pivotArea>
    </format>
    <format dxfId="177">
      <pivotArea field="21" type="button" dataOnly="0" labelOnly="1" outline="0" axis="axisRow" fieldPosition="1"/>
    </format>
    <format dxfId="176">
      <pivotArea dataOnly="0" labelOnly="1" grandRow="1" outline="0" fieldPosition="0"/>
    </format>
    <format dxfId="175">
      <pivotArea dataOnly="0" labelOnly="1" outline="0" fieldPosition="0">
        <references count="2">
          <reference field="20" count="1" selected="0">
            <x v="0"/>
          </reference>
          <reference field="21" count="1">
            <x v="25"/>
          </reference>
        </references>
      </pivotArea>
    </format>
    <format dxfId="174">
      <pivotArea dataOnly="0" labelOnly="1" outline="0" fieldPosition="0">
        <references count="2">
          <reference field="20" count="1" selected="0">
            <x v="1"/>
          </reference>
          <reference field="21" count="1">
            <x v="119"/>
          </reference>
        </references>
      </pivotArea>
    </format>
    <format dxfId="173">
      <pivotArea dataOnly="0" labelOnly="1" outline="0" fieldPosition="0">
        <references count="2">
          <reference field="20" count="1" selected="0">
            <x v="2"/>
          </reference>
          <reference field="21" count="1">
            <x v="120"/>
          </reference>
        </references>
      </pivotArea>
    </format>
    <format dxfId="172">
      <pivotArea dataOnly="0" labelOnly="1" outline="0" fieldPosition="0">
        <references count="2">
          <reference field="20" count="1" selected="0">
            <x v="3"/>
          </reference>
          <reference field="21" count="1">
            <x v="94"/>
          </reference>
        </references>
      </pivotArea>
    </format>
    <format dxfId="171">
      <pivotArea dataOnly="0" labelOnly="1" outline="0" fieldPosition="0">
        <references count="2">
          <reference field="20" count="1" selected="0">
            <x v="4"/>
          </reference>
          <reference field="21" count="1">
            <x v="80"/>
          </reference>
        </references>
      </pivotArea>
    </format>
    <format dxfId="170">
      <pivotArea dataOnly="0" labelOnly="1" outline="0" fieldPosition="0">
        <references count="2">
          <reference field="20" count="1" selected="0">
            <x v="5"/>
          </reference>
          <reference field="21" count="1">
            <x v="40"/>
          </reference>
        </references>
      </pivotArea>
    </format>
    <format dxfId="169">
      <pivotArea dataOnly="0" labelOnly="1" outline="0" fieldPosition="0">
        <references count="2">
          <reference field="20" count="1" selected="0">
            <x v="6"/>
          </reference>
          <reference field="21" count="1">
            <x v="43"/>
          </reference>
        </references>
      </pivotArea>
    </format>
    <format dxfId="168">
      <pivotArea dataOnly="0" labelOnly="1" outline="0" fieldPosition="0">
        <references count="2">
          <reference field="20" count="1" selected="0">
            <x v="7"/>
          </reference>
          <reference field="21" count="1">
            <x v="19"/>
          </reference>
        </references>
      </pivotArea>
    </format>
    <format dxfId="167">
      <pivotArea dataOnly="0" labelOnly="1" outline="0" fieldPosition="0">
        <references count="2">
          <reference field="20" count="1" selected="0">
            <x v="8"/>
          </reference>
          <reference field="21" count="1">
            <x v="23"/>
          </reference>
        </references>
      </pivotArea>
    </format>
    <format dxfId="166">
      <pivotArea dataOnly="0" labelOnly="1" outline="0" fieldPosition="0">
        <references count="2">
          <reference field="20" count="1" selected="0">
            <x v="9"/>
          </reference>
          <reference field="21" count="1">
            <x v="24"/>
          </reference>
        </references>
      </pivotArea>
    </format>
    <format dxfId="165">
      <pivotArea dataOnly="0" labelOnly="1" outline="0" fieldPosition="0">
        <references count="2">
          <reference field="20" count="1" selected="0">
            <x v="10"/>
          </reference>
          <reference field="21" count="1">
            <x v="2"/>
          </reference>
        </references>
      </pivotArea>
    </format>
    <format dxfId="164">
      <pivotArea dataOnly="0" labelOnly="1" outline="0" fieldPosition="0">
        <references count="2">
          <reference field="20" count="1" selected="0">
            <x v="11"/>
          </reference>
          <reference field="21" count="1">
            <x v="1"/>
          </reference>
        </references>
      </pivotArea>
    </format>
    <format dxfId="163">
      <pivotArea dataOnly="0" labelOnly="1" outline="0" fieldPosition="0">
        <references count="2">
          <reference field="20" count="1" selected="0">
            <x v="12"/>
          </reference>
          <reference field="21" count="1">
            <x v="3"/>
          </reference>
        </references>
      </pivotArea>
    </format>
    <format dxfId="162">
      <pivotArea dataOnly="0" labelOnly="1" outline="0" fieldPosition="0">
        <references count="2">
          <reference field="20" count="1" selected="0">
            <x v="13"/>
          </reference>
          <reference field="21" count="1">
            <x v="45"/>
          </reference>
        </references>
      </pivotArea>
    </format>
    <format dxfId="161">
      <pivotArea dataOnly="0" labelOnly="1" outline="0" fieldPosition="0">
        <references count="2">
          <reference field="20" count="1" selected="0">
            <x v="14"/>
          </reference>
          <reference field="21" count="1">
            <x v="66"/>
          </reference>
        </references>
      </pivotArea>
    </format>
    <format dxfId="160">
      <pivotArea dataOnly="0" labelOnly="1" outline="0" fieldPosition="0">
        <references count="2">
          <reference field="20" count="1" selected="0">
            <x v="15"/>
          </reference>
          <reference field="21" count="1">
            <x v="36"/>
          </reference>
        </references>
      </pivotArea>
    </format>
    <format dxfId="159">
      <pivotArea dataOnly="0" labelOnly="1" outline="0" fieldPosition="0">
        <references count="2">
          <reference field="20" count="1" selected="0">
            <x v="16"/>
          </reference>
          <reference field="21" count="1">
            <x v="61"/>
          </reference>
        </references>
      </pivotArea>
    </format>
    <format dxfId="158">
      <pivotArea dataOnly="0" labelOnly="1" outline="0" fieldPosition="0">
        <references count="2">
          <reference field="20" count="1" selected="0">
            <x v="17"/>
          </reference>
          <reference field="21" count="1">
            <x v="62"/>
          </reference>
        </references>
      </pivotArea>
    </format>
    <format dxfId="157">
      <pivotArea dataOnly="0" labelOnly="1" outline="0" fieldPosition="0">
        <references count="2">
          <reference field="20" count="1" selected="0">
            <x v="18"/>
          </reference>
          <reference field="21" count="1">
            <x v="54"/>
          </reference>
        </references>
      </pivotArea>
    </format>
    <format dxfId="156">
      <pivotArea dataOnly="0" labelOnly="1" outline="0" fieldPosition="0">
        <references count="2">
          <reference field="20" count="1" selected="0">
            <x v="19"/>
          </reference>
          <reference field="21" count="1">
            <x v="58"/>
          </reference>
        </references>
      </pivotArea>
    </format>
    <format dxfId="155">
      <pivotArea dataOnly="0" labelOnly="1" outline="0" fieldPosition="0">
        <references count="2">
          <reference field="20" count="1" selected="0">
            <x v="20"/>
          </reference>
          <reference field="21" count="1">
            <x v="57"/>
          </reference>
        </references>
      </pivotArea>
    </format>
    <format dxfId="154">
      <pivotArea dataOnly="0" labelOnly="1" outline="0" fieldPosition="0">
        <references count="2">
          <reference field="20" count="1" selected="0">
            <x v="21"/>
          </reference>
          <reference field="21" count="1">
            <x v="82"/>
          </reference>
        </references>
      </pivotArea>
    </format>
    <format dxfId="153">
      <pivotArea dataOnly="0" labelOnly="1" outline="0" fieldPosition="0">
        <references count="2">
          <reference field="20" count="1" selected="0">
            <x v="22"/>
          </reference>
          <reference field="21" count="1">
            <x v="81"/>
          </reference>
        </references>
      </pivotArea>
    </format>
    <format dxfId="152">
      <pivotArea dataOnly="0" labelOnly="1" outline="0" fieldPosition="0">
        <references count="2">
          <reference field="20" count="1" selected="0">
            <x v="23"/>
          </reference>
          <reference field="21" count="1">
            <x v="85"/>
          </reference>
        </references>
      </pivotArea>
    </format>
    <format dxfId="151">
      <pivotArea dataOnly="0" labelOnly="1" outline="0" fieldPosition="0">
        <references count="2">
          <reference field="20" count="1" selected="0">
            <x v="24"/>
          </reference>
          <reference field="21" count="1">
            <x v="72"/>
          </reference>
        </references>
      </pivotArea>
    </format>
    <format dxfId="150">
      <pivotArea dataOnly="0" labelOnly="1" outline="0" fieldPosition="0">
        <references count="2">
          <reference field="20" count="1" selected="0">
            <x v="25"/>
          </reference>
          <reference field="21" count="1">
            <x v="83"/>
          </reference>
        </references>
      </pivotArea>
    </format>
    <format dxfId="149">
      <pivotArea dataOnly="0" labelOnly="1" outline="0" fieldPosition="0">
        <references count="2">
          <reference field="20" count="1" selected="0">
            <x v="26"/>
          </reference>
          <reference field="21" count="1">
            <x v="16"/>
          </reference>
        </references>
      </pivotArea>
    </format>
    <format dxfId="148">
      <pivotArea dataOnly="0" labelOnly="1" outline="0" fieldPosition="0">
        <references count="2">
          <reference field="20" count="1" selected="0">
            <x v="27"/>
          </reference>
          <reference field="21" count="1">
            <x v="15"/>
          </reference>
        </references>
      </pivotArea>
    </format>
    <format dxfId="147">
      <pivotArea dataOnly="0" labelOnly="1" outline="0" fieldPosition="0">
        <references count="2">
          <reference field="20" count="1" selected="0">
            <x v="28"/>
          </reference>
          <reference field="21" count="1">
            <x v="127"/>
          </reference>
        </references>
      </pivotArea>
    </format>
    <format dxfId="146">
      <pivotArea dataOnly="0" labelOnly="1" outline="0" fieldPosition="0">
        <references count="2">
          <reference field="20" count="1" selected="0">
            <x v="29"/>
          </reference>
          <reference field="21" count="1">
            <x v="55"/>
          </reference>
        </references>
      </pivotArea>
    </format>
    <format dxfId="145">
      <pivotArea dataOnly="0" labelOnly="1" outline="0" fieldPosition="0">
        <references count="2">
          <reference field="20" count="1" selected="0">
            <x v="30"/>
          </reference>
          <reference field="21" count="1">
            <x v="9"/>
          </reference>
        </references>
      </pivotArea>
    </format>
    <format dxfId="144">
      <pivotArea dataOnly="0" labelOnly="1" outline="0" fieldPosition="0">
        <references count="2">
          <reference field="20" count="1" selected="0">
            <x v="31"/>
          </reference>
          <reference field="21" count="1">
            <x v="56"/>
          </reference>
        </references>
      </pivotArea>
    </format>
    <format dxfId="143">
      <pivotArea dataOnly="0" labelOnly="1" outline="0" fieldPosition="0">
        <references count="2">
          <reference field="20" count="1" selected="0">
            <x v="32"/>
          </reference>
          <reference field="21" count="1">
            <x v="70"/>
          </reference>
        </references>
      </pivotArea>
    </format>
    <format dxfId="142">
      <pivotArea dataOnly="0" labelOnly="1" outline="0" fieldPosition="0">
        <references count="2">
          <reference field="20" count="1" selected="0">
            <x v="33"/>
          </reference>
          <reference field="21" count="1">
            <x v="84"/>
          </reference>
        </references>
      </pivotArea>
    </format>
    <format dxfId="141">
      <pivotArea dataOnly="0" labelOnly="1" outline="0" fieldPosition="0">
        <references count="2">
          <reference field="20" count="1" selected="0">
            <x v="34"/>
          </reference>
          <reference field="21" count="1">
            <x v="37"/>
          </reference>
        </references>
      </pivotArea>
    </format>
    <format dxfId="140">
      <pivotArea dataOnly="0" labelOnly="1" outline="0" fieldPosition="0">
        <references count="2">
          <reference field="20" count="1" selected="0">
            <x v="35"/>
          </reference>
          <reference field="21" count="1">
            <x v="64"/>
          </reference>
        </references>
      </pivotArea>
    </format>
    <format dxfId="139">
      <pivotArea dataOnly="0" labelOnly="1" outline="0" fieldPosition="0">
        <references count="2">
          <reference field="20" count="1" selected="0">
            <x v="36"/>
          </reference>
          <reference field="21" count="1">
            <x v="60"/>
          </reference>
        </references>
      </pivotArea>
    </format>
    <format dxfId="138">
      <pivotArea dataOnly="0" labelOnly="1" outline="0" fieldPosition="0">
        <references count="2">
          <reference field="20" count="1" selected="0">
            <x v="37"/>
          </reference>
          <reference field="21" count="1">
            <x v="59"/>
          </reference>
        </references>
      </pivotArea>
    </format>
    <format dxfId="137">
      <pivotArea dataOnly="0" labelOnly="1" outline="0" fieldPosition="0">
        <references count="2">
          <reference field="20" count="1" selected="0">
            <x v="38"/>
          </reference>
          <reference field="21" count="1">
            <x v="38"/>
          </reference>
        </references>
      </pivotArea>
    </format>
    <format dxfId="136">
      <pivotArea dataOnly="0" labelOnly="1" outline="0" fieldPosition="0">
        <references count="2">
          <reference field="20" count="1" selected="0">
            <x v="39"/>
          </reference>
          <reference field="21" count="1">
            <x v="73"/>
          </reference>
        </references>
      </pivotArea>
    </format>
    <format dxfId="135">
      <pivotArea dataOnly="0" labelOnly="1" outline="0" fieldPosition="0">
        <references count="2">
          <reference field="20" count="1" selected="0">
            <x v="40"/>
          </reference>
          <reference field="21" count="1">
            <x v="17"/>
          </reference>
        </references>
      </pivotArea>
    </format>
    <format dxfId="134">
      <pivotArea dataOnly="0" labelOnly="1" outline="0" fieldPosition="0">
        <references count="2">
          <reference field="20" count="1" selected="0">
            <x v="41"/>
          </reference>
          <reference field="21" count="1">
            <x v="125"/>
          </reference>
        </references>
      </pivotArea>
    </format>
    <format dxfId="133">
      <pivotArea dataOnly="0" labelOnly="1" outline="0" fieldPosition="0">
        <references count="2">
          <reference field="20" count="1" selected="0">
            <x v="42"/>
          </reference>
          <reference field="21" count="1">
            <x v="79"/>
          </reference>
        </references>
      </pivotArea>
    </format>
    <format dxfId="132">
      <pivotArea dataOnly="0" labelOnly="1" outline="0" fieldPosition="0">
        <references count="2">
          <reference field="20" count="1" selected="0">
            <x v="43"/>
          </reference>
          <reference field="21" count="1">
            <x v="63"/>
          </reference>
        </references>
      </pivotArea>
    </format>
    <format dxfId="131">
      <pivotArea dataOnly="0" labelOnly="1" outline="0" fieldPosition="0">
        <references count="2">
          <reference field="20" count="1" selected="0">
            <x v="44"/>
          </reference>
          <reference field="21" count="1">
            <x v="78"/>
          </reference>
        </references>
      </pivotArea>
    </format>
    <format dxfId="130">
      <pivotArea dataOnly="0" labelOnly="1" outline="0" fieldPosition="0">
        <references count="2">
          <reference field="20" count="1" selected="0">
            <x v="45"/>
          </reference>
          <reference field="21" count="1">
            <x v="41"/>
          </reference>
        </references>
      </pivotArea>
    </format>
    <format dxfId="129">
      <pivotArea dataOnly="0" labelOnly="1" outline="0" fieldPosition="0">
        <references count="2">
          <reference field="20" count="1" selected="0">
            <x v="46"/>
          </reference>
          <reference field="21" count="1">
            <x v="86"/>
          </reference>
        </references>
      </pivotArea>
    </format>
    <format dxfId="128">
      <pivotArea dataOnly="0" labelOnly="1" outline="0" fieldPosition="0">
        <references count="2">
          <reference field="20" count="1" selected="0">
            <x v="47"/>
          </reference>
          <reference field="21" count="1">
            <x v="87"/>
          </reference>
        </references>
      </pivotArea>
    </format>
    <format dxfId="127">
      <pivotArea dataOnly="0" labelOnly="1" outline="0" fieldPosition="0">
        <references count="2">
          <reference field="20" count="1" selected="0">
            <x v="48"/>
          </reference>
          <reference field="21" count="1">
            <x v="89"/>
          </reference>
        </references>
      </pivotArea>
    </format>
    <format dxfId="126">
      <pivotArea dataOnly="0" labelOnly="1" outline="0" fieldPosition="0">
        <references count="2">
          <reference field="20" count="1" selected="0">
            <x v="49"/>
          </reference>
          <reference field="21" count="1">
            <x v="88"/>
          </reference>
        </references>
      </pivotArea>
    </format>
    <format dxfId="125">
      <pivotArea dataOnly="0" labelOnly="1" outline="0" fieldPosition="0">
        <references count="2">
          <reference field="20" count="1" selected="0">
            <x v="50"/>
          </reference>
          <reference field="21" count="1">
            <x v="90"/>
          </reference>
        </references>
      </pivotArea>
    </format>
    <format dxfId="124">
      <pivotArea dataOnly="0" labelOnly="1" outline="0" fieldPosition="0">
        <references count="2">
          <reference field="20" count="1" selected="0">
            <x v="51"/>
          </reference>
          <reference field="21" count="1">
            <x v="31"/>
          </reference>
        </references>
      </pivotArea>
    </format>
    <format dxfId="123">
      <pivotArea dataOnly="0" labelOnly="1" outline="0" fieldPosition="0">
        <references count="2">
          <reference field="20" count="1" selected="0">
            <x v="52"/>
          </reference>
          <reference field="21" count="1">
            <x v="121"/>
          </reference>
        </references>
      </pivotArea>
    </format>
    <format dxfId="122">
      <pivotArea dataOnly="0" labelOnly="1" outline="0" fieldPosition="0">
        <references count="2">
          <reference field="20" count="1" selected="0">
            <x v="53"/>
          </reference>
          <reference field="21" count="1">
            <x v="110"/>
          </reference>
        </references>
      </pivotArea>
    </format>
    <format dxfId="121">
      <pivotArea dataOnly="0" labelOnly="1" outline="0" fieldPosition="0">
        <references count="2">
          <reference field="20" count="1" selected="0">
            <x v="54"/>
          </reference>
          <reference field="21" count="1">
            <x v="115"/>
          </reference>
        </references>
      </pivotArea>
    </format>
    <format dxfId="120">
      <pivotArea dataOnly="0" labelOnly="1" outline="0" fieldPosition="0">
        <references count="2">
          <reference field="20" count="1" selected="0">
            <x v="55"/>
          </reference>
          <reference field="21" count="1">
            <x v="5"/>
          </reference>
        </references>
      </pivotArea>
    </format>
    <format dxfId="119">
      <pivotArea dataOnly="0" labelOnly="1" outline="0" fieldPosition="0">
        <references count="2">
          <reference field="20" count="1" selected="0">
            <x v="56"/>
          </reference>
          <reference field="21" count="1">
            <x v="8"/>
          </reference>
        </references>
      </pivotArea>
    </format>
    <format dxfId="118">
      <pivotArea dataOnly="0" labelOnly="1" outline="0" fieldPosition="0">
        <references count="2">
          <reference field="20" count="1" selected="0">
            <x v="57"/>
          </reference>
          <reference field="21" count="1">
            <x v="6"/>
          </reference>
        </references>
      </pivotArea>
    </format>
    <format dxfId="117">
      <pivotArea dataOnly="0" labelOnly="1" outline="0" fieldPosition="0">
        <references count="2">
          <reference field="20" count="1" selected="0">
            <x v="58"/>
          </reference>
          <reference field="21" count="1">
            <x v="7"/>
          </reference>
        </references>
      </pivotArea>
    </format>
    <format dxfId="116">
      <pivotArea dataOnly="0" labelOnly="1" outline="0" fieldPosition="0">
        <references count="2">
          <reference field="20" count="1" selected="0">
            <x v="59"/>
          </reference>
          <reference field="21" count="1">
            <x v="67"/>
          </reference>
        </references>
      </pivotArea>
    </format>
    <format dxfId="115">
      <pivotArea dataOnly="0" labelOnly="1" outline="0" fieldPosition="0">
        <references count="2">
          <reference field="20" count="1" selected="0">
            <x v="60"/>
          </reference>
          <reference field="21" count="1">
            <x v="114"/>
          </reference>
        </references>
      </pivotArea>
    </format>
    <format dxfId="114">
      <pivotArea dataOnly="0" labelOnly="1" outline="0" fieldPosition="0">
        <references count="2">
          <reference field="20" count="1" selected="0">
            <x v="61"/>
          </reference>
          <reference field="21" count="1">
            <x v="104"/>
          </reference>
        </references>
      </pivotArea>
    </format>
    <format dxfId="113">
      <pivotArea dataOnly="0" labelOnly="1" outline="0" fieldPosition="0">
        <references count="2">
          <reference field="20" count="1" selected="0">
            <x v="62"/>
          </reference>
          <reference field="21" count="1">
            <x v="102"/>
          </reference>
        </references>
      </pivotArea>
    </format>
    <format dxfId="112">
      <pivotArea dataOnly="0" labelOnly="1" outline="0" fieldPosition="0">
        <references count="2">
          <reference field="20" count="1" selected="0">
            <x v="63"/>
          </reference>
          <reference field="21" count="1">
            <x v="100"/>
          </reference>
        </references>
      </pivotArea>
    </format>
    <format dxfId="111">
      <pivotArea dataOnly="0" labelOnly="1" outline="0" fieldPosition="0">
        <references count="2">
          <reference field="20" count="1" selected="0">
            <x v="64"/>
          </reference>
          <reference field="21" count="1">
            <x v="105"/>
          </reference>
        </references>
      </pivotArea>
    </format>
    <format dxfId="110">
      <pivotArea dataOnly="0" labelOnly="1" outline="0" fieldPosition="0">
        <references count="2">
          <reference field="20" count="1" selected="0">
            <x v="65"/>
          </reference>
          <reference field="21" count="1">
            <x v="99"/>
          </reference>
        </references>
      </pivotArea>
    </format>
    <format dxfId="109">
      <pivotArea dataOnly="0" labelOnly="1" outline="0" fieldPosition="0">
        <references count="2">
          <reference field="20" count="1" selected="0">
            <x v="66"/>
          </reference>
          <reference field="21" count="1">
            <x v="108"/>
          </reference>
        </references>
      </pivotArea>
    </format>
    <format dxfId="108">
      <pivotArea dataOnly="0" labelOnly="1" outline="0" fieldPosition="0">
        <references count="2">
          <reference field="20" count="1" selected="0">
            <x v="67"/>
          </reference>
          <reference field="21" count="1">
            <x v="111"/>
          </reference>
        </references>
      </pivotArea>
    </format>
    <format dxfId="107">
      <pivotArea dataOnly="0" labelOnly="1" outline="0" fieldPosition="0">
        <references count="2">
          <reference field="20" count="1" selected="0">
            <x v="68"/>
          </reference>
          <reference field="21" count="1">
            <x v="116"/>
          </reference>
        </references>
      </pivotArea>
    </format>
    <format dxfId="106">
      <pivotArea dataOnly="0" labelOnly="1" outline="0" fieldPosition="0">
        <references count="2">
          <reference field="20" count="1" selected="0">
            <x v="69"/>
          </reference>
          <reference field="21" count="1">
            <x v="112"/>
          </reference>
        </references>
      </pivotArea>
    </format>
    <format dxfId="105">
      <pivotArea dataOnly="0" labelOnly="1" outline="0" fieldPosition="0">
        <references count="2">
          <reference field="20" count="1" selected="0">
            <x v="70"/>
          </reference>
          <reference field="21" count="1">
            <x v="101"/>
          </reference>
        </references>
      </pivotArea>
    </format>
    <format dxfId="104">
      <pivotArea dataOnly="0" labelOnly="1" outline="0" fieldPosition="0">
        <references count="2">
          <reference field="20" count="1" selected="0">
            <x v="71"/>
          </reference>
          <reference field="21" count="1">
            <x v="109"/>
          </reference>
        </references>
      </pivotArea>
    </format>
    <format dxfId="103">
      <pivotArea dataOnly="0" labelOnly="1" outline="0" fieldPosition="0">
        <references count="2">
          <reference field="20" count="1" selected="0">
            <x v="72"/>
          </reference>
          <reference field="21" count="1">
            <x v="96"/>
          </reference>
        </references>
      </pivotArea>
    </format>
    <format dxfId="102">
      <pivotArea dataOnly="0" labelOnly="1" outline="0" fieldPosition="0">
        <references count="2">
          <reference field="20" count="1" selected="0">
            <x v="73"/>
          </reference>
          <reference field="21" count="1">
            <x v="95"/>
          </reference>
        </references>
      </pivotArea>
    </format>
    <format dxfId="101">
      <pivotArea dataOnly="0" labelOnly="1" outline="0" fieldPosition="0">
        <references count="2">
          <reference field="20" count="1" selected="0">
            <x v="74"/>
          </reference>
          <reference field="21" count="1">
            <x v="18"/>
          </reference>
        </references>
      </pivotArea>
    </format>
    <format dxfId="100">
      <pivotArea dataOnly="0" labelOnly="1" outline="0" fieldPosition="0">
        <references count="2">
          <reference field="20" count="1" selected="0">
            <x v="75"/>
          </reference>
          <reference field="21" count="1">
            <x v="20"/>
          </reference>
        </references>
      </pivotArea>
    </format>
    <format dxfId="99">
      <pivotArea dataOnly="0" labelOnly="1" outline="0" fieldPosition="0">
        <references count="2">
          <reference field="20" count="1" selected="0">
            <x v="76"/>
          </reference>
          <reference field="21" count="1">
            <x v="46"/>
          </reference>
        </references>
      </pivotArea>
    </format>
    <format dxfId="98">
      <pivotArea dataOnly="0" labelOnly="1" outline="0" fieldPosition="0">
        <references count="2">
          <reference field="20" count="1" selected="0">
            <x v="77"/>
          </reference>
          <reference field="21" count="1">
            <x v="47"/>
          </reference>
        </references>
      </pivotArea>
    </format>
    <format dxfId="97">
      <pivotArea dataOnly="0" labelOnly="1" outline="0" fieldPosition="0">
        <references count="2">
          <reference field="20" count="1" selected="0">
            <x v="78"/>
          </reference>
          <reference field="21" count="1">
            <x v="93"/>
          </reference>
        </references>
      </pivotArea>
    </format>
    <format dxfId="96">
      <pivotArea dataOnly="0" labelOnly="1" outline="0" fieldPosition="0">
        <references count="2">
          <reference field="20" count="1" selected="0">
            <x v="79"/>
          </reference>
          <reference field="21" count="1">
            <x v="92"/>
          </reference>
        </references>
      </pivotArea>
    </format>
    <format dxfId="95">
      <pivotArea dataOnly="0" labelOnly="1" outline="0" fieldPosition="0">
        <references count="2">
          <reference field="20" count="1" selected="0">
            <x v="80"/>
          </reference>
          <reference field="21" count="1">
            <x v="48"/>
          </reference>
        </references>
      </pivotArea>
    </format>
    <format dxfId="94">
      <pivotArea dataOnly="0" labelOnly="1" outline="0" fieldPosition="0">
        <references count="2">
          <reference field="20" count="1" selected="0">
            <x v="81"/>
          </reference>
          <reference field="21" count="1">
            <x v="107"/>
          </reference>
        </references>
      </pivotArea>
    </format>
    <format dxfId="93">
      <pivotArea dataOnly="0" labelOnly="1" outline="0" fieldPosition="0">
        <references count="2">
          <reference field="20" count="1" selected="0">
            <x v="82"/>
          </reference>
          <reference field="21" count="1">
            <x v="26"/>
          </reference>
        </references>
      </pivotArea>
    </format>
    <format dxfId="92">
      <pivotArea dataOnly="0" labelOnly="1" outline="0" fieldPosition="0">
        <references count="2">
          <reference field="20" count="1" selected="0">
            <x v="83"/>
          </reference>
          <reference field="21" count="1">
            <x v="103"/>
          </reference>
        </references>
      </pivotArea>
    </format>
    <format dxfId="91">
      <pivotArea dataOnly="0" labelOnly="1" outline="0" fieldPosition="0">
        <references count="2">
          <reference field="20" count="1" selected="0">
            <x v="84"/>
          </reference>
          <reference field="21" count="1">
            <x v="106"/>
          </reference>
        </references>
      </pivotArea>
    </format>
    <format dxfId="90">
      <pivotArea dataOnly="0" labelOnly="1" outline="0" fieldPosition="0">
        <references count="2">
          <reference field="20" count="1" selected="0">
            <x v="85"/>
          </reference>
          <reference field="21" count="1">
            <x v="98"/>
          </reference>
        </references>
      </pivotArea>
    </format>
    <format dxfId="89">
      <pivotArea dataOnly="0" labelOnly="1" outline="0" fieldPosition="0">
        <references count="2">
          <reference field="20" count="1" selected="0">
            <x v="86"/>
          </reference>
          <reference field="21" count="1">
            <x v="75"/>
          </reference>
        </references>
      </pivotArea>
    </format>
    <format dxfId="88">
      <pivotArea dataOnly="0" labelOnly="1" outline="0" fieldPosition="0">
        <references count="2">
          <reference field="20" count="1" selected="0">
            <x v="87"/>
          </reference>
          <reference field="21" count="1">
            <x v="76"/>
          </reference>
        </references>
      </pivotArea>
    </format>
    <format dxfId="87">
      <pivotArea dataOnly="0" labelOnly="1" outline="0" fieldPosition="0">
        <references count="2">
          <reference field="20" count="1" selected="0">
            <x v="88"/>
          </reference>
          <reference field="21" count="1">
            <x v="126"/>
          </reference>
        </references>
      </pivotArea>
    </format>
    <format dxfId="86">
      <pivotArea dataOnly="0" labelOnly="1" outline="0" fieldPosition="0">
        <references count="2">
          <reference field="20" count="1" selected="0">
            <x v="89"/>
          </reference>
          <reference field="21" count="1">
            <x v="74"/>
          </reference>
        </references>
      </pivotArea>
    </format>
    <format dxfId="85">
      <pivotArea dataOnly="0" labelOnly="1" outline="0" fieldPosition="0">
        <references count="2">
          <reference field="20" count="1" selected="0">
            <x v="90"/>
          </reference>
          <reference field="21" count="1">
            <x v="39"/>
          </reference>
        </references>
      </pivotArea>
    </format>
    <format dxfId="84">
      <pivotArea dataOnly="0" labelOnly="1" outline="0" fieldPosition="0">
        <references count="2">
          <reference field="20" count="1" selected="0">
            <x v="91"/>
          </reference>
          <reference field="21" count="1">
            <x v="113"/>
          </reference>
        </references>
      </pivotArea>
    </format>
    <format dxfId="83">
      <pivotArea dataOnly="0" labelOnly="1" outline="0" fieldPosition="0">
        <references count="2">
          <reference field="20" count="1" selected="0">
            <x v="92"/>
          </reference>
          <reference field="21" count="1">
            <x v="91"/>
          </reference>
        </references>
      </pivotArea>
    </format>
    <format dxfId="82">
      <pivotArea dataOnly="0" labelOnly="1" outline="0" fieldPosition="0">
        <references count="2">
          <reference field="20" count="1" selected="0">
            <x v="93"/>
          </reference>
          <reference field="21" count="1">
            <x v="44"/>
          </reference>
        </references>
      </pivotArea>
    </format>
    <format dxfId="81">
      <pivotArea dataOnly="0" labelOnly="1" outline="0" fieldPosition="0">
        <references count="2">
          <reference field="20" count="1" selected="0">
            <x v="94"/>
          </reference>
          <reference field="21" count="1">
            <x v="97"/>
          </reference>
        </references>
      </pivotArea>
    </format>
    <format dxfId="80">
      <pivotArea dataOnly="0" labelOnly="1" outline="0" fieldPosition="0">
        <references count="2">
          <reference field="20" count="1" selected="0">
            <x v="95"/>
          </reference>
          <reference field="21" count="1">
            <x v="27"/>
          </reference>
        </references>
      </pivotArea>
    </format>
    <format dxfId="79">
      <pivotArea dataOnly="0" labelOnly="1" outline="0" fieldPosition="0">
        <references count="2">
          <reference field="20" count="1" selected="0">
            <x v="96"/>
          </reference>
          <reference field="21" count="1">
            <x v="77"/>
          </reference>
        </references>
      </pivotArea>
    </format>
    <format dxfId="78">
      <pivotArea dataOnly="0" labelOnly="1" outline="0" fieldPosition="0">
        <references count="2">
          <reference field="20" count="1" selected="0">
            <x v="97"/>
          </reference>
          <reference field="21" count="1">
            <x v="69"/>
          </reference>
        </references>
      </pivotArea>
    </format>
    <format dxfId="77">
      <pivotArea dataOnly="0" labelOnly="1" outline="0" fieldPosition="0">
        <references count="2">
          <reference field="20" count="1" selected="0">
            <x v="98"/>
          </reference>
          <reference field="21" count="1">
            <x v="28"/>
          </reference>
        </references>
      </pivotArea>
    </format>
    <format dxfId="76">
      <pivotArea dataOnly="0" labelOnly="1" outline="0" fieldPosition="0">
        <references count="2">
          <reference field="20" count="1" selected="0">
            <x v="99"/>
          </reference>
          <reference field="21" count="1">
            <x v="124"/>
          </reference>
        </references>
      </pivotArea>
    </format>
    <format dxfId="75">
      <pivotArea dataOnly="0" labelOnly="1" outline="0" fieldPosition="0">
        <references count="2">
          <reference field="20" count="1" selected="0">
            <x v="100"/>
          </reference>
          <reference field="21" count="1">
            <x v="123"/>
          </reference>
        </references>
      </pivotArea>
    </format>
    <format dxfId="74">
      <pivotArea dataOnly="0" labelOnly="1" outline="0" fieldPosition="0">
        <references count="2">
          <reference field="20" count="1" selected="0">
            <x v="101"/>
          </reference>
          <reference field="21" count="1">
            <x v="118"/>
          </reference>
        </references>
      </pivotArea>
    </format>
    <format dxfId="73">
      <pivotArea dataOnly="0" labelOnly="1" outline="0" fieldPosition="0">
        <references count="2">
          <reference field="20" count="1" selected="0">
            <x v="102"/>
          </reference>
          <reference field="21" count="1">
            <x v="13"/>
          </reference>
        </references>
      </pivotArea>
    </format>
    <format dxfId="72">
      <pivotArea dataOnly="0" labelOnly="1" outline="0" fieldPosition="0">
        <references count="2">
          <reference field="20" count="1" selected="0">
            <x v="103"/>
          </reference>
          <reference field="21" count="1">
            <x v="14"/>
          </reference>
        </references>
      </pivotArea>
    </format>
    <format dxfId="71">
      <pivotArea dataOnly="0" labelOnly="1" outline="0" fieldPosition="0">
        <references count="2">
          <reference field="20" count="1" selected="0">
            <x v="104"/>
          </reference>
          <reference field="21" count="1">
            <x v="11"/>
          </reference>
        </references>
      </pivotArea>
    </format>
    <format dxfId="70">
      <pivotArea dataOnly="0" labelOnly="1" outline="0" fieldPosition="0">
        <references count="2">
          <reference field="20" count="1" selected="0">
            <x v="105"/>
          </reference>
          <reference field="21" count="1">
            <x v="12"/>
          </reference>
        </references>
      </pivotArea>
    </format>
    <format dxfId="69">
      <pivotArea dataOnly="0" labelOnly="1" outline="0" fieldPosition="0">
        <references count="2">
          <reference field="20" count="1" selected="0">
            <x v="106"/>
          </reference>
          <reference field="21" count="1">
            <x v="10"/>
          </reference>
        </references>
      </pivotArea>
    </format>
    <format dxfId="68">
      <pivotArea dataOnly="0" labelOnly="1" outline="0" fieldPosition="0">
        <references count="2">
          <reference field="20" count="1" selected="0">
            <x v="107"/>
          </reference>
          <reference field="21" count="1">
            <x v="65"/>
          </reference>
        </references>
      </pivotArea>
    </format>
    <format dxfId="67">
      <pivotArea dataOnly="0" labelOnly="1" outline="0" fieldPosition="0">
        <references count="2">
          <reference field="20" count="1" selected="0">
            <x v="108"/>
          </reference>
          <reference field="21" count="1">
            <x v="32"/>
          </reference>
        </references>
      </pivotArea>
    </format>
    <format dxfId="66">
      <pivotArea dataOnly="0" labelOnly="1" outline="0" fieldPosition="0">
        <references count="2">
          <reference field="20" count="1" selected="0">
            <x v="109"/>
          </reference>
          <reference field="21" count="1">
            <x v="71"/>
          </reference>
        </references>
      </pivotArea>
    </format>
    <format dxfId="65">
      <pivotArea dataOnly="0" labelOnly="1" outline="0" fieldPosition="0">
        <references count="2">
          <reference field="20" count="1" selected="0">
            <x v="110"/>
          </reference>
          <reference field="21" count="1">
            <x v="35"/>
          </reference>
        </references>
      </pivotArea>
    </format>
    <format dxfId="64">
      <pivotArea dataOnly="0" labelOnly="1" outline="0" fieldPosition="0">
        <references count="2">
          <reference field="20" count="1" selected="0">
            <x v="111"/>
          </reference>
          <reference field="21" count="1">
            <x v="49"/>
          </reference>
        </references>
      </pivotArea>
    </format>
    <format dxfId="63">
      <pivotArea dataOnly="0" labelOnly="1" outline="0" fieldPosition="0">
        <references count="2">
          <reference field="20" count="1" selected="0">
            <x v="112"/>
          </reference>
          <reference field="21" count="1">
            <x v="52"/>
          </reference>
        </references>
      </pivotArea>
    </format>
    <format dxfId="62">
      <pivotArea dataOnly="0" labelOnly="1" outline="0" fieldPosition="0">
        <references count="2">
          <reference field="20" count="1" selected="0">
            <x v="113"/>
          </reference>
          <reference field="21" count="1">
            <x v="53"/>
          </reference>
        </references>
      </pivotArea>
    </format>
    <format dxfId="61">
      <pivotArea dataOnly="0" labelOnly="1" outline="0" fieldPosition="0">
        <references count="2">
          <reference field="20" count="1" selected="0">
            <x v="114"/>
          </reference>
          <reference field="21" count="1">
            <x v="33"/>
          </reference>
        </references>
      </pivotArea>
    </format>
    <format dxfId="60">
      <pivotArea dataOnly="0" labelOnly="1" outline="0" fieldPosition="0">
        <references count="2">
          <reference field="20" count="1" selected="0">
            <x v="115"/>
          </reference>
          <reference field="21" count="1">
            <x v="34"/>
          </reference>
        </references>
      </pivotArea>
    </format>
    <format dxfId="59">
      <pivotArea dataOnly="0" labelOnly="1" outline="0" fieldPosition="0">
        <references count="2">
          <reference field="20" count="1" selected="0">
            <x v="116"/>
          </reference>
          <reference field="21" count="1">
            <x v="42"/>
          </reference>
        </references>
      </pivotArea>
    </format>
    <format dxfId="58">
      <pivotArea dataOnly="0" labelOnly="1" outline="0" fieldPosition="0">
        <references count="2">
          <reference field="20" count="1" selected="0">
            <x v="117"/>
          </reference>
          <reference field="21" count="1">
            <x v="68"/>
          </reference>
        </references>
      </pivotArea>
    </format>
    <format dxfId="57">
      <pivotArea dataOnly="0" labelOnly="1" outline="0" fieldPosition="0">
        <references count="2">
          <reference field="20" count="1" selected="0">
            <x v="118"/>
          </reference>
          <reference field="21" count="1">
            <x v="4"/>
          </reference>
        </references>
      </pivotArea>
    </format>
    <format dxfId="56">
      <pivotArea dataOnly="0" labelOnly="1" outline="0" fieldPosition="0">
        <references count="2">
          <reference field="20" count="1" selected="0">
            <x v="119"/>
          </reference>
          <reference field="21" count="1">
            <x v="122"/>
          </reference>
        </references>
      </pivotArea>
    </format>
    <format dxfId="55">
      <pivotArea dataOnly="0" labelOnly="1" outline="0" fieldPosition="0">
        <references count="2">
          <reference field="20" count="1" selected="0">
            <x v="120"/>
          </reference>
          <reference field="21" count="1">
            <x v="117"/>
          </reference>
        </references>
      </pivotArea>
    </format>
    <format dxfId="54">
      <pivotArea dataOnly="0" labelOnly="1" outline="0" fieldPosition="0">
        <references count="2">
          <reference field="20" count="1" selected="0">
            <x v="121"/>
          </reference>
          <reference field="21" count="1">
            <x v="51"/>
          </reference>
        </references>
      </pivotArea>
    </format>
    <format dxfId="53">
      <pivotArea dataOnly="0" labelOnly="1" outline="0" fieldPosition="0">
        <references count="2">
          <reference field="20" count="1" selected="0">
            <x v="122"/>
          </reference>
          <reference field="21" count="1">
            <x v="29"/>
          </reference>
        </references>
      </pivotArea>
    </format>
    <format dxfId="52">
      <pivotArea dataOnly="0" labelOnly="1" outline="0" fieldPosition="0">
        <references count="2">
          <reference field="20" count="1" selected="0">
            <x v="123"/>
          </reference>
          <reference field="21" count="1">
            <x v="21"/>
          </reference>
        </references>
      </pivotArea>
    </format>
    <format dxfId="51">
      <pivotArea dataOnly="0" labelOnly="1" outline="0" fieldPosition="0">
        <references count="2">
          <reference field="20" count="1" selected="0">
            <x v="124"/>
          </reference>
          <reference field="21" count="1">
            <x v="22"/>
          </reference>
        </references>
      </pivotArea>
    </format>
    <format dxfId="50">
      <pivotArea dataOnly="0" labelOnly="1" outline="0" fieldPosition="0">
        <references count="2">
          <reference field="20" count="1" selected="0">
            <x v="125"/>
          </reference>
          <reference field="21" count="1">
            <x v="30"/>
          </reference>
        </references>
      </pivotArea>
    </format>
    <format dxfId="49">
      <pivotArea dataOnly="0" labelOnly="1" outline="0" fieldPosition="0">
        <references count="2">
          <reference field="20" count="1" selected="0">
            <x v="126"/>
          </reference>
          <reference field="21" count="1">
            <x v="0"/>
          </reference>
        </references>
      </pivotArea>
    </format>
    <format dxfId="48">
      <pivotArea dataOnly="0" labelOnly="1" outline="0" fieldPosition="0">
        <references count="2">
          <reference field="20" count="1" selected="0">
            <x v="127"/>
          </reference>
          <reference field="21" count="1">
            <x v="50"/>
          </reference>
        </references>
      </pivotArea>
    </format>
    <format dxfId="47">
      <pivotArea outline="0" collapsedLevelsAreSubtotals="1" fieldPosition="0"/>
    </format>
    <format dxfId="46">
      <pivotArea dataOnly="0" labelOnly="1" outline="0" axis="axisValues" fieldPosition="0"/>
    </format>
    <format dxfId="45">
      <pivotArea outline="0" collapsedLevelsAreSubtotals="1" fieldPosition="0"/>
    </format>
    <format dxfId="44">
      <pivotArea dataOnly="0" labelOnly="1" outline="0" axis="axisValues" fieldPosition="0"/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 rowHeaderCaption="Capitulo">
  <location ref="A3:F12" firstHeaderRow="1" firstDataRow="2" firstDataCol="2"/>
  <pivotFields count="42"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Col" compact="0" outline="0" subtotalTop="0" showAll="0" defaultSubtotal="0">
      <items count="3">
        <item x="2"/>
        <item x="1"/>
        <item x="0"/>
      </items>
    </pivotField>
    <pivotField name="Capitulo " axis="axisRow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axis="axisRow" compact="0" outline="0" showAll="0" defaultSubtotal="0">
      <items count="7">
        <item x="4"/>
        <item x="6"/>
        <item x="5"/>
        <item x="1"/>
        <item x="2"/>
        <item x="0"/>
        <item x="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6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64" outline="0" subtotalTop="0" showAll="0" defaultSubtotal="0"/>
    <pivotField compact="0" numFmtId="164" outline="0" showAll="0" defaultSubtotal="0"/>
    <pivotField dataField="1" compact="0" numFmtId="16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18"/>
    <field x="19"/>
  </rowFields>
  <rowItems count="8">
    <i>
      <x/>
      <x v="5"/>
    </i>
    <i>
      <x v="1"/>
      <x v="3"/>
    </i>
    <i>
      <x v="2"/>
      <x v="4"/>
    </i>
    <i>
      <x v="3"/>
      <x v="6"/>
    </i>
    <i>
      <x v="4"/>
      <x/>
    </i>
    <i>
      <x v="5"/>
      <x v="2"/>
    </i>
    <i>
      <x v="6"/>
      <x v="1"/>
    </i>
    <i t="grand">
      <x/>
    </i>
  </rowItems>
  <colFields count="1">
    <field x="17"/>
  </colFields>
  <colItems count="4">
    <i>
      <x/>
    </i>
    <i>
      <x v="1"/>
    </i>
    <i>
      <x v="2"/>
    </i>
    <i t="grand">
      <x/>
    </i>
  </colItems>
  <dataFields count="1">
    <dataField name="1era Modificación 2023 " fld="36" baseField="1" baseItem="5" numFmtId="4"/>
  </dataFields>
  <formats count="8">
    <format dxfId="43">
      <pivotArea dataOnly="0" labelOnly="1" outline="0" fieldPosition="0">
        <references count="1">
          <reference field="17" count="0"/>
        </references>
      </pivotArea>
    </format>
    <format dxfId="42">
      <pivotArea dataOnly="0" labelOnly="1" grandCol="1" outline="0" fieldPosition="0"/>
    </format>
    <format dxfId="41">
      <pivotArea dataOnly="0" labelOnly="1" outline="0" fieldPosition="0">
        <references count="1">
          <reference field="17" count="0"/>
        </references>
      </pivotArea>
    </format>
    <format dxfId="40">
      <pivotArea dataOnly="0" labelOnly="1" grandCol="1" outline="0" fieldPosition="0"/>
    </format>
    <format dxfId="39">
      <pivotArea field="18" type="button" dataOnly="0" labelOnly="1" outline="0" axis="axisRow" fieldPosition="0"/>
    </format>
    <format dxfId="38">
      <pivotArea field="19" type="button" dataOnly="0" labelOnly="1" outline="0" axis="axisRow" fieldPosition="1"/>
    </format>
    <format dxfId="37">
      <pivotArea field="18" type="button" dataOnly="0" labelOnly="1" outline="0" axis="axisRow" fieldPosition="0"/>
    </format>
    <format dxfId="36">
      <pivotArea field="19" type="button" dataOnly="0" labelOnly="1" outline="0" axis="axisRow" fieldPosition="1"/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Capitulo 6000">
  <location ref="A3:B22" firstHeaderRow="1" firstDataRow="1" firstDataCol="1" rowPageCount="1" colPageCount="1"/>
  <pivotFields count="42">
    <pivotField showAll="0" defaultSubtotal="0"/>
    <pivotField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8">
        <item x="2"/>
        <item x="1"/>
        <item x="6"/>
        <item x="7"/>
        <item x="0"/>
        <item x="3"/>
        <item x="4"/>
        <item x="5"/>
      </items>
    </pivotField>
    <pivotField showAll="0" defaultSubtotal="0"/>
    <pivotField showAll="0" defaultSubtotal="0"/>
    <pivotField showAll="0" defaultSubtotal="0"/>
    <pivotField axis="axisRow" showAll="0" defaultSubtotal="0">
      <items count="56">
        <item x="32"/>
        <item x="41"/>
        <item x="15"/>
        <item x="11"/>
        <item x="52"/>
        <item x="19"/>
        <item x="34"/>
        <item x="47"/>
        <item x="37"/>
        <item x="50"/>
        <item x="13"/>
        <item x="42"/>
        <item x="40"/>
        <item x="30"/>
        <item x="4"/>
        <item x="44"/>
        <item x="26"/>
        <item x="27"/>
        <item x="31"/>
        <item x="2"/>
        <item x="12"/>
        <item x="25"/>
        <item x="3"/>
        <item x="23"/>
        <item x="24"/>
        <item x="35"/>
        <item x="10"/>
        <item x="22"/>
        <item x="53"/>
        <item x="45"/>
        <item x="5"/>
        <item x="48"/>
        <item x="54"/>
        <item x="21"/>
        <item x="20"/>
        <item x="8"/>
        <item x="46"/>
        <item x="55"/>
        <item x="33"/>
        <item x="51"/>
        <item x="1"/>
        <item x="39"/>
        <item x="38"/>
        <item x="7"/>
        <item x="9"/>
        <item x="36"/>
        <item x="14"/>
        <item x="18"/>
        <item x="17"/>
        <item x="29"/>
        <item x="6"/>
        <item x="0"/>
        <item x="43"/>
        <item x="28"/>
        <item x="16"/>
        <item x="49"/>
      </items>
    </pivotField>
    <pivotField showAll="0" defaultSubtotal="0"/>
    <pivotField name="Capitulo 6000" axis="axisPage" multipleItemSelectionAllowed="1" showAll="0" defaultSubtotal="0">
      <items count="7">
        <item h="1" x="0"/>
        <item h="1" x="1"/>
        <item h="1" x="2"/>
        <item h="1" x="3"/>
        <item h="1" x="4"/>
        <item x="5"/>
        <item h="1" x="6"/>
      </items>
    </pivotField>
    <pivotField showAll="0" defaultSubtotal="0">
      <items count="7">
        <item x="4"/>
        <item x="6"/>
        <item x="5"/>
        <item x="1"/>
        <item x="2"/>
        <item x="0"/>
        <item x="3"/>
      </items>
    </pivotField>
    <pivotField axis="axisRow" showAll="0" defaultSubtotal="0">
      <items count="1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</items>
    </pivotField>
    <pivotField axis="axisRow" showAll="0" defaultSubtotal="0">
      <items count="128">
        <item x="126"/>
        <item x="11"/>
        <item x="10"/>
        <item x="12"/>
        <item x="118"/>
        <item x="55"/>
        <item x="57"/>
        <item x="58"/>
        <item x="56"/>
        <item x="30"/>
        <item x="106"/>
        <item x="104"/>
        <item x="105"/>
        <item x="102"/>
        <item x="103"/>
        <item x="27"/>
        <item x="26"/>
        <item x="40"/>
        <item x="74"/>
        <item x="7"/>
        <item x="75"/>
        <item x="123"/>
        <item x="124"/>
        <item x="8"/>
        <item x="9"/>
        <item x="0"/>
        <item x="82"/>
        <item x="95"/>
        <item x="98"/>
        <item x="122"/>
        <item x="125"/>
        <item x="51"/>
        <item x="108"/>
        <item x="114"/>
        <item x="115"/>
        <item x="110"/>
        <item x="15"/>
        <item x="34"/>
        <item x="38"/>
        <item x="90"/>
        <item x="5"/>
        <item x="45"/>
        <item x="116"/>
        <item x="6"/>
        <item x="93"/>
        <item x="13"/>
        <item x="76"/>
        <item x="77"/>
        <item x="80"/>
        <item x="111"/>
        <item x="127"/>
        <item x="121"/>
        <item x="112"/>
        <item x="113"/>
        <item x="18"/>
        <item x="29"/>
        <item x="31"/>
        <item x="20"/>
        <item x="19"/>
        <item x="37"/>
        <item x="36"/>
        <item x="16"/>
        <item x="17"/>
        <item x="43"/>
        <item x="35"/>
        <item x="107"/>
        <item x="14"/>
        <item x="59"/>
        <item x="117"/>
        <item x="97"/>
        <item x="32"/>
        <item x="109"/>
        <item x="24"/>
        <item x="39"/>
        <item x="89"/>
        <item x="86"/>
        <item x="87"/>
        <item x="96"/>
        <item x="44"/>
        <item x="42"/>
        <item x="4"/>
        <item x="22"/>
        <item x="21"/>
        <item x="25"/>
        <item x="33"/>
        <item x="23"/>
        <item x="46"/>
        <item x="47"/>
        <item x="49"/>
        <item x="48"/>
        <item x="50"/>
        <item x="92"/>
        <item x="79"/>
        <item x="78"/>
        <item x="3"/>
        <item x="73"/>
        <item x="72"/>
        <item x="94"/>
        <item x="85"/>
        <item x="65"/>
        <item x="63"/>
        <item x="70"/>
        <item x="62"/>
        <item x="83"/>
        <item x="61"/>
        <item x="64"/>
        <item x="84"/>
        <item x="81"/>
        <item x="66"/>
        <item x="71"/>
        <item x="53"/>
        <item x="67"/>
        <item x="69"/>
        <item x="91"/>
        <item x="60"/>
        <item x="54"/>
        <item x="68"/>
        <item x="120"/>
        <item x="101"/>
        <item x="1"/>
        <item x="2"/>
        <item x="52"/>
        <item x="119"/>
        <item x="100"/>
        <item x="99"/>
        <item x="41"/>
        <item x="88"/>
        <item x="28"/>
      </items>
    </pivotField>
    <pivotField showAll="0" defaultSubtotal="0"/>
    <pivotField showAll="0" defaultSubtotal="0"/>
    <pivotField numFmtId="16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164" subtotalTop="0" showAll="0" defaultSubtotal="0"/>
    <pivotField numFmtId="164" showAll="0" defaultSubtotal="0"/>
    <pivotField dataField="1" numFmtId="16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4">
    <field x="16"/>
    <field x="12"/>
    <field x="20"/>
    <field x="21"/>
  </rowFields>
  <rowItems count="19">
    <i>
      <x v="22"/>
    </i>
    <i r="1">
      <x v="4"/>
    </i>
    <i r="2">
      <x v="125"/>
    </i>
    <i r="3">
      <x v="30"/>
    </i>
    <i>
      <x v="32"/>
    </i>
    <i r="1">
      <x v="5"/>
    </i>
    <i r="2">
      <x v="122"/>
    </i>
    <i r="3">
      <x v="29"/>
    </i>
    <i r="2">
      <x v="123"/>
    </i>
    <i r="3">
      <x v="21"/>
    </i>
    <i r="2">
      <x v="124"/>
    </i>
    <i r="3">
      <x v="22"/>
    </i>
    <i>
      <x v="37"/>
    </i>
    <i r="1">
      <x v="5"/>
    </i>
    <i r="2">
      <x v="122"/>
    </i>
    <i r="3">
      <x v="29"/>
    </i>
    <i r="2">
      <x v="124"/>
    </i>
    <i r="3">
      <x v="22"/>
    </i>
    <i t="grand">
      <x/>
    </i>
  </rowItems>
  <colItems count="1">
    <i/>
  </colItems>
  <pageFields count="1">
    <pageField fld="18" hier="-1"/>
  </pageFields>
  <dataFields count="1">
    <dataField name="1era Modificación 2023 " fld="36" baseField="1" baseItem="5" numFmtId="4"/>
  </dataFields>
  <formats count="6">
    <format dxfId="35">
      <pivotArea dataOnly="0" labelOnly="1" grandCol="1" outline="0" fieldPosition="0"/>
    </format>
    <format dxfId="34">
      <pivotArea dataOnly="0" labelOnly="1" grandCol="1" outline="0" fieldPosition="0"/>
    </format>
    <format dxfId="33">
      <pivotArea field="18" type="button" dataOnly="0" labelOnly="1" outline="0" axis="axisPage" fieldPosition="0"/>
    </format>
    <format dxfId="32">
      <pivotArea field="19" type="button" dataOnly="0" labelOnly="1" outline="0"/>
    </format>
    <format dxfId="31">
      <pivotArea field="18" type="button" dataOnly="0" labelOnly="1" outline="0" axis="axisPage" fieldPosition="0"/>
    </format>
    <format dxfId="30">
      <pivotArea field="19" type="button" dataOnly="0" labelOnly="1" outline="0"/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 rowHeaderCaption="Capitulo 6000">
  <location ref="B3:D6" firstHeaderRow="1" firstDataRow="1" firstDataCol="2" rowPageCount="1" colPageCount="1"/>
  <pivotFields count="42"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Capitulo 6000" axis="axisPage" compact="0" outline="0" multipleItemSelectionAllowed="1" showAll="0" defaultSubtotal="0">
      <items count="7">
        <item h="1" x="0"/>
        <item h="1" x="1"/>
        <item h="1" x="2"/>
        <item h="1" x="3"/>
        <item h="1" x="4"/>
        <item h="1" x="5"/>
        <item x="6"/>
      </items>
    </pivotField>
    <pivotField compact="0" outline="0" showAll="0" defaultSubtotal="0">
      <items count="7">
        <item x="4"/>
        <item x="6"/>
        <item x="5"/>
        <item x="1"/>
        <item x="2"/>
        <item x="0"/>
        <item x="3"/>
      </items>
    </pivotField>
    <pivotField axis="axisRow" compact="0" outline="0" showAll="0" defaultSubtotal="0">
      <items count="1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</items>
    </pivotField>
    <pivotField axis="axisRow" compact="0" outline="0" showAll="0" defaultSubtotal="0">
      <items count="128">
        <item x="126"/>
        <item x="11"/>
        <item x="10"/>
        <item x="12"/>
        <item x="118"/>
        <item x="55"/>
        <item x="57"/>
        <item x="58"/>
        <item x="56"/>
        <item x="30"/>
        <item x="106"/>
        <item x="104"/>
        <item x="105"/>
        <item x="102"/>
        <item x="103"/>
        <item x="27"/>
        <item x="26"/>
        <item x="40"/>
        <item x="74"/>
        <item x="7"/>
        <item x="75"/>
        <item x="123"/>
        <item x="124"/>
        <item x="8"/>
        <item x="9"/>
        <item x="0"/>
        <item x="82"/>
        <item x="95"/>
        <item x="98"/>
        <item x="122"/>
        <item x="125"/>
        <item x="51"/>
        <item x="108"/>
        <item x="114"/>
        <item x="115"/>
        <item x="110"/>
        <item x="15"/>
        <item x="34"/>
        <item x="38"/>
        <item x="90"/>
        <item x="5"/>
        <item x="45"/>
        <item x="116"/>
        <item x="6"/>
        <item x="93"/>
        <item x="13"/>
        <item x="76"/>
        <item x="77"/>
        <item x="80"/>
        <item x="111"/>
        <item x="127"/>
        <item x="121"/>
        <item x="112"/>
        <item x="113"/>
        <item x="18"/>
        <item x="29"/>
        <item x="31"/>
        <item x="20"/>
        <item x="19"/>
        <item x="37"/>
        <item x="36"/>
        <item x="16"/>
        <item x="17"/>
        <item x="43"/>
        <item x="35"/>
        <item x="107"/>
        <item x="14"/>
        <item x="59"/>
        <item x="117"/>
        <item x="97"/>
        <item x="32"/>
        <item x="109"/>
        <item x="24"/>
        <item x="39"/>
        <item x="89"/>
        <item x="86"/>
        <item x="87"/>
        <item x="96"/>
        <item x="44"/>
        <item x="42"/>
        <item x="4"/>
        <item x="22"/>
        <item x="21"/>
        <item x="25"/>
        <item x="33"/>
        <item x="23"/>
        <item x="46"/>
        <item x="47"/>
        <item x="49"/>
        <item x="48"/>
        <item x="50"/>
        <item x="92"/>
        <item x="79"/>
        <item x="78"/>
        <item x="3"/>
        <item x="73"/>
        <item x="72"/>
        <item x="94"/>
        <item x="85"/>
        <item x="65"/>
        <item x="63"/>
        <item x="70"/>
        <item x="62"/>
        <item x="83"/>
        <item x="61"/>
        <item x="64"/>
        <item x="84"/>
        <item x="81"/>
        <item x="66"/>
        <item x="71"/>
        <item x="53"/>
        <item x="67"/>
        <item x="69"/>
        <item x="91"/>
        <item x="60"/>
        <item x="54"/>
        <item x="68"/>
        <item x="120"/>
        <item x="101"/>
        <item x="1"/>
        <item x="2"/>
        <item x="52"/>
        <item x="119"/>
        <item x="100"/>
        <item x="99"/>
        <item x="41"/>
        <item x="88"/>
        <item x="28"/>
      </items>
    </pivotField>
    <pivotField compact="0" outline="0" showAll="0" defaultSubtotal="0"/>
    <pivotField compact="0" outline="0" showAll="0" defaultSubtotal="0"/>
    <pivotField compact="0" numFmtId="16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64" outline="0" subtotalTop="0" showAll="0" defaultSubtotal="0"/>
    <pivotField compact="0" numFmtId="164" outline="0" showAll="0" defaultSubtotal="0"/>
    <pivotField dataField="1" compact="0" numFmtId="16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20"/>
    <field x="21"/>
  </rowFields>
  <rowItems count="3">
    <i>
      <x v="126"/>
      <x/>
    </i>
    <i>
      <x v="127"/>
      <x v="50"/>
    </i>
    <i t="grand">
      <x/>
    </i>
  </rowItems>
  <colItems count="1">
    <i/>
  </colItems>
  <pageFields count="1">
    <pageField fld="18" hier="-1"/>
  </pageFields>
  <dataFields count="1">
    <dataField name="1era Modificación 2023 " fld="36" baseField="1" baseItem="5" numFmtId="4"/>
  </dataFields>
  <formats count="6">
    <format dxfId="29">
      <pivotArea dataOnly="0" labelOnly="1" grandCol="1" outline="0" fieldPosition="0"/>
    </format>
    <format dxfId="28">
      <pivotArea dataOnly="0" labelOnly="1" grandCol="1" outline="0" fieldPosition="0"/>
    </format>
    <format dxfId="27">
      <pivotArea field="18" type="button" dataOnly="0" labelOnly="1" outline="0" axis="axisPage" fieldPosition="0"/>
    </format>
    <format dxfId="26">
      <pivotArea field="19" type="button" dataOnly="0" labelOnly="1" outline="0"/>
    </format>
    <format dxfId="25">
      <pivotArea field="18" type="button" dataOnly="0" labelOnly="1" outline="0" axis="axisPage" fieldPosition="0"/>
    </format>
    <format dxfId="24">
      <pivotArea field="19" type="button" dataOnly="0" labelOnly="1" outline="0"/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outline="1" outlineData="1" compactData="0" multipleFieldFilters="0" rowHeaderCaption="Capitulo 6000">
  <location ref="A3:C50" firstHeaderRow="1" firstDataRow="1" firstDataCol="2" rowPageCount="1" colPageCount="1"/>
  <pivotFields count="42">
    <pivotField compact="0" showAll="0" defaultSubtotal="0"/>
    <pivotField compact="0" showAll="0" defaultSubtotal="0"/>
    <pivotField compact="0" subtotalTop="0" showAll="0" defaultSubtotal="0"/>
    <pivotField compact="0" subtotalTop="0" showAll="0" defaultSubtotal="0"/>
    <pivotField compact="0" subtotalTop="0" showAll="0" defaultSubtotal="0"/>
    <pivotField compact="0" subtotalTop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axis="axisRow" compact="0" showAll="0" defaultSubtotal="0">
      <items count="8">
        <item x="2"/>
        <item x="1"/>
        <item x="6"/>
        <item x="7"/>
        <item x="0"/>
        <item x="3"/>
        <item x="4"/>
        <item x="5"/>
      </items>
    </pivotField>
    <pivotField compact="0" showAll="0" defaultSubtotal="0"/>
    <pivotField compact="0" showAll="0" defaultSubtotal="0"/>
    <pivotField compact="0" showAll="0" defaultSubtotal="0"/>
    <pivotField axis="axisRow" compact="0" showAll="0" defaultSubtotal="0">
      <items count="56">
        <item x="32"/>
        <item x="41"/>
        <item x="15"/>
        <item x="11"/>
        <item x="52"/>
        <item x="19"/>
        <item x="34"/>
        <item x="47"/>
        <item x="37"/>
        <item x="50"/>
        <item x="13"/>
        <item x="42"/>
        <item x="40"/>
        <item x="30"/>
        <item x="4"/>
        <item x="44"/>
        <item x="26"/>
        <item x="27"/>
        <item x="31"/>
        <item x="2"/>
        <item x="12"/>
        <item x="25"/>
        <item x="3"/>
        <item x="23"/>
        <item x="24"/>
        <item x="35"/>
        <item x="10"/>
        <item x="22"/>
        <item x="53"/>
        <item x="45"/>
        <item x="5"/>
        <item x="48"/>
        <item x="54"/>
        <item x="21"/>
        <item x="20"/>
        <item x="8"/>
        <item x="46"/>
        <item x="55"/>
        <item x="33"/>
        <item x="51"/>
        <item x="1"/>
        <item x="39"/>
        <item x="38"/>
        <item x="7"/>
        <item x="9"/>
        <item x="36"/>
        <item x="14"/>
        <item x="18"/>
        <item x="17"/>
        <item x="29"/>
        <item x="6"/>
        <item x="0"/>
        <item x="43"/>
        <item x="28"/>
        <item x="16"/>
        <item x="49"/>
      </items>
    </pivotField>
    <pivotField compact="0" showAll="0" defaultSubtotal="0"/>
    <pivotField name="Capitulo 6000" axis="axisPage" compact="0" multipleItemSelectionAllowed="1" showAll="0" defaultSubtotal="0">
      <items count="7">
        <item h="1" x="0"/>
        <item h="1" x="1"/>
        <item h="1" x="2"/>
        <item x="3"/>
        <item h="1" x="4"/>
        <item h="1" x="5"/>
        <item h="1" x="6"/>
      </items>
    </pivotField>
    <pivotField compact="0" showAll="0" defaultSubtotal="0">
      <items count="7">
        <item x="4"/>
        <item x="6"/>
        <item x="5"/>
        <item x="1"/>
        <item x="2"/>
        <item x="0"/>
        <item x="3"/>
      </items>
    </pivotField>
    <pivotField compact="0" showAll="0" defaultSubtotal="0"/>
    <pivotField compact="0" showAll="0" defaultSubtotal="0"/>
    <pivotField compact="0" showAll="0" defaultSubtotal="0"/>
    <pivotField compact="0" showAll="0" defaultSubtotal="0"/>
    <pivotField compact="0" numFmtId="164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numFmtId="164" subtotalTop="0" showAll="0" defaultSubtotal="0"/>
    <pivotField compact="0" numFmtId="164" showAll="0" defaultSubtotal="0"/>
    <pivotField dataField="1" compact="0" numFmtId="164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</pivotFields>
  <rowFields count="2">
    <field x="16"/>
    <field x="12"/>
  </rowFields>
  <rowItems count="47">
    <i>
      <x v="1"/>
    </i>
    <i r="1">
      <x v="7"/>
    </i>
    <i>
      <x v="4"/>
    </i>
    <i r="1">
      <x v="1"/>
    </i>
    <i>
      <x v="5"/>
    </i>
    <i r="1">
      <x v="7"/>
    </i>
    <i>
      <x v="6"/>
    </i>
    <i r="1">
      <x v="7"/>
    </i>
    <i>
      <x v="7"/>
    </i>
    <i r="1">
      <x v="7"/>
    </i>
    <i>
      <x v="8"/>
    </i>
    <i r="1">
      <x v="2"/>
    </i>
    <i>
      <x v="9"/>
    </i>
    <i r="1">
      <x v="1"/>
    </i>
    <i>
      <x v="11"/>
    </i>
    <i r="1">
      <x v="1"/>
    </i>
    <i>
      <x v="12"/>
    </i>
    <i r="1">
      <x v="1"/>
    </i>
    <i>
      <x v="13"/>
    </i>
    <i r="1">
      <x v="7"/>
    </i>
    <i>
      <x v="15"/>
    </i>
    <i r="1">
      <x v="2"/>
    </i>
    <i>
      <x v="25"/>
    </i>
    <i r="1">
      <x v="1"/>
    </i>
    <i>
      <x v="28"/>
    </i>
    <i r="1">
      <x v="1"/>
    </i>
    <i>
      <x v="29"/>
    </i>
    <i r="1">
      <x v="2"/>
    </i>
    <i>
      <x v="31"/>
    </i>
    <i r="1">
      <x v="7"/>
    </i>
    <i>
      <x v="35"/>
    </i>
    <i r="1">
      <x/>
    </i>
    <i>
      <x v="36"/>
    </i>
    <i r="1">
      <x v="1"/>
    </i>
    <i>
      <x v="39"/>
    </i>
    <i r="1">
      <x v="7"/>
    </i>
    <i>
      <x v="40"/>
    </i>
    <i r="1">
      <x v="1"/>
    </i>
    <i>
      <x v="41"/>
    </i>
    <i r="1">
      <x v="1"/>
    </i>
    <i>
      <x v="42"/>
    </i>
    <i r="1">
      <x v="4"/>
    </i>
    <i>
      <x v="52"/>
    </i>
    <i r="1">
      <x v="1"/>
    </i>
    <i>
      <x v="55"/>
    </i>
    <i r="1">
      <x v="7"/>
    </i>
    <i t="grand">
      <x/>
    </i>
  </rowItems>
  <colItems count="1">
    <i/>
  </colItems>
  <pageFields count="1">
    <pageField fld="18" hier="-1"/>
  </pageFields>
  <dataFields count="1">
    <dataField name="1era Modificación 2023 " fld="36" baseField="1" baseItem="5" numFmtId="4"/>
  </dataFields>
  <formats count="8">
    <format dxfId="23">
      <pivotArea dataOnly="0" labelOnly="1" grandCol="1" outline="0" fieldPosition="0"/>
    </format>
    <format dxfId="22">
      <pivotArea dataOnly="0" labelOnly="1" grandCol="1" outline="0" fieldPosition="0"/>
    </format>
    <format dxfId="21">
      <pivotArea field="18" type="button" dataOnly="0" labelOnly="1" outline="0" axis="axisPage" fieldPosition="0"/>
    </format>
    <format dxfId="20">
      <pivotArea field="19" type="button" dataOnly="0" labelOnly="1" outline="0"/>
    </format>
    <format dxfId="19">
      <pivotArea field="18" type="button" dataOnly="0" labelOnly="1" outline="0" axis="axisPage" fieldPosition="0"/>
    </format>
    <format dxfId="18">
      <pivotArea field="19" type="button" dataOnly="0" labelOnly="1" outline="0"/>
    </format>
    <format dxfId="17">
      <pivotArea field="16" type="button" dataOnly="0" labelOnly="1" outline="0" axis="axisRow" fieldPosition="0"/>
    </format>
    <format dxfId="16">
      <pivotArea field="12" type="button" dataOnly="0" labelOnly="1" outline="0" axis="axisRow" fieldPosition="1"/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1.xml><?xml version="1.0" encoding="utf-8"?>
<pivotTableDefinition xmlns="http://schemas.openxmlformats.org/spreadsheetml/2006/main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 rowHeaderCaption="Capitulo 6000">
  <location ref="A3:D22" firstHeaderRow="1" firstDataRow="1" firstDataCol="3"/>
  <pivotFields count="42">
    <pivotField compact="0" outline="0" showAll="0" defaultSubtotal="0"/>
    <pivotField compact="0" outline="0" showAll="0" defaultSubtotal="0"/>
    <pivotField compact="0" outline="0" subtotalTop="0" showAll="0" defaultSubtotal="0"/>
    <pivotField name="Finalidad " axis="axisRow" compact="0" outline="0" subtotalTop="0" showAll="0" defaultSubtotal="0">
      <items count="3">
        <item x="2"/>
        <item x="1"/>
        <item x="0"/>
      </items>
    </pivotField>
    <pivotField compact="0" outline="0" subtotalTop="0" showAll="0" defaultSubtotal="0"/>
    <pivotField name="Función " axis="axisRow" compact="0" outline="0" subtotalTop="0" showAll="0" defaultSubtotal="0">
      <items count="12">
        <item x="6"/>
        <item x="7"/>
        <item x="3"/>
        <item x="0"/>
        <item x="8"/>
        <item x="5"/>
        <item x="2"/>
        <item x="11"/>
        <item x="9"/>
        <item x="4"/>
        <item x="10"/>
        <item x="1"/>
      </items>
    </pivotField>
    <pivotField compact="0" outline="0" showAll="0" defaultSubtotal="0"/>
    <pivotField name="Subfuncion" axis="axisRow" compact="0" outline="0" showAll="0" defaultSubtotal="0">
      <items count="18">
        <item x="11"/>
        <item x="10"/>
        <item x="9"/>
        <item x="13"/>
        <item x="15"/>
        <item x="1"/>
        <item x="17"/>
        <item x="0"/>
        <item x="3"/>
        <item x="5"/>
        <item x="12"/>
        <item x="6"/>
        <item x="16"/>
        <item x="7"/>
        <item x="4"/>
        <item x="8"/>
        <item x="2"/>
        <item x="1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8">
        <item x="2"/>
        <item x="1"/>
        <item x="6"/>
        <item x="7"/>
        <item x="0"/>
        <item x="3"/>
        <item x="4"/>
        <item x="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56">
        <item x="32"/>
        <item x="41"/>
        <item x="15"/>
        <item x="11"/>
        <item x="52"/>
        <item x="19"/>
        <item x="34"/>
        <item x="47"/>
        <item x="37"/>
        <item x="50"/>
        <item x="13"/>
        <item x="42"/>
        <item x="40"/>
        <item x="30"/>
        <item x="4"/>
        <item x="44"/>
        <item x="26"/>
        <item x="27"/>
        <item x="31"/>
        <item x="2"/>
        <item x="12"/>
        <item x="25"/>
        <item x="3"/>
        <item x="23"/>
        <item x="24"/>
        <item x="35"/>
        <item x="10"/>
        <item x="22"/>
        <item x="53"/>
        <item x="45"/>
        <item x="5"/>
        <item x="48"/>
        <item x="54"/>
        <item x="21"/>
        <item x="20"/>
        <item x="8"/>
        <item x="46"/>
        <item x="55"/>
        <item x="33"/>
        <item x="51"/>
        <item x="1"/>
        <item x="39"/>
        <item x="38"/>
        <item x="7"/>
        <item x="9"/>
        <item x="36"/>
        <item x="14"/>
        <item x="18"/>
        <item x="17"/>
        <item x="29"/>
        <item x="6"/>
        <item x="0"/>
        <item x="43"/>
        <item x="28"/>
        <item x="16"/>
        <item x="49"/>
      </items>
    </pivotField>
    <pivotField compact="0" outline="0" showAll="0" defaultSubtotal="0"/>
    <pivotField name="Capitulo 6000" compact="0" outline="0" multipleItemSelectionAllowed="1" showAll="0" defaultSubtotal="0">
      <items count="7">
        <item h="1" x="0"/>
        <item h="1" x="1"/>
        <item h="1" x="2"/>
        <item x="3"/>
        <item h="1" x="4"/>
        <item h="1" x="5"/>
        <item h="1" x="6"/>
      </items>
    </pivotField>
    <pivotField compact="0" outline="0" showAll="0" defaultSubtotal="0">
      <items count="7">
        <item x="4"/>
        <item x="6"/>
        <item x="5"/>
        <item x="1"/>
        <item x="2"/>
        <item x="0"/>
        <item x="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6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64" outline="0" subtotalTop="0" showAll="0" defaultSubtotal="0"/>
    <pivotField compact="0" numFmtId="164" outline="0" showAll="0" defaultSubtotal="0"/>
    <pivotField dataField="1" compact="0" numFmtId="16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3">
    <field x="3"/>
    <field x="5"/>
    <field x="7"/>
  </rowFields>
  <rowItems count="19">
    <i>
      <x/>
      <x v="1"/>
      <x v="1"/>
    </i>
    <i r="1">
      <x v="2"/>
      <x v="8"/>
    </i>
    <i r="1">
      <x v="10"/>
      <x v="17"/>
    </i>
    <i>
      <x v="1"/>
      <x v="4"/>
      <x v="10"/>
    </i>
    <i r="1">
      <x v="5"/>
      <x v="11"/>
    </i>
    <i r="1">
      <x v="6"/>
      <x v="9"/>
    </i>
    <i r="2">
      <x v="16"/>
    </i>
    <i r="1">
      <x v="7"/>
      <x v="6"/>
    </i>
    <i r="2">
      <x v="12"/>
    </i>
    <i r="1">
      <x v="8"/>
      <x v="3"/>
    </i>
    <i r="2">
      <x v="4"/>
    </i>
    <i r="1">
      <x v="9"/>
      <x v="14"/>
    </i>
    <i r="1">
      <x v="11"/>
      <x/>
    </i>
    <i r="2">
      <x v="5"/>
    </i>
    <i>
      <x v="2"/>
      <x/>
      <x v="13"/>
    </i>
    <i r="2">
      <x v="15"/>
    </i>
    <i r="1">
      <x v="3"/>
      <x v="2"/>
    </i>
    <i r="2">
      <x v="7"/>
    </i>
    <i t="grand">
      <x/>
    </i>
  </rowItems>
  <colItems count="1">
    <i/>
  </colItems>
  <dataFields count="1">
    <dataField name="1era Modificación 2023 " fld="36" baseField="1" baseItem="5" numFmtId="4"/>
  </dataFields>
  <formats count="8">
    <format dxfId="15">
      <pivotArea dataOnly="0" labelOnly="1" grandCol="1" outline="0" fieldPosition="0"/>
    </format>
    <format dxfId="14">
      <pivotArea dataOnly="0" labelOnly="1" grandCol="1" outline="0" fieldPosition="0"/>
    </format>
    <format dxfId="13">
      <pivotArea field="18" type="button" dataOnly="0" labelOnly="1" outline="0"/>
    </format>
    <format dxfId="12">
      <pivotArea field="19" type="button" dataOnly="0" labelOnly="1" outline="0"/>
    </format>
    <format dxfId="11">
      <pivotArea field="18" type="button" dataOnly="0" labelOnly="1" outline="0"/>
    </format>
    <format dxfId="10">
      <pivotArea field="19" type="button" dataOnly="0" labelOnly="1" outline="0"/>
    </format>
    <format dxfId="9">
      <pivotArea field="16" type="button" dataOnly="0" labelOnly="1" outline="0"/>
    </format>
    <format dxfId="8">
      <pivotArea field="12" type="button" dataOnly="0" labelOnly="1" outline="0"/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2.xml><?xml version="1.0" encoding="utf-8"?>
<pivotTableDefinition xmlns="http://schemas.openxmlformats.org/spreadsheetml/2006/main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Estado del presupuesto">
  <location ref="A3:B718" firstHeaderRow="1" firstDataRow="1" firstDataCol="1"/>
  <pivotFields count="42">
    <pivotField showAll="0" defaultSubtotal="0"/>
    <pivotField showAll="0" defaultSubtotal="0"/>
    <pivotField showAll="0" defaultSubtotal="0"/>
    <pivotField name="Finalidad " showAll="0" defaultSubtotal="0"/>
    <pivotField showAll="0" defaultSubtotal="0"/>
    <pivotField name="Función " showAll="0" defaultSubtotal="0"/>
    <pivotField showAll="0" defaultSubtotal="0"/>
    <pivotField name="Subfuncion"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8">
        <item x="2"/>
        <item x="1"/>
        <item x="6"/>
        <item x="7"/>
        <item x="0"/>
        <item x="3"/>
        <item x="4"/>
        <item x="5"/>
      </items>
    </pivotField>
    <pivotField showAll="0" defaultSubtotal="0"/>
    <pivotField axis="axisRow" showAll="0" defaultSubtotal="0">
      <items count="37">
        <item x="30"/>
        <item x="31"/>
        <item x="9"/>
        <item x="18"/>
        <item x="14"/>
        <item x="4"/>
        <item x="16"/>
        <item x="17"/>
        <item x="6"/>
        <item x="22"/>
        <item x="24"/>
        <item x="3"/>
        <item x="7"/>
        <item x="13"/>
        <item x="34"/>
        <item x="10"/>
        <item x="0"/>
        <item x="15"/>
        <item x="25"/>
        <item x="19"/>
        <item x="1"/>
        <item x="20"/>
        <item x="28"/>
        <item x="8"/>
        <item x="36"/>
        <item x="23"/>
        <item x="26"/>
        <item x="12"/>
        <item x="5"/>
        <item x="27"/>
        <item x="11"/>
        <item x="29"/>
        <item x="32"/>
        <item x="21"/>
        <item x="35"/>
        <item x="33"/>
        <item x="2"/>
      </items>
    </pivotField>
    <pivotField showAll="0" defaultSubtotal="0"/>
    <pivotField axis="axisRow" showAll="0" defaultSubtotal="0">
      <items count="56">
        <item x="32"/>
        <item x="41"/>
        <item x="15"/>
        <item x="11"/>
        <item x="52"/>
        <item x="19"/>
        <item x="34"/>
        <item x="47"/>
        <item x="37"/>
        <item x="50"/>
        <item x="13"/>
        <item x="42"/>
        <item x="40"/>
        <item x="30"/>
        <item x="4"/>
        <item x="44"/>
        <item x="26"/>
        <item x="27"/>
        <item x="31"/>
        <item x="2"/>
        <item x="12"/>
        <item x="25"/>
        <item x="3"/>
        <item x="23"/>
        <item x="24"/>
        <item x="35"/>
        <item x="10"/>
        <item x="22"/>
        <item x="53"/>
        <item x="45"/>
        <item x="5"/>
        <item x="48"/>
        <item x="54"/>
        <item x="21"/>
        <item x="20"/>
        <item x="8"/>
        <item x="46"/>
        <item x="55"/>
        <item x="33"/>
        <item x="51"/>
        <item x="1"/>
        <item x="39"/>
        <item x="38"/>
        <item x="7"/>
        <item x="9"/>
        <item x="36"/>
        <item x="14"/>
        <item x="18"/>
        <item x="17"/>
        <item x="29"/>
        <item x="6"/>
        <item x="0"/>
        <item x="43"/>
        <item x="28"/>
        <item x="16"/>
        <item x="49"/>
      </items>
    </pivotField>
    <pivotField showAll="0" defaultSubtotal="0"/>
    <pivotField name="Capitulo 6000" multipleItemSelectionAllowed="1" showAll="0" defaultSubtotal="0">
      <items count="7">
        <item h="1" x="0"/>
        <item h="1" x="1"/>
        <item h="1" x="2"/>
        <item x="3"/>
        <item h="1" x="4"/>
        <item h="1" x="5"/>
        <item h="1" x="6"/>
      </items>
    </pivotField>
    <pivotField showAll="0" defaultSubtotal="0">
      <items count="7">
        <item x="4"/>
        <item x="6"/>
        <item x="5"/>
        <item x="1"/>
        <item x="2"/>
        <item x="0"/>
        <item x="3"/>
      </items>
    </pivotField>
    <pivotField axis="axisRow" showAll="0" defaultSubtotal="0">
      <items count="1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</items>
    </pivotField>
    <pivotField axis="axisRow" showAll="0" defaultSubtotal="0">
      <items count="128">
        <item x="126"/>
        <item x="11"/>
        <item x="10"/>
        <item x="12"/>
        <item x="118"/>
        <item x="55"/>
        <item x="57"/>
        <item x="58"/>
        <item x="56"/>
        <item x="30"/>
        <item x="106"/>
        <item x="104"/>
        <item x="105"/>
        <item x="102"/>
        <item x="103"/>
        <item x="27"/>
        <item x="26"/>
        <item x="40"/>
        <item x="74"/>
        <item x="7"/>
        <item x="75"/>
        <item x="123"/>
        <item x="124"/>
        <item x="8"/>
        <item x="9"/>
        <item x="0"/>
        <item x="82"/>
        <item x="95"/>
        <item x="98"/>
        <item x="122"/>
        <item x="125"/>
        <item x="51"/>
        <item x="108"/>
        <item x="114"/>
        <item x="115"/>
        <item x="110"/>
        <item x="15"/>
        <item x="34"/>
        <item x="38"/>
        <item x="90"/>
        <item x="5"/>
        <item x="45"/>
        <item x="116"/>
        <item x="6"/>
        <item x="93"/>
        <item x="13"/>
        <item x="76"/>
        <item x="77"/>
        <item x="80"/>
        <item x="111"/>
        <item x="127"/>
        <item x="121"/>
        <item x="112"/>
        <item x="113"/>
        <item x="18"/>
        <item x="29"/>
        <item x="31"/>
        <item x="20"/>
        <item x="19"/>
        <item x="37"/>
        <item x="36"/>
        <item x="16"/>
        <item x="17"/>
        <item x="43"/>
        <item x="35"/>
        <item x="107"/>
        <item x="14"/>
        <item x="59"/>
        <item x="117"/>
        <item x="97"/>
        <item x="32"/>
        <item x="109"/>
        <item x="24"/>
        <item x="39"/>
        <item x="89"/>
        <item x="86"/>
        <item x="87"/>
        <item x="96"/>
        <item x="44"/>
        <item x="42"/>
        <item x="4"/>
        <item x="22"/>
        <item x="21"/>
        <item x="25"/>
        <item x="33"/>
        <item x="23"/>
        <item x="46"/>
        <item x="47"/>
        <item x="49"/>
        <item x="48"/>
        <item x="50"/>
        <item x="92"/>
        <item x="79"/>
        <item x="78"/>
        <item x="3"/>
        <item x="73"/>
        <item x="72"/>
        <item x="94"/>
        <item x="85"/>
        <item x="65"/>
        <item x="63"/>
        <item x="70"/>
        <item x="62"/>
        <item x="83"/>
        <item x="61"/>
        <item x="64"/>
        <item x="84"/>
        <item x="81"/>
        <item x="66"/>
        <item x="71"/>
        <item x="53"/>
        <item x="67"/>
        <item x="69"/>
        <item x="91"/>
        <item x="60"/>
        <item x="54"/>
        <item x="68"/>
        <item x="120"/>
        <item x="101"/>
        <item x="1"/>
        <item x="2"/>
        <item x="52"/>
        <item x="119"/>
        <item x="100"/>
        <item x="99"/>
        <item x="41"/>
        <item x="88"/>
        <item x="28"/>
      </items>
    </pivotField>
    <pivotField showAll="0" defaultSubtotal="0"/>
    <pivotField showAll="0" defaultSubtotal="0"/>
    <pivotField numFmtId="16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164" subtotalTop="0" showAll="0" defaultSubtotal="0"/>
    <pivotField numFmtId="164" showAll="0" defaultSubtotal="0"/>
    <pivotField dataField="1" numFmtId="16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5">
    <field x="14"/>
    <field x="12"/>
    <field x="16"/>
    <field x="20"/>
    <field x="21"/>
  </rowFields>
  <rowItems count="715">
    <i>
      <x/>
    </i>
    <i r="1">
      <x v="1"/>
    </i>
    <i r="2">
      <x v="12"/>
    </i>
    <i r="3">
      <x v="99"/>
    </i>
    <i r="4">
      <x v="124"/>
    </i>
    <i>
      <x v="1"/>
    </i>
    <i r="1">
      <x v="7"/>
    </i>
    <i r="2">
      <x v="1"/>
    </i>
    <i r="3">
      <x v="99"/>
    </i>
    <i r="4">
      <x v="124"/>
    </i>
    <i>
      <x v="2"/>
    </i>
    <i r="1">
      <x v="6"/>
    </i>
    <i r="2">
      <x v="16"/>
    </i>
    <i r="3">
      <x v="54"/>
    </i>
    <i r="4">
      <x v="115"/>
    </i>
    <i r="3">
      <x v="63"/>
    </i>
    <i r="4">
      <x v="100"/>
    </i>
    <i r="3">
      <x v="94"/>
    </i>
    <i r="4">
      <x v="97"/>
    </i>
    <i r="2">
      <x v="26"/>
    </i>
    <i r="3">
      <x v="21"/>
    </i>
    <i r="4">
      <x v="82"/>
    </i>
    <i r="3">
      <x v="41"/>
    </i>
    <i r="4">
      <x v="125"/>
    </i>
    <i r="3">
      <x v="43"/>
    </i>
    <i r="4">
      <x v="63"/>
    </i>
    <i r="3">
      <x v="44"/>
    </i>
    <i r="4">
      <x v="78"/>
    </i>
    <i r="3">
      <x v="53"/>
    </i>
    <i r="4">
      <x v="110"/>
    </i>
    <i r="3">
      <x v="68"/>
    </i>
    <i r="4">
      <x v="116"/>
    </i>
    <i r="3">
      <x v="98"/>
    </i>
    <i r="4">
      <x v="28"/>
    </i>
    <i>
      <x v="3"/>
    </i>
    <i r="1">
      <x v="7"/>
    </i>
    <i r="2">
      <x v="5"/>
    </i>
    <i r="3">
      <x v="32"/>
    </i>
    <i r="4">
      <x v="70"/>
    </i>
    <i r="3">
      <x v="46"/>
    </i>
    <i r="4">
      <x v="86"/>
    </i>
    <i r="3">
      <x v="102"/>
    </i>
    <i r="4">
      <x v="13"/>
    </i>
    <i r="3">
      <x v="104"/>
    </i>
    <i r="4">
      <x v="11"/>
    </i>
    <i r="3">
      <x v="116"/>
    </i>
    <i r="4">
      <x v="42"/>
    </i>
    <i r="2">
      <x v="6"/>
    </i>
    <i r="3">
      <x v="90"/>
    </i>
    <i r="4">
      <x v="39"/>
    </i>
    <i r="3">
      <x v="105"/>
    </i>
    <i r="4">
      <x v="12"/>
    </i>
    <i r="2">
      <x v="7"/>
    </i>
    <i r="3">
      <x v="102"/>
    </i>
    <i r="4">
      <x v="13"/>
    </i>
    <i r="2">
      <x v="39"/>
    </i>
    <i r="3">
      <x v="103"/>
    </i>
    <i r="4">
      <x v="14"/>
    </i>
    <i>
      <x v="4"/>
    </i>
    <i r="1">
      <x v="2"/>
    </i>
    <i r="2">
      <x v="2"/>
    </i>
    <i r="3">
      <x v="22"/>
    </i>
    <i r="4">
      <x v="81"/>
    </i>
    <i r="3">
      <x v="23"/>
    </i>
    <i r="4">
      <x v="85"/>
    </i>
    <i r="3">
      <x v="24"/>
    </i>
    <i r="4">
      <x v="72"/>
    </i>
    <i r="3">
      <x v="27"/>
    </i>
    <i r="4">
      <x v="15"/>
    </i>
    <i r="3">
      <x v="28"/>
    </i>
    <i r="4">
      <x v="127"/>
    </i>
    <i r="3">
      <x v="38"/>
    </i>
    <i r="4">
      <x v="38"/>
    </i>
    <i r="3">
      <x v="42"/>
    </i>
    <i r="4">
      <x v="79"/>
    </i>
    <i r="3">
      <x v="45"/>
    </i>
    <i r="4">
      <x v="41"/>
    </i>
    <i r="3">
      <x v="58"/>
    </i>
    <i r="4">
      <x v="7"/>
    </i>
    <i r="3">
      <x v="90"/>
    </i>
    <i r="4">
      <x v="39"/>
    </i>
    <i r="3">
      <x v="110"/>
    </i>
    <i r="4">
      <x v="35"/>
    </i>
    <i>
      <x v="5"/>
    </i>
    <i r="1">
      <x v="4"/>
    </i>
    <i r="2">
      <x v="30"/>
    </i>
    <i r="3">
      <x v="17"/>
    </i>
    <i r="4">
      <x v="62"/>
    </i>
    <i r="3">
      <x v="29"/>
    </i>
    <i r="4">
      <x v="55"/>
    </i>
    <i r="3">
      <x v="32"/>
    </i>
    <i r="4">
      <x v="70"/>
    </i>
    <i r="3">
      <x v="42"/>
    </i>
    <i r="4">
      <x v="79"/>
    </i>
    <i r="3">
      <x v="45"/>
    </i>
    <i r="4">
      <x v="41"/>
    </i>
    <i r="3">
      <x v="47"/>
    </i>
    <i r="4">
      <x v="87"/>
    </i>
    <i r="3">
      <x v="52"/>
    </i>
    <i r="4">
      <x v="121"/>
    </i>
    <i r="3">
      <x v="53"/>
    </i>
    <i r="4">
      <x v="110"/>
    </i>
    <i r="3">
      <x v="54"/>
    </i>
    <i r="4">
      <x v="115"/>
    </i>
    <i r="3">
      <x v="65"/>
    </i>
    <i r="4">
      <x v="99"/>
    </i>
    <i r="3">
      <x v="76"/>
    </i>
    <i r="4">
      <x v="46"/>
    </i>
    <i r="3">
      <x v="108"/>
    </i>
    <i r="4">
      <x v="32"/>
    </i>
    <i r="3">
      <x v="109"/>
    </i>
    <i r="4">
      <x v="71"/>
    </i>
    <i r="3">
      <x v="114"/>
    </i>
    <i r="4">
      <x v="33"/>
    </i>
    <i r="2">
      <x v="53"/>
    </i>
    <i r="3">
      <x v="56"/>
    </i>
    <i r="4">
      <x v="8"/>
    </i>
    <i r="3">
      <x v="62"/>
    </i>
    <i r="4">
      <x v="102"/>
    </i>
    <i r="3">
      <x v="117"/>
    </i>
    <i r="4">
      <x v="68"/>
    </i>
    <i r="3">
      <x v="120"/>
    </i>
    <i r="4">
      <x v="117"/>
    </i>
    <i r="3">
      <x v="121"/>
    </i>
    <i r="4">
      <x v="51"/>
    </i>
    <i>
      <x v="6"/>
    </i>
    <i r="1">
      <x v="5"/>
    </i>
    <i r="2">
      <x v="48"/>
    </i>
    <i r="3">
      <x v="25"/>
    </i>
    <i r="4">
      <x v="83"/>
    </i>
    <i r="3">
      <x v="26"/>
    </i>
    <i r="4">
      <x v="16"/>
    </i>
    <i r="3">
      <x v="30"/>
    </i>
    <i r="4">
      <x v="9"/>
    </i>
    <i r="3">
      <x v="32"/>
    </i>
    <i r="4">
      <x v="70"/>
    </i>
    <i r="3">
      <x v="42"/>
    </i>
    <i r="4">
      <x v="79"/>
    </i>
    <i r="3">
      <x v="45"/>
    </i>
    <i r="4">
      <x v="41"/>
    </i>
    <i r="3">
      <x v="49"/>
    </i>
    <i r="4">
      <x v="88"/>
    </i>
    <i r="3">
      <x v="58"/>
    </i>
    <i r="4">
      <x v="7"/>
    </i>
    <i r="3">
      <x v="66"/>
    </i>
    <i r="4">
      <x v="108"/>
    </i>
    <i r="3">
      <x v="112"/>
    </i>
    <i r="4">
      <x v="52"/>
    </i>
    <i r="3">
      <x v="116"/>
    </i>
    <i r="4">
      <x v="42"/>
    </i>
    <i>
      <x v="7"/>
    </i>
    <i r="1">
      <x v="5"/>
    </i>
    <i r="2">
      <x v="47"/>
    </i>
    <i r="3">
      <x v="29"/>
    </i>
    <i r="4">
      <x v="55"/>
    </i>
    <i r="3">
      <x v="42"/>
    </i>
    <i r="4">
      <x v="79"/>
    </i>
    <i r="3">
      <x v="45"/>
    </i>
    <i r="4">
      <x v="41"/>
    </i>
    <i r="3">
      <x v="51"/>
    </i>
    <i r="4">
      <x v="31"/>
    </i>
    <i>
      <x v="8"/>
    </i>
    <i r="1">
      <x v="5"/>
    </i>
    <i r="2">
      <x v="43"/>
    </i>
    <i r="3">
      <x v="18"/>
    </i>
    <i r="4">
      <x v="54"/>
    </i>
    <i r="3">
      <x v="41"/>
    </i>
    <i r="4">
      <x v="125"/>
    </i>
    <i r="3">
      <x v="42"/>
    </i>
    <i r="4">
      <x v="79"/>
    </i>
    <i r="3">
      <x v="81"/>
    </i>
    <i r="4">
      <x v="107"/>
    </i>
    <i>
      <x v="9"/>
    </i>
    <i r="1">
      <x v="4"/>
    </i>
    <i r="2">
      <x v="17"/>
    </i>
    <i r="3">
      <x v="54"/>
    </i>
    <i r="4">
      <x v="115"/>
    </i>
    <i r="3">
      <x v="68"/>
    </i>
    <i r="4">
      <x v="116"/>
    </i>
    <i r="3">
      <x v="82"/>
    </i>
    <i r="4">
      <x v="26"/>
    </i>
    <i r="3">
      <x v="84"/>
    </i>
    <i r="4">
      <x v="106"/>
    </i>
    <i r="3">
      <x v="85"/>
    </i>
    <i r="4">
      <x v="98"/>
    </i>
    <i>
      <x v="10"/>
    </i>
    <i r="1">
      <x v="1"/>
    </i>
    <i r="2">
      <x v="4"/>
    </i>
    <i r="3">
      <x v="105"/>
    </i>
    <i r="4">
      <x v="12"/>
    </i>
    <i r="2">
      <x v="18"/>
    </i>
    <i r="3">
      <x v="68"/>
    </i>
    <i r="4">
      <x v="116"/>
    </i>
    <i r="3">
      <x v="69"/>
    </i>
    <i r="4">
      <x v="112"/>
    </i>
    <i r="3">
      <x v="92"/>
    </i>
    <i r="4">
      <x v="91"/>
    </i>
    <i r="3">
      <x v="93"/>
    </i>
    <i r="4">
      <x v="44"/>
    </i>
    <i r="3">
      <x v="119"/>
    </i>
    <i r="4">
      <x v="122"/>
    </i>
    <i r="2">
      <x v="28"/>
    </i>
    <i r="3">
      <x v="106"/>
    </i>
    <i r="4">
      <x v="10"/>
    </i>
    <i>
      <x v="11"/>
    </i>
    <i r="1">
      <x v="4"/>
    </i>
    <i r="2">
      <x v="22"/>
    </i>
    <i r="3">
      <x v="16"/>
    </i>
    <i r="4">
      <x v="61"/>
    </i>
    <i r="3">
      <x v="54"/>
    </i>
    <i r="4">
      <x v="115"/>
    </i>
    <i r="3">
      <x v="59"/>
    </i>
    <i r="4">
      <x v="67"/>
    </i>
    <i r="3">
      <x v="60"/>
    </i>
    <i r="4">
      <x v="114"/>
    </i>
    <i r="3">
      <x v="62"/>
    </i>
    <i r="4">
      <x v="102"/>
    </i>
    <i r="3">
      <x v="65"/>
    </i>
    <i r="4">
      <x v="99"/>
    </i>
    <i r="3">
      <x v="69"/>
    </i>
    <i r="4">
      <x v="112"/>
    </i>
    <i r="3">
      <x v="70"/>
    </i>
    <i r="4">
      <x v="101"/>
    </i>
    <i r="3">
      <x v="71"/>
    </i>
    <i r="4">
      <x v="109"/>
    </i>
    <i r="3">
      <x v="75"/>
    </i>
    <i r="4">
      <x v="20"/>
    </i>
    <i r="3">
      <x v="86"/>
    </i>
    <i r="4">
      <x v="75"/>
    </i>
    <i r="3">
      <x v="87"/>
    </i>
    <i r="4">
      <x v="76"/>
    </i>
    <i r="3">
      <x v="88"/>
    </i>
    <i r="4">
      <x v="126"/>
    </i>
    <i r="3">
      <x v="90"/>
    </i>
    <i r="4">
      <x v="39"/>
    </i>
    <i r="3">
      <x v="97"/>
    </i>
    <i r="4">
      <x v="69"/>
    </i>
    <i r="3">
      <x v="107"/>
    </i>
    <i r="4">
      <x v="65"/>
    </i>
    <i r="3">
      <x v="108"/>
    </i>
    <i r="4">
      <x v="32"/>
    </i>
    <i r="3">
      <x v="125"/>
    </i>
    <i r="4">
      <x v="30"/>
    </i>
    <i>
      <x v="12"/>
    </i>
    <i r="1">
      <x/>
    </i>
    <i r="2">
      <x v="35"/>
    </i>
    <i r="3">
      <x v="19"/>
    </i>
    <i r="4">
      <x v="58"/>
    </i>
    <i r="3">
      <x v="22"/>
    </i>
    <i r="4">
      <x v="81"/>
    </i>
    <i r="3">
      <x v="34"/>
    </i>
    <i r="4">
      <x v="37"/>
    </i>
    <i r="3">
      <x v="39"/>
    </i>
    <i r="4">
      <x v="73"/>
    </i>
    <i r="3">
      <x v="90"/>
    </i>
    <i r="4">
      <x v="39"/>
    </i>
    <i r="3">
      <x v="99"/>
    </i>
    <i r="4">
      <x v="124"/>
    </i>
    <i r="3">
      <x v="102"/>
    </i>
    <i r="4">
      <x v="13"/>
    </i>
    <i r="3">
      <x v="116"/>
    </i>
    <i r="4">
      <x v="42"/>
    </i>
    <i r="3">
      <x v="118"/>
    </i>
    <i r="4">
      <x v="4"/>
    </i>
    <i>
      <x v="13"/>
    </i>
    <i r="1">
      <x v="5"/>
    </i>
    <i r="2">
      <x v="46"/>
    </i>
    <i r="3">
      <x v="22"/>
    </i>
    <i r="4">
      <x v="81"/>
    </i>
    <i r="3">
      <x v="42"/>
    </i>
    <i r="4">
      <x v="79"/>
    </i>
    <i r="3">
      <x v="45"/>
    </i>
    <i r="4">
      <x v="41"/>
    </i>
    <i r="3">
      <x v="80"/>
    </i>
    <i r="4">
      <x v="48"/>
    </i>
    <i>
      <x v="14"/>
    </i>
    <i r="1">
      <x v="1"/>
    </i>
    <i r="2">
      <x v="36"/>
    </i>
    <i r="3">
      <x v="102"/>
    </i>
    <i r="4">
      <x v="13"/>
    </i>
    <i>
      <x v="15"/>
    </i>
    <i r="1">
      <x v="5"/>
    </i>
    <i r="2">
      <x v="3"/>
    </i>
    <i r="3">
      <x v="21"/>
    </i>
    <i r="4">
      <x v="82"/>
    </i>
    <i r="3">
      <x v="29"/>
    </i>
    <i r="4">
      <x v="55"/>
    </i>
    <i r="3">
      <x v="30"/>
    </i>
    <i r="4">
      <x v="9"/>
    </i>
    <i r="3">
      <x v="46"/>
    </i>
    <i r="4">
      <x v="86"/>
    </i>
    <i r="3">
      <x v="48"/>
    </i>
    <i r="4">
      <x v="89"/>
    </i>
    <i r="3">
      <x v="80"/>
    </i>
    <i r="4">
      <x v="48"/>
    </i>
    <i r="2">
      <x v="27"/>
    </i>
    <i r="3">
      <x v="35"/>
    </i>
    <i r="4">
      <x v="64"/>
    </i>
    <i r="3">
      <x v="36"/>
    </i>
    <i r="4">
      <x v="60"/>
    </i>
    <i r="3">
      <x v="42"/>
    </i>
    <i r="4">
      <x v="79"/>
    </i>
    <i r="3">
      <x v="45"/>
    </i>
    <i r="4">
      <x v="41"/>
    </i>
    <i r="3">
      <x v="114"/>
    </i>
    <i r="4">
      <x v="33"/>
    </i>
    <i r="3">
      <x v="117"/>
    </i>
    <i r="4">
      <x v="68"/>
    </i>
    <i r="2">
      <x v="49"/>
    </i>
    <i r="3">
      <x v="57"/>
    </i>
    <i r="4">
      <x v="6"/>
    </i>
    <i>
      <x v="16"/>
    </i>
    <i r="1">
      <x v="4"/>
    </i>
    <i r="2">
      <x v="14"/>
    </i>
    <i r="3">
      <x v="16"/>
    </i>
    <i r="4">
      <x v="61"/>
    </i>
    <i r="3">
      <x v="18"/>
    </i>
    <i r="4">
      <x v="54"/>
    </i>
    <i r="3">
      <x v="21"/>
    </i>
    <i r="4">
      <x v="82"/>
    </i>
    <i r="3">
      <x v="26"/>
    </i>
    <i r="4">
      <x v="16"/>
    </i>
    <i r="3">
      <x v="28"/>
    </i>
    <i r="4">
      <x v="127"/>
    </i>
    <i r="3">
      <x v="29"/>
    </i>
    <i r="4">
      <x v="55"/>
    </i>
    <i r="3">
      <x v="30"/>
    </i>
    <i r="4">
      <x v="9"/>
    </i>
    <i r="3">
      <x v="32"/>
    </i>
    <i r="4">
      <x v="70"/>
    </i>
    <i r="3">
      <x v="34"/>
    </i>
    <i r="4">
      <x v="37"/>
    </i>
    <i r="3">
      <x v="40"/>
    </i>
    <i r="4">
      <x v="17"/>
    </i>
    <i r="3">
      <x v="45"/>
    </i>
    <i r="4">
      <x v="41"/>
    </i>
    <i r="3">
      <x v="48"/>
    </i>
    <i r="4">
      <x v="89"/>
    </i>
    <i r="3">
      <x v="50"/>
    </i>
    <i r="4">
      <x v="90"/>
    </i>
    <i r="3">
      <x v="51"/>
    </i>
    <i r="4">
      <x v="31"/>
    </i>
    <i r="3">
      <x v="52"/>
    </i>
    <i r="4">
      <x v="121"/>
    </i>
    <i r="3">
      <x v="53"/>
    </i>
    <i r="4">
      <x v="110"/>
    </i>
    <i r="3">
      <x v="55"/>
    </i>
    <i r="4">
      <x v="5"/>
    </i>
    <i r="3">
      <x v="56"/>
    </i>
    <i r="4">
      <x v="8"/>
    </i>
    <i r="3">
      <x v="57"/>
    </i>
    <i r="4">
      <x v="6"/>
    </i>
    <i r="3">
      <x v="60"/>
    </i>
    <i r="4">
      <x v="114"/>
    </i>
    <i r="3">
      <x v="62"/>
    </i>
    <i r="4">
      <x v="102"/>
    </i>
    <i r="3">
      <x v="63"/>
    </i>
    <i r="4">
      <x v="100"/>
    </i>
    <i r="3">
      <x v="66"/>
    </i>
    <i r="4">
      <x v="108"/>
    </i>
    <i r="3">
      <x v="72"/>
    </i>
    <i r="4">
      <x v="96"/>
    </i>
    <i r="3">
      <x v="73"/>
    </i>
    <i r="4">
      <x v="95"/>
    </i>
    <i r="3">
      <x v="74"/>
    </i>
    <i r="4">
      <x v="18"/>
    </i>
    <i r="3">
      <x v="75"/>
    </i>
    <i r="4">
      <x v="20"/>
    </i>
    <i r="3">
      <x v="78"/>
    </i>
    <i r="4">
      <x v="93"/>
    </i>
    <i r="3">
      <x v="80"/>
    </i>
    <i r="4">
      <x v="48"/>
    </i>
    <i r="3">
      <x v="83"/>
    </i>
    <i r="4">
      <x v="103"/>
    </i>
    <i r="3">
      <x v="91"/>
    </i>
    <i r="4">
      <x v="113"/>
    </i>
    <i r="3">
      <x v="93"/>
    </i>
    <i r="4">
      <x v="44"/>
    </i>
    <i r="3">
      <x v="94"/>
    </i>
    <i r="4">
      <x v="97"/>
    </i>
    <i r="3">
      <x v="98"/>
    </i>
    <i r="4">
      <x v="28"/>
    </i>
    <i r="3">
      <x v="107"/>
    </i>
    <i r="4">
      <x v="65"/>
    </i>
    <i r="3">
      <x v="109"/>
    </i>
    <i r="4">
      <x v="71"/>
    </i>
    <i r="2">
      <x v="23"/>
    </i>
    <i r="3">
      <x v="40"/>
    </i>
    <i r="4">
      <x v="17"/>
    </i>
    <i r="2">
      <x v="24"/>
    </i>
    <i r="3">
      <x v="40"/>
    </i>
    <i r="4">
      <x v="17"/>
    </i>
    <i r="2">
      <x v="51"/>
    </i>
    <i r="3">
      <x/>
    </i>
    <i r="4">
      <x v="25"/>
    </i>
    <i r="3">
      <x v="1"/>
    </i>
    <i r="4">
      <x v="119"/>
    </i>
    <i r="3">
      <x v="2"/>
    </i>
    <i r="4">
      <x v="120"/>
    </i>
    <i r="3">
      <x v="3"/>
    </i>
    <i r="4">
      <x v="94"/>
    </i>
    <i r="3">
      <x v="4"/>
    </i>
    <i r="4">
      <x v="80"/>
    </i>
    <i r="3">
      <x v="5"/>
    </i>
    <i r="4">
      <x v="40"/>
    </i>
    <i r="3">
      <x v="6"/>
    </i>
    <i r="4">
      <x v="43"/>
    </i>
    <i r="3">
      <x v="7"/>
    </i>
    <i r="4">
      <x v="19"/>
    </i>
    <i r="3">
      <x v="8"/>
    </i>
    <i r="4">
      <x v="23"/>
    </i>
    <i r="3">
      <x v="9"/>
    </i>
    <i r="4">
      <x v="24"/>
    </i>
    <i r="3">
      <x v="10"/>
    </i>
    <i r="4">
      <x v="2"/>
    </i>
    <i r="3">
      <x v="11"/>
    </i>
    <i r="4">
      <x v="1"/>
    </i>
    <i r="3">
      <x v="12"/>
    </i>
    <i r="4">
      <x v="3"/>
    </i>
    <i r="3">
      <x v="13"/>
    </i>
    <i r="4">
      <x v="45"/>
    </i>
    <i r="3">
      <x v="14"/>
    </i>
    <i r="4">
      <x v="66"/>
    </i>
    <i r="3">
      <x v="15"/>
    </i>
    <i r="4">
      <x v="36"/>
    </i>
    <i>
      <x v="17"/>
    </i>
    <i r="1">
      <x v="3"/>
    </i>
    <i r="2">
      <x v="54"/>
    </i>
    <i r="3">
      <x v="25"/>
    </i>
    <i r="4">
      <x v="83"/>
    </i>
    <i r="3">
      <x v="26"/>
    </i>
    <i r="4">
      <x v="16"/>
    </i>
    <i r="3">
      <x v="29"/>
    </i>
    <i r="4">
      <x v="55"/>
    </i>
    <i r="3">
      <x v="30"/>
    </i>
    <i r="4">
      <x v="9"/>
    </i>
    <i r="3">
      <x v="32"/>
    </i>
    <i r="4">
      <x v="70"/>
    </i>
    <i r="3">
      <x v="33"/>
    </i>
    <i r="4">
      <x v="84"/>
    </i>
    <i r="3">
      <x v="37"/>
    </i>
    <i r="4">
      <x v="59"/>
    </i>
    <i r="3">
      <x v="38"/>
    </i>
    <i r="4">
      <x v="38"/>
    </i>
    <i r="3">
      <x v="42"/>
    </i>
    <i r="4">
      <x v="79"/>
    </i>
    <i r="3">
      <x v="45"/>
    </i>
    <i r="4">
      <x v="41"/>
    </i>
    <i r="3">
      <x v="50"/>
    </i>
    <i r="4">
      <x v="90"/>
    </i>
    <i r="3">
      <x v="51"/>
    </i>
    <i r="4">
      <x v="31"/>
    </i>
    <i r="3">
      <x v="58"/>
    </i>
    <i r="4">
      <x v="7"/>
    </i>
    <i r="3">
      <x v="60"/>
    </i>
    <i r="4">
      <x v="114"/>
    </i>
    <i r="3">
      <x v="61"/>
    </i>
    <i r="4">
      <x v="104"/>
    </i>
    <i r="3">
      <x v="67"/>
    </i>
    <i r="4">
      <x v="111"/>
    </i>
    <i r="3">
      <x v="80"/>
    </i>
    <i r="4">
      <x v="48"/>
    </i>
    <i r="3">
      <x v="93"/>
    </i>
    <i r="4">
      <x v="44"/>
    </i>
    <i r="3">
      <x v="96"/>
    </i>
    <i r="4">
      <x v="77"/>
    </i>
    <i r="3">
      <x v="112"/>
    </i>
    <i r="4">
      <x v="52"/>
    </i>
    <i>
      <x v="18"/>
    </i>
    <i r="1">
      <x v="4"/>
    </i>
    <i r="2">
      <x v="38"/>
    </i>
    <i r="3">
      <x v="68"/>
    </i>
    <i r="4">
      <x v="116"/>
    </i>
    <i>
      <x v="19"/>
    </i>
    <i r="1">
      <x v="7"/>
    </i>
    <i r="2">
      <x v="34"/>
    </i>
    <i r="3">
      <x v="32"/>
    </i>
    <i r="4">
      <x v="70"/>
    </i>
    <i r="3">
      <x v="36"/>
    </i>
    <i r="4">
      <x v="60"/>
    </i>
    <i r="3">
      <x v="45"/>
    </i>
    <i r="4">
      <x v="41"/>
    </i>
    <i r="3">
      <x v="46"/>
    </i>
    <i r="4">
      <x v="86"/>
    </i>
    <i r="3">
      <x v="90"/>
    </i>
    <i r="4">
      <x v="39"/>
    </i>
    <i>
      <x v="20"/>
    </i>
    <i r="1">
      <x v="1"/>
    </i>
    <i r="2">
      <x/>
    </i>
    <i r="3">
      <x v="68"/>
    </i>
    <i r="4">
      <x v="116"/>
    </i>
    <i r="3">
      <x v="86"/>
    </i>
    <i r="4">
      <x v="75"/>
    </i>
    <i r="3">
      <x v="88"/>
    </i>
    <i r="4">
      <x v="126"/>
    </i>
    <i r="3">
      <x v="89"/>
    </i>
    <i r="4">
      <x v="74"/>
    </i>
    <i r="3">
      <x v="90"/>
    </i>
    <i r="4">
      <x v="39"/>
    </i>
    <i r="2">
      <x v="25"/>
    </i>
    <i r="3">
      <x v="90"/>
    </i>
    <i r="4">
      <x v="39"/>
    </i>
    <i r="3">
      <x v="101"/>
    </i>
    <i r="4">
      <x v="118"/>
    </i>
    <i r="2">
      <x v="40"/>
    </i>
    <i r="3">
      <x v="16"/>
    </i>
    <i r="4">
      <x v="61"/>
    </i>
    <i r="3">
      <x v="18"/>
    </i>
    <i r="4">
      <x v="54"/>
    </i>
    <i r="3">
      <x v="26"/>
    </i>
    <i r="4">
      <x v="16"/>
    </i>
    <i r="3">
      <x v="29"/>
    </i>
    <i r="4">
      <x v="55"/>
    </i>
    <i r="3">
      <x v="32"/>
    </i>
    <i r="4">
      <x v="70"/>
    </i>
    <i r="3">
      <x v="42"/>
    </i>
    <i r="4">
      <x v="79"/>
    </i>
    <i r="3">
      <x v="45"/>
    </i>
    <i r="4">
      <x v="41"/>
    </i>
    <i r="3">
      <x v="102"/>
    </i>
    <i r="4">
      <x v="13"/>
    </i>
    <i>
      <x v="21"/>
    </i>
    <i r="1">
      <x v="2"/>
    </i>
    <i r="2">
      <x v="15"/>
    </i>
    <i r="3">
      <x v="101"/>
    </i>
    <i r="4">
      <x v="118"/>
    </i>
    <i r="2">
      <x v="29"/>
    </i>
    <i r="3">
      <x v="101"/>
    </i>
    <i r="4">
      <x v="118"/>
    </i>
    <i r="2">
      <x v="33"/>
    </i>
    <i r="3">
      <x v="34"/>
    </i>
    <i r="4">
      <x v="37"/>
    </i>
    <i>
      <x v="22"/>
    </i>
    <i r="1">
      <x v="4"/>
    </i>
    <i r="2">
      <x v="42"/>
    </i>
    <i r="3">
      <x v="92"/>
    </i>
    <i r="4">
      <x v="91"/>
    </i>
    <i r="3">
      <x v="94"/>
    </i>
    <i r="4">
      <x v="97"/>
    </i>
    <i r="3">
      <x v="99"/>
    </i>
    <i r="4">
      <x v="124"/>
    </i>
    <i r="3">
      <x v="100"/>
    </i>
    <i r="4">
      <x v="123"/>
    </i>
    <i r="3">
      <x v="119"/>
    </i>
    <i r="4">
      <x v="122"/>
    </i>
    <i r="3">
      <x v="126"/>
    </i>
    <i r="4">
      <x/>
    </i>
    <i r="3">
      <x v="127"/>
    </i>
    <i r="4">
      <x v="50"/>
    </i>
    <i>
      <x v="23"/>
    </i>
    <i r="1">
      <x v="4"/>
    </i>
    <i r="2">
      <x v="44"/>
    </i>
    <i r="3">
      <x v="20"/>
    </i>
    <i r="4">
      <x v="57"/>
    </i>
    <i r="3">
      <x v="95"/>
    </i>
    <i r="4">
      <x v="27"/>
    </i>
    <i>
      <x v="24"/>
    </i>
    <i r="1">
      <x v="5"/>
    </i>
    <i r="2">
      <x v="32"/>
    </i>
    <i r="3">
      <x v="122"/>
    </i>
    <i r="4">
      <x v="29"/>
    </i>
    <i r="3">
      <x v="123"/>
    </i>
    <i r="4">
      <x v="21"/>
    </i>
    <i r="3">
      <x v="124"/>
    </i>
    <i r="4">
      <x v="22"/>
    </i>
    <i r="2">
      <x v="37"/>
    </i>
    <i r="3">
      <x v="122"/>
    </i>
    <i r="4">
      <x v="29"/>
    </i>
    <i r="3">
      <x v="124"/>
    </i>
    <i r="4">
      <x v="22"/>
    </i>
    <i>
      <x v="25"/>
    </i>
    <i r="1">
      <x v="7"/>
    </i>
    <i r="2">
      <x v="13"/>
    </i>
    <i r="3">
      <x v="64"/>
    </i>
    <i r="4">
      <x v="105"/>
    </i>
    <i r="3">
      <x v="102"/>
    </i>
    <i r="4">
      <x v="13"/>
    </i>
    <i r="3">
      <x v="104"/>
    </i>
    <i r="4">
      <x v="11"/>
    </i>
    <i r="2">
      <x v="31"/>
    </i>
    <i r="3">
      <x v="102"/>
    </i>
    <i r="4">
      <x v="13"/>
    </i>
    <i r="2">
      <x v="55"/>
    </i>
    <i r="3">
      <x v="102"/>
    </i>
    <i r="4">
      <x v="13"/>
    </i>
    <i>
      <x v="26"/>
    </i>
    <i r="1">
      <x v="7"/>
    </i>
    <i r="2">
      <x v="45"/>
    </i>
    <i r="3">
      <x v="90"/>
    </i>
    <i r="4">
      <x v="39"/>
    </i>
    <i>
      <x v="27"/>
    </i>
    <i r="1">
      <x v="7"/>
    </i>
    <i r="2">
      <x v="10"/>
    </i>
    <i r="3">
      <x v="21"/>
    </i>
    <i r="4">
      <x v="82"/>
    </i>
    <i r="3">
      <x v="59"/>
    </i>
    <i r="4">
      <x v="67"/>
    </i>
    <i r="3">
      <x v="81"/>
    </i>
    <i r="4">
      <x v="107"/>
    </i>
    <i r="3">
      <x v="90"/>
    </i>
    <i r="4">
      <x v="39"/>
    </i>
    <i>
      <x v="28"/>
    </i>
    <i r="1">
      <x v="5"/>
    </i>
    <i r="2">
      <x v="50"/>
    </i>
    <i r="3">
      <x v="18"/>
    </i>
    <i r="4">
      <x v="54"/>
    </i>
    <i r="3">
      <x v="26"/>
    </i>
    <i r="4">
      <x v="16"/>
    </i>
    <i r="3">
      <x v="31"/>
    </i>
    <i r="4">
      <x v="56"/>
    </i>
    <i r="3">
      <x v="32"/>
    </i>
    <i r="4">
      <x v="70"/>
    </i>
    <i r="3">
      <x v="34"/>
    </i>
    <i r="4">
      <x v="37"/>
    </i>
    <i r="3">
      <x v="35"/>
    </i>
    <i r="4">
      <x v="64"/>
    </i>
    <i r="3">
      <x v="36"/>
    </i>
    <i r="4">
      <x v="60"/>
    </i>
    <i r="3">
      <x v="38"/>
    </i>
    <i r="4">
      <x v="38"/>
    </i>
    <i r="3">
      <x v="41"/>
    </i>
    <i r="4">
      <x v="125"/>
    </i>
    <i r="3">
      <x v="42"/>
    </i>
    <i r="4">
      <x v="79"/>
    </i>
    <i r="3">
      <x v="45"/>
    </i>
    <i r="4">
      <x v="41"/>
    </i>
    <i r="3">
      <x v="65"/>
    </i>
    <i r="4">
      <x v="99"/>
    </i>
    <i r="3">
      <x v="68"/>
    </i>
    <i r="4">
      <x v="116"/>
    </i>
    <i r="3">
      <x v="77"/>
    </i>
    <i r="4">
      <x v="47"/>
    </i>
    <i r="3">
      <x v="79"/>
    </i>
    <i r="4">
      <x v="92"/>
    </i>
    <i r="3">
      <x v="81"/>
    </i>
    <i r="4">
      <x v="107"/>
    </i>
    <i r="3">
      <x v="110"/>
    </i>
    <i r="4">
      <x v="35"/>
    </i>
    <i r="3">
      <x v="111"/>
    </i>
    <i r="4">
      <x v="49"/>
    </i>
    <i r="3">
      <x v="113"/>
    </i>
    <i r="4">
      <x v="53"/>
    </i>
    <i r="3">
      <x v="115"/>
    </i>
    <i r="4">
      <x v="34"/>
    </i>
    <i r="3">
      <x v="117"/>
    </i>
    <i r="4">
      <x v="68"/>
    </i>
    <i>
      <x v="29"/>
    </i>
    <i r="1">
      <x v="2"/>
    </i>
    <i r="2">
      <x v="8"/>
    </i>
    <i r="3">
      <x v="90"/>
    </i>
    <i r="4">
      <x v="39"/>
    </i>
    <i r="3">
      <x v="102"/>
    </i>
    <i r="4">
      <x v="13"/>
    </i>
    <i>
      <x v="30"/>
    </i>
    <i r="1">
      <x v="1"/>
    </i>
    <i r="2">
      <x v="20"/>
    </i>
    <i r="3">
      <x v="21"/>
    </i>
    <i r="4">
      <x v="82"/>
    </i>
    <i r="3">
      <x v="32"/>
    </i>
    <i r="4">
      <x v="70"/>
    </i>
    <i r="3">
      <x v="42"/>
    </i>
    <i r="4">
      <x v="79"/>
    </i>
    <i r="3">
      <x v="60"/>
    </i>
    <i r="4">
      <x v="114"/>
    </i>
    <i>
      <x v="31"/>
    </i>
    <i r="1">
      <x v="1"/>
    </i>
    <i r="2">
      <x v="41"/>
    </i>
    <i r="3">
      <x v="99"/>
    </i>
    <i r="4">
      <x v="124"/>
    </i>
    <i>
      <x v="32"/>
    </i>
    <i r="1">
      <x v="1"/>
    </i>
    <i r="2">
      <x v="11"/>
    </i>
    <i r="3">
      <x v="99"/>
    </i>
    <i r="4">
      <x v="124"/>
    </i>
    <i>
      <x v="33"/>
    </i>
    <i r="1">
      <x v="4"/>
    </i>
    <i r="2">
      <x v="21"/>
    </i>
    <i r="3">
      <x v="41"/>
    </i>
    <i r="4">
      <x v="125"/>
    </i>
    <i r="3">
      <x v="65"/>
    </i>
    <i r="4">
      <x v="99"/>
    </i>
    <i>
      <x v="34"/>
    </i>
    <i r="1">
      <x v="1"/>
    </i>
    <i r="2">
      <x v="9"/>
    </i>
    <i r="3">
      <x v="102"/>
    </i>
    <i r="4">
      <x v="13"/>
    </i>
    <i r="3">
      <x v="105"/>
    </i>
    <i r="4">
      <x v="12"/>
    </i>
    <i>
      <x v="35"/>
    </i>
    <i r="1">
      <x v="1"/>
    </i>
    <i r="2">
      <x v="52"/>
    </i>
    <i r="3">
      <x v="99"/>
    </i>
    <i r="4">
      <x v="124"/>
    </i>
    <i>
      <x v="36"/>
    </i>
    <i r="1">
      <x/>
    </i>
    <i r="2">
      <x v="19"/>
    </i>
    <i r="3">
      <x v="16"/>
    </i>
    <i r="4">
      <x v="61"/>
    </i>
    <i r="3">
      <x v="18"/>
    </i>
    <i r="4">
      <x v="54"/>
    </i>
    <i r="3">
      <x v="22"/>
    </i>
    <i r="4">
      <x v="81"/>
    </i>
    <i r="3">
      <x v="35"/>
    </i>
    <i r="4">
      <x v="64"/>
    </i>
    <i r="3">
      <x v="36"/>
    </i>
    <i r="4">
      <x v="60"/>
    </i>
    <i r="3">
      <x v="45"/>
    </i>
    <i r="4">
      <x v="41"/>
    </i>
    <i r="3">
      <x v="49"/>
    </i>
    <i r="4">
      <x v="88"/>
    </i>
    <i r="3">
      <x v="110"/>
    </i>
    <i r="4">
      <x v="35"/>
    </i>
    <i r="3">
      <x v="111"/>
    </i>
    <i r="4">
      <x v="49"/>
    </i>
    <i t="grand">
      <x/>
    </i>
  </rowItems>
  <colItems count="1">
    <i/>
  </colItems>
  <dataFields count="1">
    <dataField name="1era Modificación 2023 " fld="36" baseField="1" baseItem="5" numFmtId="4"/>
  </dataFields>
  <formats count="8">
    <format dxfId="7">
      <pivotArea dataOnly="0" labelOnly="1" grandCol="1" outline="0" fieldPosition="0"/>
    </format>
    <format dxfId="6">
      <pivotArea dataOnly="0" labelOnly="1" grandCol="1" outline="0" fieldPosition="0"/>
    </format>
    <format dxfId="5">
      <pivotArea field="18" type="button" dataOnly="0" labelOnly="1" outline="0"/>
    </format>
    <format dxfId="4">
      <pivotArea field="19" type="button" dataOnly="0" labelOnly="1" outline="0"/>
    </format>
    <format dxfId="3">
      <pivotArea field="18" type="button" dataOnly="0" labelOnly="1" outline="0"/>
    </format>
    <format dxfId="2">
      <pivotArea field="19" type="button" dataOnly="0" labelOnly="1" outline="0"/>
    </format>
    <format dxfId="1">
      <pivotArea field="16" type="button" dataOnly="0" labelOnly="1" outline="0" axis="axisRow" fieldPosition="2"/>
    </format>
    <format dxfId="0">
      <pivotArea field="12" type="button" dataOnly="0" labelOnly="1" outline="0" axis="axisRow" fieldPosition="1"/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0"/>
  <sheetViews>
    <sheetView topLeftCell="A318" workbookViewId="0">
      <selection activeCell="C338" sqref="C338"/>
    </sheetView>
  </sheetViews>
  <sheetFormatPr baseColWidth="10" defaultRowHeight="15" x14ac:dyDescent="0.25"/>
  <cols>
    <col min="2" max="2" width="37" customWidth="1"/>
    <col min="3" max="3" width="22.85546875" customWidth="1"/>
    <col min="4" max="4" width="20.85546875" customWidth="1"/>
    <col min="5" max="5" width="15.28515625" customWidth="1"/>
    <col min="6" max="6" width="37" customWidth="1"/>
    <col min="8" max="18" width="11.5703125" customWidth="1"/>
    <col min="22" max="24" width="11.42578125" customWidth="1"/>
    <col min="25" max="25" width="18.85546875" customWidth="1"/>
    <col min="26" max="26" width="16.5703125" hidden="1" customWidth="1"/>
    <col min="27" max="27" width="20.5703125" hidden="1" customWidth="1"/>
    <col min="28" max="28" width="16.7109375" hidden="1" customWidth="1"/>
    <col min="29" max="29" width="13.28515625" hidden="1" customWidth="1"/>
    <col min="30" max="31" width="12.7109375" hidden="1" customWidth="1"/>
    <col min="32" max="32" width="22" bestFit="1" customWidth="1"/>
    <col min="33" max="33" width="23" bestFit="1" customWidth="1"/>
    <col min="34" max="34" width="14.140625" bestFit="1" customWidth="1"/>
    <col min="35" max="35" width="14.140625" customWidth="1"/>
    <col min="36" max="36" width="18.85546875" customWidth="1"/>
    <col min="37" max="37" width="25" bestFit="1" customWidth="1"/>
    <col min="38" max="38" width="13.28515625" hidden="1" customWidth="1"/>
    <col min="39" max="39" width="29.28515625" hidden="1" customWidth="1"/>
    <col min="40" max="40" width="14.28515625" hidden="1" customWidth="1"/>
    <col min="41" max="41" width="30.28515625" hidden="1" customWidth="1"/>
    <col min="42" max="42" width="13.42578125" hidden="1" customWidth="1"/>
    <col min="45" max="46" width="14.7109375" bestFit="1" customWidth="1"/>
  </cols>
  <sheetData>
    <row r="1" spans="1:48" ht="18" customHeight="1" x14ac:dyDescent="0.25">
      <c r="A1" s="3" t="s">
        <v>0</v>
      </c>
      <c r="B1" s="3" t="s">
        <v>1</v>
      </c>
      <c r="C1" s="3" t="s">
        <v>463</v>
      </c>
      <c r="D1" s="3" t="s">
        <v>465</v>
      </c>
      <c r="E1" s="3" t="s">
        <v>464</v>
      </c>
      <c r="F1" s="3" t="s">
        <v>466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458</v>
      </c>
      <c r="S1" s="3" t="s">
        <v>13</v>
      </c>
      <c r="T1" s="3" t="s">
        <v>14</v>
      </c>
      <c r="U1" s="3" t="s">
        <v>15</v>
      </c>
      <c r="V1" s="3" t="s">
        <v>16</v>
      </c>
      <c r="W1" s="3" t="s">
        <v>17</v>
      </c>
      <c r="X1" s="3" t="s">
        <v>18</v>
      </c>
      <c r="Y1" s="3" t="s">
        <v>19</v>
      </c>
      <c r="Z1" s="3" t="s">
        <v>453</v>
      </c>
      <c r="AA1" s="3" t="s">
        <v>20</v>
      </c>
      <c r="AB1" s="3" t="s">
        <v>21</v>
      </c>
      <c r="AC1" s="3" t="s">
        <v>22</v>
      </c>
      <c r="AD1" s="3" t="s">
        <v>23</v>
      </c>
      <c r="AE1" s="3" t="s">
        <v>24</v>
      </c>
      <c r="AF1" s="4" t="s">
        <v>449</v>
      </c>
      <c r="AG1" s="5" t="s">
        <v>450</v>
      </c>
      <c r="AH1" s="6" t="s">
        <v>448</v>
      </c>
      <c r="AI1" s="6" t="s">
        <v>983</v>
      </c>
      <c r="AJ1" s="10" t="s">
        <v>447</v>
      </c>
      <c r="AK1" s="7" t="s">
        <v>452</v>
      </c>
      <c r="AL1" s="3" t="s">
        <v>25</v>
      </c>
      <c r="AM1" s="3" t="s">
        <v>26</v>
      </c>
      <c r="AN1" s="3" t="s">
        <v>27</v>
      </c>
      <c r="AO1" s="3" t="s">
        <v>28</v>
      </c>
      <c r="AP1" s="3" t="s">
        <v>29</v>
      </c>
    </row>
    <row r="2" spans="1:48" x14ac:dyDescent="0.25">
      <c r="A2" t="s">
        <v>129</v>
      </c>
      <c r="B2" t="s">
        <v>130</v>
      </c>
      <c r="C2">
        <v>1</v>
      </c>
      <c r="D2" t="s">
        <v>468</v>
      </c>
      <c r="E2">
        <v>1.3</v>
      </c>
      <c r="F2" t="s">
        <v>467</v>
      </c>
      <c r="G2" t="s">
        <v>32</v>
      </c>
      <c r="H2" t="s">
        <v>33</v>
      </c>
      <c r="I2" t="s">
        <v>46</v>
      </c>
      <c r="J2" t="s">
        <v>47</v>
      </c>
      <c r="K2" t="s">
        <v>48</v>
      </c>
      <c r="L2">
        <v>6</v>
      </c>
      <c r="M2" t="s">
        <v>37</v>
      </c>
      <c r="N2" t="s">
        <v>49</v>
      </c>
      <c r="O2" t="s">
        <v>50</v>
      </c>
      <c r="P2">
        <v>24</v>
      </c>
      <c r="Q2" t="s">
        <v>51</v>
      </c>
      <c r="R2" t="s">
        <v>461</v>
      </c>
      <c r="S2">
        <v>1000</v>
      </c>
      <c r="T2" t="s">
        <v>51</v>
      </c>
      <c r="U2">
        <v>1111</v>
      </c>
      <c r="V2" t="s">
        <v>338</v>
      </c>
      <c r="W2">
        <v>0</v>
      </c>
      <c r="X2" t="s">
        <v>43</v>
      </c>
      <c r="Y2" s="2">
        <v>12358086.84</v>
      </c>
      <c r="Z2" s="1">
        <v>12358086.84</v>
      </c>
      <c r="AA2" s="1">
        <v>1454315.85</v>
      </c>
      <c r="AB2" s="1">
        <v>1454315.85</v>
      </c>
      <c r="AC2" s="1">
        <v>1454315.85</v>
      </c>
      <c r="AD2" s="1">
        <v>1454315.85</v>
      </c>
      <c r="AE2" s="1">
        <v>1454315.85</v>
      </c>
      <c r="AF2" s="12">
        <v>0</v>
      </c>
      <c r="AG2" s="13">
        <v>617904.33999999985</v>
      </c>
      <c r="AH2">
        <v>0</v>
      </c>
      <c r="AI2" s="2">
        <f>AK2-Y2</f>
        <v>617904.33999999985</v>
      </c>
      <c r="AJ2" s="8">
        <f t="shared" ref="AJ2:AJ65" si="0">Y2-AA2</f>
        <v>10903770.99</v>
      </c>
      <c r="AK2" s="11">
        <f t="shared" ref="AK2:AK65" si="1">Y2-AF2+AG2+AH2</f>
        <v>12975991.18</v>
      </c>
      <c r="AL2">
        <v>0</v>
      </c>
      <c r="AM2">
        <v>0</v>
      </c>
      <c r="AN2">
        <v>0</v>
      </c>
      <c r="AO2">
        <v>0</v>
      </c>
      <c r="AP2">
        <v>0</v>
      </c>
      <c r="AR2">
        <v>1111</v>
      </c>
      <c r="AS2" s="9">
        <v>12975991.18</v>
      </c>
      <c r="AT2" s="64">
        <f t="shared" ref="AT2:AT16" si="2">-AS2</f>
        <v>-12975991.18</v>
      </c>
    </row>
    <row r="3" spans="1:48" x14ac:dyDescent="0.25">
      <c r="A3" t="s">
        <v>44</v>
      </c>
      <c r="B3" t="s">
        <v>45</v>
      </c>
      <c r="C3">
        <v>1</v>
      </c>
      <c r="D3" t="s">
        <v>468</v>
      </c>
      <c r="E3">
        <v>1.3</v>
      </c>
      <c r="F3" t="s">
        <v>467</v>
      </c>
      <c r="G3" t="s">
        <v>32</v>
      </c>
      <c r="H3" t="s">
        <v>33</v>
      </c>
      <c r="I3" t="s">
        <v>46</v>
      </c>
      <c r="J3" t="s">
        <v>47</v>
      </c>
      <c r="K3" t="s">
        <v>48</v>
      </c>
      <c r="L3">
        <v>6</v>
      </c>
      <c r="M3" t="s">
        <v>37</v>
      </c>
      <c r="N3" t="s">
        <v>49</v>
      </c>
      <c r="O3" t="s">
        <v>50</v>
      </c>
      <c r="P3">
        <v>24</v>
      </c>
      <c r="Q3" t="s">
        <v>51</v>
      </c>
      <c r="R3" t="s">
        <v>461</v>
      </c>
      <c r="S3">
        <v>1000</v>
      </c>
      <c r="T3" t="s">
        <v>51</v>
      </c>
      <c r="U3">
        <v>1131</v>
      </c>
      <c r="V3" t="s">
        <v>52</v>
      </c>
      <c r="W3">
        <v>0</v>
      </c>
      <c r="X3" t="s">
        <v>43</v>
      </c>
      <c r="Y3" s="2">
        <v>600000000</v>
      </c>
      <c r="Z3" s="1">
        <v>599999994.70000005</v>
      </c>
      <c r="AA3" s="1">
        <v>54680287.939999998</v>
      </c>
      <c r="AB3" s="1">
        <v>54680287.939999998</v>
      </c>
      <c r="AC3" s="1">
        <v>54680287.939999998</v>
      </c>
      <c r="AD3" s="1">
        <v>54680287.939999998</v>
      </c>
      <c r="AE3" s="1">
        <v>54680287.939999998</v>
      </c>
      <c r="AF3">
        <v>0</v>
      </c>
      <c r="AG3">
        <v>0</v>
      </c>
      <c r="AH3" s="9">
        <v>58893802</v>
      </c>
      <c r="AI3" s="2">
        <f t="shared" ref="AI3:AI66" si="3">AK3-Y3</f>
        <v>58893802</v>
      </c>
      <c r="AJ3" s="8">
        <f t="shared" si="0"/>
        <v>545319712.05999994</v>
      </c>
      <c r="AK3" s="11">
        <f t="shared" si="1"/>
        <v>658893802</v>
      </c>
      <c r="AL3">
        <v>0</v>
      </c>
      <c r="AM3">
        <v>5.3</v>
      </c>
      <c r="AN3">
        <v>0</v>
      </c>
      <c r="AO3">
        <v>0</v>
      </c>
      <c r="AP3">
        <v>5.3</v>
      </c>
      <c r="AR3">
        <v>1131</v>
      </c>
      <c r="AS3" s="9">
        <v>764056478.52999997</v>
      </c>
      <c r="AT3" s="64">
        <f t="shared" si="2"/>
        <v>-764056478.52999997</v>
      </c>
    </row>
    <row r="4" spans="1:48" x14ac:dyDescent="0.25">
      <c r="A4" t="s">
        <v>129</v>
      </c>
      <c r="B4" t="s">
        <v>130</v>
      </c>
      <c r="C4">
        <v>1</v>
      </c>
      <c r="D4" t="s">
        <v>468</v>
      </c>
      <c r="E4">
        <v>1.3</v>
      </c>
      <c r="F4" t="s">
        <v>467</v>
      </c>
      <c r="G4" t="s">
        <v>32</v>
      </c>
      <c r="H4" t="s">
        <v>33</v>
      </c>
      <c r="I4" t="s">
        <v>46</v>
      </c>
      <c r="J4" t="s">
        <v>47</v>
      </c>
      <c r="K4" t="s">
        <v>48</v>
      </c>
      <c r="L4">
        <v>6</v>
      </c>
      <c r="M4" t="s">
        <v>37</v>
      </c>
      <c r="N4" t="s">
        <v>49</v>
      </c>
      <c r="O4" t="s">
        <v>50</v>
      </c>
      <c r="P4">
        <v>24</v>
      </c>
      <c r="Q4" t="s">
        <v>51</v>
      </c>
      <c r="R4" t="s">
        <v>461</v>
      </c>
      <c r="S4">
        <v>1000</v>
      </c>
      <c r="T4" t="s">
        <v>51</v>
      </c>
      <c r="U4">
        <v>1131</v>
      </c>
      <c r="V4" t="s">
        <v>52</v>
      </c>
      <c r="W4">
        <v>0</v>
      </c>
      <c r="X4" t="s">
        <v>43</v>
      </c>
      <c r="Y4" s="2">
        <v>44684566.729999997</v>
      </c>
      <c r="Z4" s="1">
        <v>44684572.030000001</v>
      </c>
      <c r="AA4" s="1">
        <v>27462356.600000001</v>
      </c>
      <c r="AB4" s="1">
        <v>27462356.600000001</v>
      </c>
      <c r="AC4" s="1">
        <v>27462356.600000001</v>
      </c>
      <c r="AD4" s="1">
        <v>27462356.600000001</v>
      </c>
      <c r="AE4" s="1">
        <v>27462356.600000001</v>
      </c>
      <c r="AF4" s="12">
        <v>0</v>
      </c>
      <c r="AG4" s="14">
        <v>60478109.81000004</v>
      </c>
      <c r="AH4">
        <v>0</v>
      </c>
      <c r="AI4" s="2">
        <f t="shared" si="3"/>
        <v>60478109.81000004</v>
      </c>
      <c r="AJ4" s="8">
        <f t="shared" si="0"/>
        <v>17222210.129999995</v>
      </c>
      <c r="AK4" s="11">
        <f t="shared" si="1"/>
        <v>105162676.54000004</v>
      </c>
      <c r="AL4">
        <v>0</v>
      </c>
      <c r="AM4">
        <v>0</v>
      </c>
      <c r="AN4">
        <v>0</v>
      </c>
      <c r="AO4">
        <v>5.3</v>
      </c>
      <c r="AP4">
        <v>-5.3</v>
      </c>
      <c r="AR4">
        <v>1221</v>
      </c>
      <c r="AS4" s="9">
        <v>106196660.64</v>
      </c>
      <c r="AT4" s="64">
        <f t="shared" si="2"/>
        <v>-106196660.64</v>
      </c>
    </row>
    <row r="5" spans="1:48" x14ac:dyDescent="0.25">
      <c r="A5" t="s">
        <v>54</v>
      </c>
      <c r="B5" t="s">
        <v>55</v>
      </c>
      <c r="C5">
        <v>1</v>
      </c>
      <c r="D5" t="s">
        <v>468</v>
      </c>
      <c r="E5">
        <v>1.3</v>
      </c>
      <c r="F5" t="s">
        <v>467</v>
      </c>
      <c r="G5" t="s">
        <v>32</v>
      </c>
      <c r="H5" t="s">
        <v>33</v>
      </c>
      <c r="I5" t="s">
        <v>46</v>
      </c>
      <c r="J5" t="s">
        <v>47</v>
      </c>
      <c r="K5" t="s">
        <v>48</v>
      </c>
      <c r="L5">
        <v>6</v>
      </c>
      <c r="M5" t="s">
        <v>37</v>
      </c>
      <c r="N5" t="s">
        <v>49</v>
      </c>
      <c r="O5" t="s">
        <v>50</v>
      </c>
      <c r="P5">
        <v>24</v>
      </c>
      <c r="Q5" t="s">
        <v>51</v>
      </c>
      <c r="R5" t="s">
        <v>461</v>
      </c>
      <c r="S5">
        <v>1000</v>
      </c>
      <c r="T5" t="s">
        <v>51</v>
      </c>
      <c r="U5">
        <v>1221</v>
      </c>
      <c r="V5" t="s">
        <v>56</v>
      </c>
      <c r="W5">
        <v>0</v>
      </c>
      <c r="X5" t="s">
        <v>43</v>
      </c>
      <c r="Y5" s="2">
        <v>26983786.079999998</v>
      </c>
      <c r="Z5" s="1">
        <v>26943777.68</v>
      </c>
      <c r="AA5">
        <v>356.82</v>
      </c>
      <c r="AB5">
        <v>356.82</v>
      </c>
      <c r="AC5">
        <v>356.82</v>
      </c>
      <c r="AD5">
        <v>356.82</v>
      </c>
      <c r="AE5">
        <v>356.82</v>
      </c>
      <c r="AF5">
        <v>0</v>
      </c>
      <c r="AG5">
        <v>0</v>
      </c>
      <c r="AH5">
        <v>0</v>
      </c>
      <c r="AI5" s="2">
        <f t="shared" si="3"/>
        <v>0</v>
      </c>
      <c r="AJ5" s="8">
        <f t="shared" si="0"/>
        <v>26983429.259999998</v>
      </c>
      <c r="AK5" s="11">
        <f t="shared" si="1"/>
        <v>26983786.079999998</v>
      </c>
      <c r="AL5">
        <v>0</v>
      </c>
      <c r="AM5" s="1">
        <v>40008.400000000001</v>
      </c>
      <c r="AN5">
        <v>0</v>
      </c>
      <c r="AO5">
        <v>0</v>
      </c>
      <c r="AP5" s="1">
        <v>40008.400000000001</v>
      </c>
      <c r="AR5">
        <v>1231</v>
      </c>
      <c r="AS5" s="9">
        <v>26400</v>
      </c>
      <c r="AT5" s="64">
        <f t="shared" si="2"/>
        <v>-26400</v>
      </c>
    </row>
    <row r="6" spans="1:48" x14ac:dyDescent="0.25">
      <c r="A6" t="s">
        <v>129</v>
      </c>
      <c r="B6" t="s">
        <v>130</v>
      </c>
      <c r="C6">
        <v>1</v>
      </c>
      <c r="D6" t="s">
        <v>468</v>
      </c>
      <c r="E6">
        <v>1.3</v>
      </c>
      <c r="F6" t="s">
        <v>467</v>
      </c>
      <c r="G6" t="s">
        <v>32</v>
      </c>
      <c r="H6" t="s">
        <v>33</v>
      </c>
      <c r="I6" t="s">
        <v>46</v>
      </c>
      <c r="J6" t="s">
        <v>47</v>
      </c>
      <c r="K6" t="s">
        <v>48</v>
      </c>
      <c r="L6">
        <v>6</v>
      </c>
      <c r="M6" t="s">
        <v>37</v>
      </c>
      <c r="N6" t="s">
        <v>49</v>
      </c>
      <c r="O6" t="s">
        <v>50</v>
      </c>
      <c r="P6">
        <v>24</v>
      </c>
      <c r="Q6" t="s">
        <v>51</v>
      </c>
      <c r="R6" t="s">
        <v>461</v>
      </c>
      <c r="S6">
        <v>1000</v>
      </c>
      <c r="T6" t="s">
        <v>51</v>
      </c>
      <c r="U6">
        <v>1221</v>
      </c>
      <c r="V6" t="s">
        <v>56</v>
      </c>
      <c r="W6">
        <v>0</v>
      </c>
      <c r="X6" t="s">
        <v>43</v>
      </c>
      <c r="Y6" s="2">
        <v>96308352.620000005</v>
      </c>
      <c r="Z6" s="1">
        <v>96348361.019999996</v>
      </c>
      <c r="AA6" s="1">
        <v>12972894.67</v>
      </c>
      <c r="AB6" s="1">
        <v>12972894.67</v>
      </c>
      <c r="AC6" s="1">
        <v>12972894.67</v>
      </c>
      <c r="AD6" s="1">
        <v>12972894.67</v>
      </c>
      <c r="AE6" s="1">
        <v>12972894.67</v>
      </c>
      <c r="AF6" s="14">
        <v>17095478.059999999</v>
      </c>
      <c r="AG6" s="12">
        <v>0</v>
      </c>
      <c r="AH6">
        <v>0</v>
      </c>
      <c r="AI6" s="2">
        <f t="shared" si="3"/>
        <v>-17095478.060000002</v>
      </c>
      <c r="AJ6" s="8">
        <f t="shared" si="0"/>
        <v>83335457.950000003</v>
      </c>
      <c r="AK6" s="11">
        <f t="shared" si="1"/>
        <v>79212874.560000002</v>
      </c>
      <c r="AL6">
        <v>0</v>
      </c>
      <c r="AM6">
        <v>0</v>
      </c>
      <c r="AN6">
        <v>0</v>
      </c>
      <c r="AO6" s="1">
        <v>40008.400000000001</v>
      </c>
      <c r="AP6" s="1">
        <v>-40008.400000000001</v>
      </c>
      <c r="AR6">
        <v>1321</v>
      </c>
      <c r="AS6" s="9">
        <v>11963192.779999999</v>
      </c>
      <c r="AT6" s="64">
        <f t="shared" si="2"/>
        <v>-11963192.779999999</v>
      </c>
    </row>
    <row r="7" spans="1:48" x14ac:dyDescent="0.25">
      <c r="A7" t="s">
        <v>129</v>
      </c>
      <c r="B7" t="s">
        <v>130</v>
      </c>
      <c r="C7">
        <v>1</v>
      </c>
      <c r="D7" t="s">
        <v>468</v>
      </c>
      <c r="E7">
        <v>1.3</v>
      </c>
      <c r="F7" t="s">
        <v>467</v>
      </c>
      <c r="G7" t="s">
        <v>32</v>
      </c>
      <c r="H7" t="s">
        <v>33</v>
      </c>
      <c r="I7" t="s">
        <v>46</v>
      </c>
      <c r="J7" t="s">
        <v>47</v>
      </c>
      <c r="K7" t="s">
        <v>48</v>
      </c>
      <c r="L7">
        <v>6</v>
      </c>
      <c r="M7" t="s">
        <v>37</v>
      </c>
      <c r="N7" t="s">
        <v>49</v>
      </c>
      <c r="O7" t="s">
        <v>50</v>
      </c>
      <c r="P7">
        <v>24</v>
      </c>
      <c r="Q7" t="s">
        <v>51</v>
      </c>
      <c r="R7" t="s">
        <v>461</v>
      </c>
      <c r="S7">
        <v>1000</v>
      </c>
      <c r="T7" t="s">
        <v>51</v>
      </c>
      <c r="U7">
        <v>1231</v>
      </c>
      <c r="V7" t="s">
        <v>339</v>
      </c>
      <c r="W7">
        <v>0</v>
      </c>
      <c r="X7" t="s">
        <v>43</v>
      </c>
      <c r="Y7" s="2">
        <v>26400</v>
      </c>
      <c r="Z7" s="1">
        <v>26400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 s="2">
        <f t="shared" si="3"/>
        <v>0</v>
      </c>
      <c r="AJ7" s="8">
        <f t="shared" si="0"/>
        <v>26400</v>
      </c>
      <c r="AK7" s="11">
        <f t="shared" si="1"/>
        <v>26400</v>
      </c>
      <c r="AL7">
        <v>0</v>
      </c>
      <c r="AM7">
        <v>0</v>
      </c>
      <c r="AN7">
        <v>0</v>
      </c>
      <c r="AO7">
        <v>0</v>
      </c>
      <c r="AP7">
        <v>0</v>
      </c>
      <c r="AR7">
        <v>1322</v>
      </c>
      <c r="AS7" s="9">
        <v>119631927.78999999</v>
      </c>
      <c r="AT7" s="64">
        <f t="shared" si="2"/>
        <v>-119631927.78999999</v>
      </c>
    </row>
    <row r="8" spans="1:48" x14ac:dyDescent="0.25">
      <c r="A8" t="s">
        <v>129</v>
      </c>
      <c r="B8" t="s">
        <v>130</v>
      </c>
      <c r="C8">
        <v>1</v>
      </c>
      <c r="D8" t="s">
        <v>468</v>
      </c>
      <c r="E8">
        <v>1.3</v>
      </c>
      <c r="F8" t="s">
        <v>467</v>
      </c>
      <c r="G8" t="s">
        <v>32</v>
      </c>
      <c r="H8" t="s">
        <v>33</v>
      </c>
      <c r="I8" t="s">
        <v>46</v>
      </c>
      <c r="J8" t="s">
        <v>47</v>
      </c>
      <c r="K8" t="s">
        <v>48</v>
      </c>
      <c r="L8">
        <v>6</v>
      </c>
      <c r="M8" t="s">
        <v>37</v>
      </c>
      <c r="N8" t="s">
        <v>49</v>
      </c>
      <c r="O8" t="s">
        <v>50</v>
      </c>
      <c r="P8">
        <v>24</v>
      </c>
      <c r="Q8" t="s">
        <v>51</v>
      </c>
      <c r="R8" t="s">
        <v>461</v>
      </c>
      <c r="S8">
        <v>1000</v>
      </c>
      <c r="T8" t="s">
        <v>51</v>
      </c>
      <c r="U8">
        <v>1321</v>
      </c>
      <c r="V8" t="s">
        <v>340</v>
      </c>
      <c r="W8">
        <v>0</v>
      </c>
      <c r="X8" t="s">
        <v>43</v>
      </c>
      <c r="Y8" s="2">
        <v>20250338.210000001</v>
      </c>
      <c r="Z8" s="1">
        <v>20250338.210000001</v>
      </c>
      <c r="AA8" s="1">
        <v>46363.92</v>
      </c>
      <c r="AB8" s="1">
        <v>46363.92</v>
      </c>
      <c r="AC8" s="1">
        <v>46363.92</v>
      </c>
      <c r="AD8" s="1">
        <v>45914.43</v>
      </c>
      <c r="AE8" s="1">
        <v>45914.43</v>
      </c>
      <c r="AF8" s="14">
        <v>8287145.4299999997</v>
      </c>
      <c r="AG8" s="12">
        <v>0</v>
      </c>
      <c r="AH8">
        <v>0</v>
      </c>
      <c r="AI8" s="2">
        <f t="shared" si="3"/>
        <v>-8287145.4299999997</v>
      </c>
      <c r="AJ8" s="8">
        <f t="shared" si="0"/>
        <v>20203974.289999999</v>
      </c>
      <c r="AK8" s="11">
        <f t="shared" si="1"/>
        <v>11963192.780000001</v>
      </c>
      <c r="AL8">
        <v>0</v>
      </c>
      <c r="AM8">
        <v>0</v>
      </c>
      <c r="AN8">
        <v>0</v>
      </c>
      <c r="AO8">
        <v>0</v>
      </c>
      <c r="AP8">
        <v>0</v>
      </c>
      <c r="AR8">
        <v>1331</v>
      </c>
      <c r="AS8" s="9">
        <v>700000</v>
      </c>
      <c r="AT8" s="64">
        <f t="shared" si="2"/>
        <v>-700000</v>
      </c>
    </row>
    <row r="9" spans="1:48" x14ac:dyDescent="0.25">
      <c r="A9" t="s">
        <v>44</v>
      </c>
      <c r="B9" t="s">
        <v>45</v>
      </c>
      <c r="C9">
        <v>1</v>
      </c>
      <c r="D9" t="s">
        <v>468</v>
      </c>
      <c r="E9">
        <v>1.3</v>
      </c>
      <c r="F9" t="s">
        <v>467</v>
      </c>
      <c r="G9" t="s">
        <v>32</v>
      </c>
      <c r="H9" t="s">
        <v>33</v>
      </c>
      <c r="I9" t="s">
        <v>46</v>
      </c>
      <c r="J9" t="s">
        <v>47</v>
      </c>
      <c r="K9" t="s">
        <v>48</v>
      </c>
      <c r="L9">
        <v>6</v>
      </c>
      <c r="M9" t="s">
        <v>37</v>
      </c>
      <c r="N9" t="s">
        <v>49</v>
      </c>
      <c r="O9" t="s">
        <v>50</v>
      </c>
      <c r="P9">
        <v>24</v>
      </c>
      <c r="Q9" t="s">
        <v>51</v>
      </c>
      <c r="R9" t="s">
        <v>461</v>
      </c>
      <c r="S9">
        <v>1000</v>
      </c>
      <c r="T9" t="s">
        <v>51</v>
      </c>
      <c r="U9">
        <v>1322</v>
      </c>
      <c r="V9" t="s">
        <v>53</v>
      </c>
      <c r="W9">
        <v>0</v>
      </c>
      <c r="X9" t="s">
        <v>43</v>
      </c>
      <c r="Y9" s="2">
        <v>69091135</v>
      </c>
      <c r="Z9" s="1">
        <v>69091134.349999994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 s="9">
        <f>9290483.85-80000</f>
        <v>9210483.8499999996</v>
      </c>
      <c r="AI9" s="2">
        <f t="shared" si="3"/>
        <v>9210483.849999994</v>
      </c>
      <c r="AJ9" s="8">
        <f t="shared" si="0"/>
        <v>69091135</v>
      </c>
      <c r="AK9" s="11">
        <f t="shared" si="1"/>
        <v>78301618.849999994</v>
      </c>
      <c r="AL9">
        <v>0</v>
      </c>
      <c r="AM9">
        <v>0.65</v>
      </c>
      <c r="AN9">
        <v>0</v>
      </c>
      <c r="AO9">
        <v>0</v>
      </c>
      <c r="AP9">
        <v>0.65</v>
      </c>
      <c r="AR9">
        <v>1341</v>
      </c>
      <c r="AS9" s="9">
        <v>7500000</v>
      </c>
      <c r="AT9" s="64">
        <f t="shared" si="2"/>
        <v>-7500000</v>
      </c>
    </row>
    <row r="10" spans="1:48" x14ac:dyDescent="0.25">
      <c r="A10" t="s">
        <v>129</v>
      </c>
      <c r="B10" t="s">
        <v>130</v>
      </c>
      <c r="C10">
        <v>1</v>
      </c>
      <c r="D10" t="s">
        <v>468</v>
      </c>
      <c r="E10">
        <v>1.3</v>
      </c>
      <c r="F10" t="s">
        <v>467</v>
      </c>
      <c r="G10" t="s">
        <v>32</v>
      </c>
      <c r="H10" t="s">
        <v>33</v>
      </c>
      <c r="I10" t="s">
        <v>46</v>
      </c>
      <c r="J10" t="s">
        <v>47</v>
      </c>
      <c r="K10" t="s">
        <v>48</v>
      </c>
      <c r="L10">
        <v>6</v>
      </c>
      <c r="M10" t="s">
        <v>37</v>
      </c>
      <c r="N10" t="s">
        <v>49</v>
      </c>
      <c r="O10" t="s">
        <v>50</v>
      </c>
      <c r="P10">
        <v>24</v>
      </c>
      <c r="Q10" t="s">
        <v>51</v>
      </c>
      <c r="R10" t="s">
        <v>461</v>
      </c>
      <c r="S10">
        <v>1000</v>
      </c>
      <c r="T10" t="s">
        <v>51</v>
      </c>
      <c r="U10">
        <v>1322</v>
      </c>
      <c r="V10" t="s">
        <v>53</v>
      </c>
      <c r="W10">
        <v>0</v>
      </c>
      <c r="X10" t="s">
        <v>43</v>
      </c>
      <c r="Y10" s="2">
        <v>88907687.290000007</v>
      </c>
      <c r="Z10" s="1">
        <v>88907687.939999998</v>
      </c>
      <c r="AA10" s="1">
        <v>-3349.35</v>
      </c>
      <c r="AB10" s="1">
        <v>-3349.35</v>
      </c>
      <c r="AC10" s="1">
        <v>-3349.35</v>
      </c>
      <c r="AD10" s="1">
        <v>-22038.720000000001</v>
      </c>
      <c r="AE10" s="1">
        <v>-22038.720000000001</v>
      </c>
      <c r="AF10" s="14">
        <f>48429378.35+40000-812000-80000</f>
        <v>47577378.350000001</v>
      </c>
      <c r="AG10" s="12">
        <v>0</v>
      </c>
      <c r="AH10">
        <v>0</v>
      </c>
      <c r="AI10" s="2">
        <f t="shared" si="3"/>
        <v>-47577378.350000001</v>
      </c>
      <c r="AJ10" s="8">
        <f t="shared" si="0"/>
        <v>88911036.640000001</v>
      </c>
      <c r="AK10" s="11">
        <f t="shared" si="1"/>
        <v>41330308.940000005</v>
      </c>
      <c r="AL10">
        <v>0</v>
      </c>
      <c r="AM10">
        <v>0</v>
      </c>
      <c r="AN10">
        <v>0</v>
      </c>
      <c r="AO10">
        <v>0.65</v>
      </c>
      <c r="AP10">
        <v>-0.65</v>
      </c>
      <c r="AR10">
        <v>1411</v>
      </c>
      <c r="AS10" s="9">
        <v>51680992.799999997</v>
      </c>
      <c r="AT10" s="64">
        <f t="shared" si="2"/>
        <v>-51680992.799999997</v>
      </c>
      <c r="AV10" s="2">
        <f>AK9+AK10+AT7</f>
        <v>0</v>
      </c>
    </row>
    <row r="11" spans="1:48" x14ac:dyDescent="0.25">
      <c r="A11" t="s">
        <v>129</v>
      </c>
      <c r="B11" t="s">
        <v>130</v>
      </c>
      <c r="C11">
        <v>1</v>
      </c>
      <c r="D11" t="s">
        <v>468</v>
      </c>
      <c r="E11">
        <v>1.3</v>
      </c>
      <c r="F11" t="s">
        <v>467</v>
      </c>
      <c r="G11" t="s">
        <v>32</v>
      </c>
      <c r="H11" t="s">
        <v>33</v>
      </c>
      <c r="I11" t="s">
        <v>46</v>
      </c>
      <c r="J11" t="s">
        <v>47</v>
      </c>
      <c r="K11" t="s">
        <v>48</v>
      </c>
      <c r="L11">
        <v>6</v>
      </c>
      <c r="M11" t="s">
        <v>37</v>
      </c>
      <c r="N11" t="s">
        <v>49</v>
      </c>
      <c r="O11" t="s">
        <v>50</v>
      </c>
      <c r="P11">
        <v>24</v>
      </c>
      <c r="Q11" t="s">
        <v>51</v>
      </c>
      <c r="R11" t="s">
        <v>461</v>
      </c>
      <c r="S11">
        <v>1000</v>
      </c>
      <c r="T11" t="s">
        <v>51</v>
      </c>
      <c r="U11">
        <v>1331</v>
      </c>
      <c r="V11" t="s">
        <v>341</v>
      </c>
      <c r="W11">
        <v>0</v>
      </c>
      <c r="X11" t="s">
        <v>43</v>
      </c>
      <c r="Y11" s="2">
        <v>600000</v>
      </c>
      <c r="Z11" s="1">
        <v>600000</v>
      </c>
      <c r="AA11" s="1">
        <v>292844.19</v>
      </c>
      <c r="AB11" s="1">
        <v>292844.19</v>
      </c>
      <c r="AC11" s="1">
        <v>292844.19</v>
      </c>
      <c r="AD11" s="1">
        <v>292844.19</v>
      </c>
      <c r="AE11" s="1">
        <v>292844.19</v>
      </c>
      <c r="AF11" s="12">
        <v>0</v>
      </c>
      <c r="AG11" s="14">
        <v>100000</v>
      </c>
      <c r="AH11">
        <v>0</v>
      </c>
      <c r="AI11" s="2">
        <f t="shared" si="3"/>
        <v>100000</v>
      </c>
      <c r="AJ11" s="8">
        <f t="shared" si="0"/>
        <v>307155.81</v>
      </c>
      <c r="AK11" s="11">
        <f t="shared" si="1"/>
        <v>700000</v>
      </c>
      <c r="AL11">
        <v>0</v>
      </c>
      <c r="AM11">
        <v>0</v>
      </c>
      <c r="AN11">
        <v>0</v>
      </c>
      <c r="AO11">
        <v>0</v>
      </c>
      <c r="AP11">
        <v>0</v>
      </c>
      <c r="AR11">
        <v>1421</v>
      </c>
      <c r="AS11" s="9">
        <v>25840496.399999999</v>
      </c>
      <c r="AT11" s="64">
        <f t="shared" si="2"/>
        <v>-25840496.399999999</v>
      </c>
    </row>
    <row r="12" spans="1:48" x14ac:dyDescent="0.25">
      <c r="A12" t="s">
        <v>129</v>
      </c>
      <c r="B12" t="s">
        <v>130</v>
      </c>
      <c r="C12">
        <v>1</v>
      </c>
      <c r="D12" t="s">
        <v>468</v>
      </c>
      <c r="E12">
        <v>1.3</v>
      </c>
      <c r="F12" t="s">
        <v>467</v>
      </c>
      <c r="G12" t="s">
        <v>32</v>
      </c>
      <c r="H12" t="s">
        <v>33</v>
      </c>
      <c r="I12" t="s">
        <v>46</v>
      </c>
      <c r="J12" t="s">
        <v>47</v>
      </c>
      <c r="K12" t="s">
        <v>48</v>
      </c>
      <c r="L12">
        <v>6</v>
      </c>
      <c r="M12" t="s">
        <v>37</v>
      </c>
      <c r="N12" t="s">
        <v>49</v>
      </c>
      <c r="O12" t="s">
        <v>50</v>
      </c>
      <c r="P12">
        <v>24</v>
      </c>
      <c r="Q12" t="s">
        <v>51</v>
      </c>
      <c r="R12" t="s">
        <v>461</v>
      </c>
      <c r="S12">
        <v>1000</v>
      </c>
      <c r="T12" t="s">
        <v>51</v>
      </c>
      <c r="U12">
        <v>1341</v>
      </c>
      <c r="V12" t="s">
        <v>342</v>
      </c>
      <c r="W12">
        <v>0</v>
      </c>
      <c r="X12" t="s">
        <v>43</v>
      </c>
      <c r="Y12" s="2">
        <v>7500000</v>
      </c>
      <c r="Z12" s="1">
        <v>7500000</v>
      </c>
      <c r="AA12" s="1">
        <v>334798.59999999998</v>
      </c>
      <c r="AB12" s="1">
        <v>334798.59999999998</v>
      </c>
      <c r="AC12" s="1">
        <v>334798.59999999998</v>
      </c>
      <c r="AD12" s="1">
        <v>334798.59999999998</v>
      </c>
      <c r="AE12" s="1">
        <v>334798.59999999998</v>
      </c>
      <c r="AF12">
        <v>0</v>
      </c>
      <c r="AG12">
        <v>0</v>
      </c>
      <c r="AH12">
        <v>0</v>
      </c>
      <c r="AI12" s="2">
        <f t="shared" si="3"/>
        <v>0</v>
      </c>
      <c r="AJ12" s="8">
        <f t="shared" si="0"/>
        <v>7165201.4000000004</v>
      </c>
      <c r="AK12" s="11">
        <f t="shared" si="1"/>
        <v>7500000</v>
      </c>
      <c r="AL12">
        <v>0</v>
      </c>
      <c r="AM12">
        <v>0</v>
      </c>
      <c r="AN12">
        <v>0</v>
      </c>
      <c r="AO12">
        <v>0</v>
      </c>
      <c r="AP12">
        <v>0</v>
      </c>
      <c r="AR12">
        <v>1431</v>
      </c>
      <c r="AS12" s="9">
        <v>17226997.600000001</v>
      </c>
      <c r="AT12" s="64">
        <f t="shared" si="2"/>
        <v>-17226997.600000001</v>
      </c>
    </row>
    <row r="13" spans="1:48" x14ac:dyDescent="0.25">
      <c r="A13" t="s">
        <v>129</v>
      </c>
      <c r="B13" t="s">
        <v>130</v>
      </c>
      <c r="C13">
        <v>1</v>
      </c>
      <c r="D13" t="s">
        <v>468</v>
      </c>
      <c r="E13">
        <v>1.3</v>
      </c>
      <c r="F13" t="s">
        <v>467</v>
      </c>
      <c r="G13" t="s">
        <v>32</v>
      </c>
      <c r="H13" t="s">
        <v>33</v>
      </c>
      <c r="I13" t="s">
        <v>46</v>
      </c>
      <c r="J13" t="s">
        <v>47</v>
      </c>
      <c r="K13" t="s">
        <v>48</v>
      </c>
      <c r="L13">
        <v>6</v>
      </c>
      <c r="M13" t="s">
        <v>37</v>
      </c>
      <c r="N13" t="s">
        <v>49</v>
      </c>
      <c r="O13" t="s">
        <v>50</v>
      </c>
      <c r="P13">
        <v>24</v>
      </c>
      <c r="Q13" t="s">
        <v>51</v>
      </c>
      <c r="R13" t="s">
        <v>461</v>
      </c>
      <c r="S13">
        <v>1000</v>
      </c>
      <c r="T13" t="s">
        <v>51</v>
      </c>
      <c r="U13">
        <v>1411</v>
      </c>
      <c r="V13" t="s">
        <v>343</v>
      </c>
      <c r="W13">
        <v>0</v>
      </c>
      <c r="X13" t="s">
        <v>43</v>
      </c>
      <c r="Y13" s="2">
        <v>51611491.210000001</v>
      </c>
      <c r="Z13" s="1">
        <v>51611491.210000001</v>
      </c>
      <c r="AA13" s="1">
        <v>7494312.6100000003</v>
      </c>
      <c r="AB13" s="1">
        <v>7494312.6100000003</v>
      </c>
      <c r="AC13" s="1">
        <v>7494312.6100000003</v>
      </c>
      <c r="AD13" s="1">
        <v>7494312.6100000003</v>
      </c>
      <c r="AE13" s="1">
        <v>7494312.6100000003</v>
      </c>
      <c r="AF13" s="12">
        <v>0</v>
      </c>
      <c r="AG13" s="14">
        <v>69501.589999996126</v>
      </c>
      <c r="AH13">
        <v>0</v>
      </c>
      <c r="AI13" s="2">
        <f t="shared" si="3"/>
        <v>69501.589999996126</v>
      </c>
      <c r="AJ13" s="8">
        <f t="shared" si="0"/>
        <v>44117178.600000001</v>
      </c>
      <c r="AK13" s="11">
        <f t="shared" si="1"/>
        <v>51680992.799999997</v>
      </c>
      <c r="AL13">
        <v>0</v>
      </c>
      <c r="AM13">
        <v>0</v>
      </c>
      <c r="AN13">
        <v>0</v>
      </c>
      <c r="AO13">
        <v>0</v>
      </c>
      <c r="AP13">
        <v>0</v>
      </c>
      <c r="AR13">
        <v>1432</v>
      </c>
      <c r="AS13" s="9">
        <v>150736229.00999999</v>
      </c>
      <c r="AT13" s="64">
        <f t="shared" si="2"/>
        <v>-150736229.00999999</v>
      </c>
    </row>
    <row r="14" spans="1:48" x14ac:dyDescent="0.25">
      <c r="A14" t="s">
        <v>129</v>
      </c>
      <c r="B14" t="s">
        <v>130</v>
      </c>
      <c r="C14">
        <v>1</v>
      </c>
      <c r="D14" t="s">
        <v>468</v>
      </c>
      <c r="E14">
        <v>1.3</v>
      </c>
      <c r="F14" t="s">
        <v>467</v>
      </c>
      <c r="G14" t="s">
        <v>32</v>
      </c>
      <c r="H14" t="s">
        <v>33</v>
      </c>
      <c r="I14" t="s">
        <v>46</v>
      </c>
      <c r="J14" t="s">
        <v>47</v>
      </c>
      <c r="K14" t="s">
        <v>48</v>
      </c>
      <c r="L14">
        <v>6</v>
      </c>
      <c r="M14" t="s">
        <v>37</v>
      </c>
      <c r="N14" t="s">
        <v>49</v>
      </c>
      <c r="O14" t="s">
        <v>50</v>
      </c>
      <c r="P14">
        <v>24</v>
      </c>
      <c r="Q14" t="s">
        <v>51</v>
      </c>
      <c r="R14" t="s">
        <v>461</v>
      </c>
      <c r="S14">
        <v>1000</v>
      </c>
      <c r="T14" t="s">
        <v>51</v>
      </c>
      <c r="U14">
        <v>1421</v>
      </c>
      <c r="V14" t="s">
        <v>344</v>
      </c>
      <c r="W14">
        <v>0</v>
      </c>
      <c r="X14" t="s">
        <v>43</v>
      </c>
      <c r="Y14" s="2">
        <v>32055745.600000001</v>
      </c>
      <c r="Z14" s="1">
        <v>32055745.600000001</v>
      </c>
      <c r="AA14" s="1">
        <v>2914108.92</v>
      </c>
      <c r="AB14" s="1">
        <v>2914108.92</v>
      </c>
      <c r="AC14" s="1">
        <v>2914108.92</v>
      </c>
      <c r="AD14" s="1">
        <v>2914108.92</v>
      </c>
      <c r="AE14" s="1">
        <v>2914108.92</v>
      </c>
      <c r="AF14" s="14">
        <v>6215249.2000000002</v>
      </c>
      <c r="AG14" s="12">
        <v>0</v>
      </c>
      <c r="AH14">
        <v>0</v>
      </c>
      <c r="AI14" s="2">
        <f t="shared" si="3"/>
        <v>-6215249.1999999993</v>
      </c>
      <c r="AJ14" s="8">
        <f t="shared" si="0"/>
        <v>29141636.68</v>
      </c>
      <c r="AK14" s="11">
        <f t="shared" si="1"/>
        <v>25840496.400000002</v>
      </c>
      <c r="AL14">
        <v>0</v>
      </c>
      <c r="AM14">
        <v>0</v>
      </c>
      <c r="AN14">
        <v>0</v>
      </c>
      <c r="AO14">
        <v>0</v>
      </c>
      <c r="AP14">
        <v>0</v>
      </c>
      <c r="AR14">
        <v>1441</v>
      </c>
      <c r="AS14" s="9">
        <v>12990000</v>
      </c>
      <c r="AT14" s="64">
        <f t="shared" si="2"/>
        <v>-12990000</v>
      </c>
    </row>
    <row r="15" spans="1:48" x14ac:dyDescent="0.25">
      <c r="A15" t="s">
        <v>129</v>
      </c>
      <c r="B15" t="s">
        <v>130</v>
      </c>
      <c r="C15">
        <v>1</v>
      </c>
      <c r="D15" t="s">
        <v>468</v>
      </c>
      <c r="E15">
        <v>1.3</v>
      </c>
      <c r="F15" t="s">
        <v>467</v>
      </c>
      <c r="G15" t="s">
        <v>32</v>
      </c>
      <c r="H15" t="s">
        <v>33</v>
      </c>
      <c r="I15" t="s">
        <v>46</v>
      </c>
      <c r="J15" t="s">
        <v>47</v>
      </c>
      <c r="K15" t="s">
        <v>48</v>
      </c>
      <c r="L15">
        <v>6</v>
      </c>
      <c r="M15" t="s">
        <v>37</v>
      </c>
      <c r="N15" t="s">
        <v>49</v>
      </c>
      <c r="O15" t="s">
        <v>50</v>
      </c>
      <c r="P15">
        <v>24</v>
      </c>
      <c r="Q15" t="s">
        <v>51</v>
      </c>
      <c r="R15" t="s">
        <v>461</v>
      </c>
      <c r="S15">
        <v>1000</v>
      </c>
      <c r="T15" t="s">
        <v>51</v>
      </c>
      <c r="U15">
        <v>1431</v>
      </c>
      <c r="V15" t="s">
        <v>345</v>
      </c>
      <c r="W15">
        <v>0</v>
      </c>
      <c r="X15" t="s">
        <v>43</v>
      </c>
      <c r="Y15" s="2">
        <v>21703830.41</v>
      </c>
      <c r="Z15" s="1">
        <v>21703830.41</v>
      </c>
      <c r="AA15" s="1">
        <v>1942457.5</v>
      </c>
      <c r="AB15" s="1">
        <v>1942457.5</v>
      </c>
      <c r="AC15" s="1">
        <v>1942457.5</v>
      </c>
      <c r="AD15" s="1">
        <v>1942457.5</v>
      </c>
      <c r="AE15" s="1">
        <v>1942457.5</v>
      </c>
      <c r="AF15" s="14">
        <v>4476832.8099999996</v>
      </c>
      <c r="AG15" s="12">
        <v>0</v>
      </c>
      <c r="AH15">
        <v>0</v>
      </c>
      <c r="AI15" s="2">
        <f t="shared" si="3"/>
        <v>-4476832.8099999987</v>
      </c>
      <c r="AJ15" s="8">
        <f t="shared" si="0"/>
        <v>19761372.91</v>
      </c>
      <c r="AK15" s="11">
        <f t="shared" si="1"/>
        <v>17226997.600000001</v>
      </c>
      <c r="AL15">
        <v>0</v>
      </c>
      <c r="AM15">
        <v>0</v>
      </c>
      <c r="AN15">
        <v>0</v>
      </c>
      <c r="AO15">
        <v>0</v>
      </c>
      <c r="AP15">
        <v>0</v>
      </c>
      <c r="AR15">
        <v>1521</v>
      </c>
      <c r="AS15" s="9">
        <v>6000000</v>
      </c>
      <c r="AT15" s="64">
        <f t="shared" si="2"/>
        <v>-6000000</v>
      </c>
    </row>
    <row r="16" spans="1:48" x14ac:dyDescent="0.25">
      <c r="A16" t="s">
        <v>129</v>
      </c>
      <c r="B16" t="s">
        <v>130</v>
      </c>
      <c r="C16">
        <v>1</v>
      </c>
      <c r="D16" t="s">
        <v>468</v>
      </c>
      <c r="E16">
        <v>1.3</v>
      </c>
      <c r="F16" t="s">
        <v>467</v>
      </c>
      <c r="G16" t="s">
        <v>32</v>
      </c>
      <c r="H16" t="s">
        <v>33</v>
      </c>
      <c r="I16" t="s">
        <v>46</v>
      </c>
      <c r="J16" t="s">
        <v>47</v>
      </c>
      <c r="K16" t="s">
        <v>48</v>
      </c>
      <c r="L16">
        <v>6</v>
      </c>
      <c r="M16" t="s">
        <v>37</v>
      </c>
      <c r="N16" t="s">
        <v>49</v>
      </c>
      <c r="O16" t="s">
        <v>50</v>
      </c>
      <c r="P16">
        <v>24</v>
      </c>
      <c r="Q16" t="s">
        <v>51</v>
      </c>
      <c r="R16" t="s">
        <v>461</v>
      </c>
      <c r="S16">
        <v>1000</v>
      </c>
      <c r="T16" t="s">
        <v>51</v>
      </c>
      <c r="U16">
        <v>1432</v>
      </c>
      <c r="V16" t="s">
        <v>346</v>
      </c>
      <c r="W16">
        <v>0</v>
      </c>
      <c r="X16" t="s">
        <v>43</v>
      </c>
      <c r="Y16" s="2">
        <v>148886916.09</v>
      </c>
      <c r="Z16" s="1">
        <v>148886916.09</v>
      </c>
      <c r="AA16" s="1">
        <v>16998965.600000001</v>
      </c>
      <c r="AB16" s="1">
        <v>16998965.600000001</v>
      </c>
      <c r="AC16" s="1">
        <v>16998965.600000001</v>
      </c>
      <c r="AD16" s="1">
        <v>16998965.600000001</v>
      </c>
      <c r="AE16" s="1">
        <v>16998965.600000001</v>
      </c>
      <c r="AF16" s="12">
        <v>0</v>
      </c>
      <c r="AG16" s="14">
        <v>1849312.9199999869</v>
      </c>
      <c r="AH16">
        <v>0</v>
      </c>
      <c r="AI16" s="2">
        <f t="shared" si="3"/>
        <v>1849312.9199999869</v>
      </c>
      <c r="AJ16" s="8">
        <f t="shared" si="0"/>
        <v>131887950.49000001</v>
      </c>
      <c r="AK16" s="11">
        <f t="shared" si="1"/>
        <v>150736229.00999999</v>
      </c>
      <c r="AL16">
        <v>0</v>
      </c>
      <c r="AM16">
        <v>0</v>
      </c>
      <c r="AN16">
        <v>0</v>
      </c>
      <c r="AO16">
        <v>0</v>
      </c>
      <c r="AP16">
        <v>0</v>
      </c>
      <c r="AR16">
        <v>1591</v>
      </c>
      <c r="AS16" s="9">
        <v>108210435.26000001</v>
      </c>
      <c r="AT16" s="64">
        <f t="shared" si="2"/>
        <v>-108210435.26000001</v>
      </c>
    </row>
    <row r="17" spans="1:42" x14ac:dyDescent="0.25">
      <c r="A17" t="s">
        <v>129</v>
      </c>
      <c r="B17" t="s">
        <v>130</v>
      </c>
      <c r="C17">
        <v>1</v>
      </c>
      <c r="D17" t="s">
        <v>468</v>
      </c>
      <c r="E17">
        <v>1.3</v>
      </c>
      <c r="F17" t="s">
        <v>467</v>
      </c>
      <c r="G17" t="s">
        <v>32</v>
      </c>
      <c r="H17" t="s">
        <v>33</v>
      </c>
      <c r="I17" t="s">
        <v>46</v>
      </c>
      <c r="J17" t="s">
        <v>47</v>
      </c>
      <c r="K17" t="s">
        <v>48</v>
      </c>
      <c r="L17">
        <v>6</v>
      </c>
      <c r="M17" t="s">
        <v>37</v>
      </c>
      <c r="N17" t="s">
        <v>49</v>
      </c>
      <c r="O17" t="s">
        <v>50</v>
      </c>
      <c r="P17">
        <v>24</v>
      </c>
      <c r="Q17" t="s">
        <v>51</v>
      </c>
      <c r="R17" t="s">
        <v>461</v>
      </c>
      <c r="S17">
        <v>1000</v>
      </c>
      <c r="T17" t="s">
        <v>51</v>
      </c>
      <c r="U17">
        <v>1441</v>
      </c>
      <c r="V17" t="s">
        <v>347</v>
      </c>
      <c r="W17">
        <v>0</v>
      </c>
      <c r="X17" t="s">
        <v>43</v>
      </c>
      <c r="Y17" s="2">
        <v>12980000</v>
      </c>
      <c r="Z17" s="1">
        <v>10000000</v>
      </c>
      <c r="AA17" s="1">
        <v>12980000</v>
      </c>
      <c r="AB17" s="1">
        <v>12980000</v>
      </c>
      <c r="AC17" s="1">
        <v>12980000</v>
      </c>
      <c r="AD17" s="1">
        <v>12980000</v>
      </c>
      <c r="AE17" s="1">
        <v>12980000</v>
      </c>
      <c r="AF17" s="12">
        <v>0</v>
      </c>
      <c r="AG17" s="14">
        <v>10000</v>
      </c>
      <c r="AH17">
        <v>0</v>
      </c>
      <c r="AI17" s="2">
        <f t="shared" si="3"/>
        <v>10000</v>
      </c>
      <c r="AJ17" s="8">
        <f t="shared" si="0"/>
        <v>0</v>
      </c>
      <c r="AK17" s="11">
        <f t="shared" si="1"/>
        <v>12990000</v>
      </c>
      <c r="AL17">
        <v>0</v>
      </c>
      <c r="AM17" s="1">
        <v>2980000</v>
      </c>
      <c r="AN17">
        <v>0</v>
      </c>
      <c r="AO17">
        <v>0</v>
      </c>
      <c r="AP17" s="1">
        <v>2980000</v>
      </c>
    </row>
    <row r="18" spans="1:42" x14ac:dyDescent="0.25">
      <c r="A18" t="s">
        <v>129</v>
      </c>
      <c r="B18" t="s">
        <v>130</v>
      </c>
      <c r="C18">
        <v>1</v>
      </c>
      <c r="D18" t="s">
        <v>468</v>
      </c>
      <c r="E18">
        <v>1.3</v>
      </c>
      <c r="F18" t="s">
        <v>467</v>
      </c>
      <c r="G18" t="s">
        <v>32</v>
      </c>
      <c r="H18" t="s">
        <v>33</v>
      </c>
      <c r="I18" t="s">
        <v>46</v>
      </c>
      <c r="J18" t="s">
        <v>47</v>
      </c>
      <c r="K18" t="s">
        <v>48</v>
      </c>
      <c r="L18">
        <v>6</v>
      </c>
      <c r="M18" t="s">
        <v>37</v>
      </c>
      <c r="N18" t="s">
        <v>49</v>
      </c>
      <c r="O18" t="s">
        <v>50</v>
      </c>
      <c r="P18">
        <v>24</v>
      </c>
      <c r="Q18" t="s">
        <v>51</v>
      </c>
      <c r="R18" t="s">
        <v>461</v>
      </c>
      <c r="S18">
        <v>1000</v>
      </c>
      <c r="T18" t="s">
        <v>51</v>
      </c>
      <c r="U18">
        <v>1521</v>
      </c>
      <c r="V18" t="s">
        <v>348</v>
      </c>
      <c r="W18">
        <v>0</v>
      </c>
      <c r="X18" t="s">
        <v>43</v>
      </c>
      <c r="Y18" s="2">
        <v>3020000</v>
      </c>
      <c r="Z18" s="1">
        <v>6000000</v>
      </c>
      <c r="AA18">
        <v>0</v>
      </c>
      <c r="AB18">
        <v>0</v>
      </c>
      <c r="AC18">
        <v>0</v>
      </c>
      <c r="AD18">
        <v>0</v>
      </c>
      <c r="AE18">
        <v>0</v>
      </c>
      <c r="AF18" s="12">
        <v>0</v>
      </c>
      <c r="AG18" s="12">
        <v>2980000</v>
      </c>
      <c r="AH18">
        <v>0</v>
      </c>
      <c r="AI18" s="2">
        <f t="shared" si="3"/>
        <v>2980000</v>
      </c>
      <c r="AJ18" s="8">
        <f t="shared" si="0"/>
        <v>3020000</v>
      </c>
      <c r="AK18" s="11">
        <f t="shared" si="1"/>
        <v>6000000</v>
      </c>
      <c r="AL18">
        <v>0</v>
      </c>
      <c r="AM18">
        <v>0</v>
      </c>
      <c r="AN18">
        <v>0</v>
      </c>
      <c r="AO18" s="1">
        <v>2980000</v>
      </c>
      <c r="AP18" s="1">
        <v>-2980000</v>
      </c>
    </row>
    <row r="19" spans="1:42" x14ac:dyDescent="0.25">
      <c r="A19" t="s">
        <v>54</v>
      </c>
      <c r="B19" t="s">
        <v>55</v>
      </c>
      <c r="C19">
        <v>1</v>
      </c>
      <c r="D19" t="s">
        <v>468</v>
      </c>
      <c r="E19">
        <v>1.3</v>
      </c>
      <c r="F19" t="s">
        <v>467</v>
      </c>
      <c r="G19" t="s">
        <v>32</v>
      </c>
      <c r="H19" t="s">
        <v>33</v>
      </c>
      <c r="I19" t="s">
        <v>46</v>
      </c>
      <c r="J19" t="s">
        <v>47</v>
      </c>
      <c r="K19" t="s">
        <v>48</v>
      </c>
      <c r="L19">
        <v>6</v>
      </c>
      <c r="M19" t="s">
        <v>37</v>
      </c>
      <c r="N19" t="s">
        <v>49</v>
      </c>
      <c r="O19" t="s">
        <v>50</v>
      </c>
      <c r="P19">
        <v>24</v>
      </c>
      <c r="Q19" t="s">
        <v>51</v>
      </c>
      <c r="R19" t="s">
        <v>461</v>
      </c>
      <c r="S19">
        <v>1000</v>
      </c>
      <c r="T19" t="s">
        <v>51</v>
      </c>
      <c r="U19">
        <v>1591</v>
      </c>
      <c r="V19" t="s">
        <v>57</v>
      </c>
      <c r="W19">
        <v>0</v>
      </c>
      <c r="X19" t="s">
        <v>43</v>
      </c>
      <c r="Y19" s="2">
        <v>99913663.920000002</v>
      </c>
      <c r="Z19" s="1">
        <v>99953663.920000002</v>
      </c>
      <c r="AA19" s="1">
        <v>73289559.680000007</v>
      </c>
      <c r="AB19" s="1">
        <v>73289559.680000007</v>
      </c>
      <c r="AC19" s="1">
        <v>12836997.119999999</v>
      </c>
      <c r="AD19" s="1">
        <v>8298654.5499999998</v>
      </c>
      <c r="AE19" s="1">
        <v>8298654.5499999998</v>
      </c>
      <c r="AF19">
        <v>0</v>
      </c>
      <c r="AG19">
        <v>0</v>
      </c>
      <c r="AH19">
        <v>0</v>
      </c>
      <c r="AI19" s="2">
        <f t="shared" si="3"/>
        <v>0</v>
      </c>
      <c r="AJ19" s="8">
        <f t="shared" si="0"/>
        <v>26624104.239999995</v>
      </c>
      <c r="AK19" s="11">
        <f t="shared" si="1"/>
        <v>99913663.920000002</v>
      </c>
      <c r="AL19">
        <v>0</v>
      </c>
      <c r="AM19">
        <v>0</v>
      </c>
      <c r="AN19">
        <v>0</v>
      </c>
      <c r="AO19" s="1">
        <v>40000</v>
      </c>
      <c r="AP19" s="1">
        <v>-40000</v>
      </c>
    </row>
    <row r="20" spans="1:42" x14ac:dyDescent="0.25">
      <c r="A20" t="s">
        <v>129</v>
      </c>
      <c r="B20" t="s">
        <v>130</v>
      </c>
      <c r="C20">
        <v>1</v>
      </c>
      <c r="D20" t="s">
        <v>468</v>
      </c>
      <c r="E20">
        <v>1.3</v>
      </c>
      <c r="F20" t="s">
        <v>467</v>
      </c>
      <c r="G20" t="s">
        <v>32</v>
      </c>
      <c r="H20" t="s">
        <v>33</v>
      </c>
      <c r="I20" t="s">
        <v>46</v>
      </c>
      <c r="J20" t="s">
        <v>47</v>
      </c>
      <c r="K20" t="s">
        <v>48</v>
      </c>
      <c r="L20">
        <v>6</v>
      </c>
      <c r="M20" t="s">
        <v>37</v>
      </c>
      <c r="N20" t="s">
        <v>49</v>
      </c>
      <c r="O20" t="s">
        <v>50</v>
      </c>
      <c r="P20">
        <v>24</v>
      </c>
      <c r="Q20" t="s">
        <v>51</v>
      </c>
      <c r="R20" t="s">
        <v>461</v>
      </c>
      <c r="S20">
        <v>1000</v>
      </c>
      <c r="T20" t="s">
        <v>51</v>
      </c>
      <c r="U20">
        <v>1591</v>
      </c>
      <c r="V20" t="s">
        <v>57</v>
      </c>
      <c r="W20">
        <v>0</v>
      </c>
      <c r="X20" t="s">
        <v>43</v>
      </c>
      <c r="Y20" s="2">
        <v>40000</v>
      </c>
      <c r="Z20">
        <v>0</v>
      </c>
      <c r="AA20" s="1">
        <v>4272.04</v>
      </c>
      <c r="AB20" s="1">
        <v>4272.04</v>
      </c>
      <c r="AC20" s="1">
        <v>4272.04</v>
      </c>
      <c r="AD20" s="1">
        <v>4272.04</v>
      </c>
      <c r="AE20" s="1">
        <v>4272.04</v>
      </c>
      <c r="AF20" s="12">
        <v>0</v>
      </c>
      <c r="AG20" s="14">
        <f>8336771.34-80000</f>
        <v>8256771.3399999999</v>
      </c>
      <c r="AH20">
        <v>0</v>
      </c>
      <c r="AI20" s="2">
        <f t="shared" si="3"/>
        <v>8256771.3399999999</v>
      </c>
      <c r="AJ20" s="8">
        <f t="shared" si="0"/>
        <v>35727.96</v>
      </c>
      <c r="AK20" s="11">
        <f t="shared" si="1"/>
        <v>8296771.3399999999</v>
      </c>
      <c r="AL20">
        <v>0</v>
      </c>
      <c r="AM20" s="1">
        <v>40000</v>
      </c>
      <c r="AN20">
        <v>0</v>
      </c>
      <c r="AO20">
        <v>0</v>
      </c>
      <c r="AP20" s="1">
        <v>40000</v>
      </c>
    </row>
    <row r="21" spans="1:42" x14ac:dyDescent="0.25">
      <c r="A21" t="s">
        <v>58</v>
      </c>
      <c r="B21" t="s">
        <v>59</v>
      </c>
      <c r="C21">
        <v>1</v>
      </c>
      <c r="D21" t="s">
        <v>468</v>
      </c>
      <c r="E21">
        <v>1.3</v>
      </c>
      <c r="F21" t="s">
        <v>467</v>
      </c>
      <c r="G21" t="s">
        <v>32</v>
      </c>
      <c r="H21" t="s">
        <v>33</v>
      </c>
      <c r="I21" t="s">
        <v>46</v>
      </c>
      <c r="J21" t="s">
        <v>47</v>
      </c>
      <c r="K21" t="s">
        <v>48</v>
      </c>
      <c r="L21">
        <v>6</v>
      </c>
      <c r="M21" t="s">
        <v>37</v>
      </c>
      <c r="N21" t="s">
        <v>49</v>
      </c>
      <c r="O21" t="s">
        <v>50</v>
      </c>
      <c r="P21">
        <v>24</v>
      </c>
      <c r="Q21" t="s">
        <v>51</v>
      </c>
      <c r="R21" t="s">
        <v>461</v>
      </c>
      <c r="S21">
        <v>1000</v>
      </c>
      <c r="T21" t="s">
        <v>51</v>
      </c>
      <c r="U21">
        <v>1711</v>
      </c>
      <c r="V21" t="s">
        <v>60</v>
      </c>
      <c r="W21">
        <v>0</v>
      </c>
      <c r="X21" t="s">
        <v>43</v>
      </c>
      <c r="Y21" s="2">
        <v>0</v>
      </c>
      <c r="Z21">
        <v>0</v>
      </c>
      <c r="AA21" s="1">
        <v>1765931.8</v>
      </c>
      <c r="AB21" s="1">
        <v>1765931.8</v>
      </c>
      <c r="AC21" s="1">
        <v>1765931.8</v>
      </c>
      <c r="AD21" s="1">
        <v>1765931.8</v>
      </c>
      <c r="AE21" s="1">
        <v>1765931.8</v>
      </c>
      <c r="AF21">
        <v>0</v>
      </c>
      <c r="AG21">
        <v>0</v>
      </c>
      <c r="AH21" s="2">
        <v>21200000</v>
      </c>
      <c r="AI21" s="2">
        <f t="shared" si="3"/>
        <v>21200000</v>
      </c>
      <c r="AJ21" s="8">
        <f t="shared" si="0"/>
        <v>-1765931.8</v>
      </c>
      <c r="AK21" s="11">
        <f t="shared" si="1"/>
        <v>21200000</v>
      </c>
      <c r="AL21">
        <v>0</v>
      </c>
      <c r="AM21">
        <v>0</v>
      </c>
      <c r="AN21">
        <v>0</v>
      </c>
      <c r="AO21">
        <v>0</v>
      </c>
      <c r="AP21">
        <v>0</v>
      </c>
    </row>
    <row r="22" spans="1:42" x14ac:dyDescent="0.25">
      <c r="A22" t="s">
        <v>129</v>
      </c>
      <c r="B22" t="s">
        <v>130</v>
      </c>
      <c r="C22">
        <v>2</v>
      </c>
      <c r="D22" t="s">
        <v>470</v>
      </c>
      <c r="E22">
        <v>2.2000000000000002</v>
      </c>
      <c r="F22" t="s">
        <v>472</v>
      </c>
      <c r="G22" t="s">
        <v>139</v>
      </c>
      <c r="H22" t="s">
        <v>140</v>
      </c>
      <c r="I22" t="s">
        <v>141</v>
      </c>
      <c r="J22" t="s">
        <v>98</v>
      </c>
      <c r="K22" t="s">
        <v>99</v>
      </c>
      <c r="L22">
        <v>1</v>
      </c>
      <c r="M22" t="s">
        <v>142</v>
      </c>
      <c r="N22" t="s">
        <v>150</v>
      </c>
      <c r="O22" t="s">
        <v>151</v>
      </c>
      <c r="P22">
        <v>16</v>
      </c>
      <c r="Q22" t="s">
        <v>152</v>
      </c>
      <c r="R22" t="s">
        <v>461</v>
      </c>
      <c r="S22">
        <v>2000</v>
      </c>
      <c r="T22" t="s">
        <v>74</v>
      </c>
      <c r="U22">
        <v>2111</v>
      </c>
      <c r="V22" t="s">
        <v>153</v>
      </c>
      <c r="W22">
        <v>0</v>
      </c>
      <c r="X22" t="s">
        <v>43</v>
      </c>
      <c r="Y22" s="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 s="12">
        <v>0</v>
      </c>
      <c r="AG22" s="15">
        <v>50000</v>
      </c>
      <c r="AH22">
        <v>0</v>
      </c>
      <c r="AI22" s="2">
        <f t="shared" si="3"/>
        <v>50000</v>
      </c>
      <c r="AJ22" s="8">
        <f t="shared" si="0"/>
        <v>0</v>
      </c>
      <c r="AK22" s="11">
        <f t="shared" si="1"/>
        <v>50000</v>
      </c>
      <c r="AL22">
        <v>0</v>
      </c>
      <c r="AM22">
        <v>0</v>
      </c>
      <c r="AN22">
        <v>0</v>
      </c>
      <c r="AO22">
        <v>0</v>
      </c>
      <c r="AP22">
        <v>0</v>
      </c>
    </row>
    <row r="23" spans="1:42" x14ac:dyDescent="0.25">
      <c r="A23" t="s">
        <v>129</v>
      </c>
      <c r="B23" t="s">
        <v>130</v>
      </c>
      <c r="C23">
        <v>2</v>
      </c>
      <c r="D23" t="s">
        <v>470</v>
      </c>
      <c r="E23">
        <v>2.1</v>
      </c>
      <c r="F23" t="s">
        <v>471</v>
      </c>
      <c r="G23" t="s">
        <v>179</v>
      </c>
      <c r="H23" t="s">
        <v>180</v>
      </c>
      <c r="I23" t="s">
        <v>65</v>
      </c>
      <c r="J23" t="s">
        <v>181</v>
      </c>
      <c r="K23" t="s">
        <v>182</v>
      </c>
      <c r="L23">
        <v>4</v>
      </c>
      <c r="M23" t="s">
        <v>183</v>
      </c>
      <c r="N23" t="s">
        <v>184</v>
      </c>
      <c r="O23" t="s">
        <v>185</v>
      </c>
      <c r="P23">
        <v>56</v>
      </c>
      <c r="Q23" t="s">
        <v>186</v>
      </c>
      <c r="R23" t="s">
        <v>461</v>
      </c>
      <c r="S23">
        <v>2000</v>
      </c>
      <c r="T23" t="s">
        <v>74</v>
      </c>
      <c r="U23">
        <v>2111</v>
      </c>
      <c r="V23" t="s">
        <v>153</v>
      </c>
      <c r="W23">
        <v>0</v>
      </c>
      <c r="X23" t="s">
        <v>43</v>
      </c>
      <c r="Y23" s="2">
        <v>21657</v>
      </c>
      <c r="Z23" s="1">
        <v>21657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 s="2">
        <f t="shared" si="3"/>
        <v>0</v>
      </c>
      <c r="AJ23" s="8">
        <f t="shared" si="0"/>
        <v>21657</v>
      </c>
      <c r="AK23" s="11">
        <f t="shared" si="1"/>
        <v>21657</v>
      </c>
      <c r="AL23">
        <v>0</v>
      </c>
      <c r="AM23">
        <v>0</v>
      </c>
      <c r="AN23">
        <v>0</v>
      </c>
      <c r="AO23">
        <v>0</v>
      </c>
      <c r="AP23">
        <v>0</v>
      </c>
    </row>
    <row r="24" spans="1:42" x14ac:dyDescent="0.25">
      <c r="A24" s="12" t="s">
        <v>129</v>
      </c>
      <c r="B24" s="12" t="s">
        <v>130</v>
      </c>
      <c r="C24">
        <v>1</v>
      </c>
      <c r="D24" t="s">
        <v>468</v>
      </c>
      <c r="E24">
        <v>1.3</v>
      </c>
      <c r="F24" t="s">
        <v>467</v>
      </c>
      <c r="G24" s="12" t="s">
        <v>32</v>
      </c>
      <c r="H24" s="12" t="s">
        <v>33</v>
      </c>
      <c r="I24" s="12" t="s">
        <v>34</v>
      </c>
      <c r="J24" s="12" t="s">
        <v>35</v>
      </c>
      <c r="K24" s="12" t="s">
        <v>36</v>
      </c>
      <c r="L24" s="12">
        <v>6</v>
      </c>
      <c r="M24" s="12" t="s">
        <v>37</v>
      </c>
      <c r="N24" s="12" t="s">
        <v>268</v>
      </c>
      <c r="O24" s="12" t="s">
        <v>269</v>
      </c>
      <c r="P24" s="12">
        <v>18</v>
      </c>
      <c r="Q24" s="12" t="s">
        <v>270</v>
      </c>
      <c r="R24" t="s">
        <v>461</v>
      </c>
      <c r="S24">
        <v>2000</v>
      </c>
      <c r="T24" t="s">
        <v>74</v>
      </c>
      <c r="U24">
        <v>2111</v>
      </c>
      <c r="V24" t="s">
        <v>153</v>
      </c>
      <c r="W24">
        <v>0</v>
      </c>
      <c r="X24" t="s">
        <v>43</v>
      </c>
      <c r="Y24" s="2">
        <v>45000</v>
      </c>
      <c r="Z24">
        <v>0</v>
      </c>
      <c r="AA24" s="1">
        <v>63191.5</v>
      </c>
      <c r="AB24" s="1">
        <v>63191.5</v>
      </c>
      <c r="AC24" s="1">
        <v>41191.5</v>
      </c>
      <c r="AD24" s="1">
        <v>41191.5</v>
      </c>
      <c r="AE24" s="1">
        <v>41191.5</v>
      </c>
      <c r="AF24" s="12">
        <v>0</v>
      </c>
      <c r="AG24" s="17">
        <v>18191.5</v>
      </c>
      <c r="AH24">
        <v>0</v>
      </c>
      <c r="AI24" s="2">
        <f t="shared" si="3"/>
        <v>18191.5</v>
      </c>
      <c r="AJ24" s="8">
        <f t="shared" si="0"/>
        <v>-18191.5</v>
      </c>
      <c r="AK24" s="11">
        <f t="shared" si="1"/>
        <v>63191.5</v>
      </c>
      <c r="AL24">
        <v>0</v>
      </c>
      <c r="AM24" s="1">
        <v>45000</v>
      </c>
      <c r="AN24">
        <v>0</v>
      </c>
      <c r="AO24">
        <v>0</v>
      </c>
      <c r="AP24" s="1">
        <v>45000</v>
      </c>
    </row>
    <row r="25" spans="1:42" x14ac:dyDescent="0.25">
      <c r="A25" t="s">
        <v>129</v>
      </c>
      <c r="B25" t="s">
        <v>130</v>
      </c>
      <c r="C25">
        <v>1</v>
      </c>
      <c r="D25" t="s">
        <v>468</v>
      </c>
      <c r="E25">
        <v>1.3</v>
      </c>
      <c r="F25" t="s">
        <v>467</v>
      </c>
      <c r="G25" t="s">
        <v>32</v>
      </c>
      <c r="H25" t="s">
        <v>33</v>
      </c>
      <c r="I25" t="s">
        <v>46</v>
      </c>
      <c r="J25" t="s">
        <v>47</v>
      </c>
      <c r="K25" t="s">
        <v>48</v>
      </c>
      <c r="L25">
        <v>6</v>
      </c>
      <c r="M25" t="s">
        <v>37</v>
      </c>
      <c r="N25" t="s">
        <v>49</v>
      </c>
      <c r="O25" t="s">
        <v>50</v>
      </c>
      <c r="P25">
        <v>21</v>
      </c>
      <c r="Q25" t="s">
        <v>108</v>
      </c>
      <c r="R25" t="s">
        <v>461</v>
      </c>
      <c r="S25">
        <v>2000</v>
      </c>
      <c r="T25" t="s">
        <v>74</v>
      </c>
      <c r="U25">
        <v>2111</v>
      </c>
      <c r="V25" t="s">
        <v>153</v>
      </c>
      <c r="W25">
        <v>0</v>
      </c>
      <c r="X25" t="s">
        <v>43</v>
      </c>
      <c r="Y25" s="2">
        <v>2000000</v>
      </c>
      <c r="Z25" s="1">
        <v>2000000</v>
      </c>
      <c r="AA25" s="1">
        <v>780743.83</v>
      </c>
      <c r="AB25" s="1">
        <v>660523.75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 s="2">
        <f t="shared" si="3"/>
        <v>0</v>
      </c>
      <c r="AJ25" s="8">
        <f t="shared" si="0"/>
        <v>1219256.17</v>
      </c>
      <c r="AK25" s="11">
        <f t="shared" si="1"/>
        <v>2000000</v>
      </c>
      <c r="AL25">
        <v>0</v>
      </c>
      <c r="AM25">
        <v>0</v>
      </c>
      <c r="AN25">
        <v>0</v>
      </c>
      <c r="AO25">
        <v>0</v>
      </c>
      <c r="AP25">
        <v>0</v>
      </c>
    </row>
    <row r="26" spans="1:42" x14ac:dyDescent="0.25">
      <c r="A26" t="s">
        <v>129</v>
      </c>
      <c r="B26" t="s">
        <v>130</v>
      </c>
      <c r="C26">
        <v>3</v>
      </c>
      <c r="D26" t="s">
        <v>477</v>
      </c>
      <c r="E26">
        <v>3.8</v>
      </c>
      <c r="F26" t="s">
        <v>479</v>
      </c>
      <c r="G26" t="s">
        <v>78</v>
      </c>
      <c r="H26" t="s">
        <v>79</v>
      </c>
      <c r="I26" t="s">
        <v>46</v>
      </c>
      <c r="J26" t="s">
        <v>80</v>
      </c>
      <c r="K26" t="s">
        <v>81</v>
      </c>
      <c r="L26">
        <v>6</v>
      </c>
      <c r="M26" t="s">
        <v>37</v>
      </c>
      <c r="N26" t="s">
        <v>82</v>
      </c>
      <c r="O26" t="s">
        <v>83</v>
      </c>
      <c r="P26">
        <v>49</v>
      </c>
      <c r="Q26" t="s">
        <v>193</v>
      </c>
      <c r="R26" t="s">
        <v>461</v>
      </c>
      <c r="S26">
        <v>2000</v>
      </c>
      <c r="T26" t="s">
        <v>74</v>
      </c>
      <c r="U26">
        <v>2141</v>
      </c>
      <c r="V26" t="s">
        <v>194</v>
      </c>
      <c r="W26">
        <v>0</v>
      </c>
      <c r="X26" t="s">
        <v>43</v>
      </c>
      <c r="Y26" s="2">
        <v>205400</v>
      </c>
      <c r="Z26" s="1">
        <v>205400</v>
      </c>
      <c r="AA26" s="1">
        <v>1972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 s="2">
        <f t="shared" si="3"/>
        <v>0</v>
      </c>
      <c r="AJ26" s="8">
        <f t="shared" si="0"/>
        <v>203428</v>
      </c>
      <c r="AK26" s="11">
        <f t="shared" si="1"/>
        <v>205400</v>
      </c>
      <c r="AL26">
        <v>0</v>
      </c>
      <c r="AM26">
        <v>0</v>
      </c>
      <c r="AN26">
        <v>0</v>
      </c>
      <c r="AO26">
        <v>0</v>
      </c>
      <c r="AP26">
        <v>0</v>
      </c>
    </row>
    <row r="27" spans="1:42" x14ac:dyDescent="0.25">
      <c r="A27" t="s">
        <v>129</v>
      </c>
      <c r="B27" t="s">
        <v>130</v>
      </c>
      <c r="C27">
        <v>2</v>
      </c>
      <c r="D27" t="s">
        <v>470</v>
      </c>
      <c r="E27">
        <v>2.2000000000000002</v>
      </c>
      <c r="F27" t="s">
        <v>472</v>
      </c>
      <c r="G27" t="s">
        <v>139</v>
      </c>
      <c r="H27" t="s">
        <v>140</v>
      </c>
      <c r="I27" t="s">
        <v>141</v>
      </c>
      <c r="J27" t="s">
        <v>98</v>
      </c>
      <c r="K27" t="s">
        <v>99</v>
      </c>
      <c r="L27">
        <v>1</v>
      </c>
      <c r="M27" t="s">
        <v>142</v>
      </c>
      <c r="N27" t="s">
        <v>150</v>
      </c>
      <c r="O27" t="s">
        <v>151</v>
      </c>
      <c r="P27">
        <v>16</v>
      </c>
      <c r="Q27" t="s">
        <v>152</v>
      </c>
      <c r="R27" t="s">
        <v>461</v>
      </c>
      <c r="S27">
        <v>2000</v>
      </c>
      <c r="T27" t="s">
        <v>74</v>
      </c>
      <c r="U27">
        <v>2161</v>
      </c>
      <c r="V27" t="s">
        <v>154</v>
      </c>
      <c r="W27">
        <v>0</v>
      </c>
      <c r="X27" t="s">
        <v>43</v>
      </c>
      <c r="Y27" s="2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 s="12">
        <v>0</v>
      </c>
      <c r="AG27" s="15">
        <v>150000</v>
      </c>
      <c r="AH27">
        <v>0</v>
      </c>
      <c r="AI27" s="2">
        <f t="shared" si="3"/>
        <v>150000</v>
      </c>
      <c r="AJ27" s="8">
        <f t="shared" si="0"/>
        <v>0</v>
      </c>
      <c r="AK27" s="11">
        <f t="shared" si="1"/>
        <v>150000</v>
      </c>
      <c r="AL27">
        <v>0</v>
      </c>
      <c r="AM27">
        <v>0</v>
      </c>
      <c r="AN27">
        <v>0</v>
      </c>
      <c r="AO27">
        <v>0</v>
      </c>
      <c r="AP27">
        <v>0</v>
      </c>
    </row>
    <row r="28" spans="1:42" x14ac:dyDescent="0.25">
      <c r="A28" t="s">
        <v>129</v>
      </c>
      <c r="B28" t="s">
        <v>130</v>
      </c>
      <c r="C28">
        <v>2</v>
      </c>
      <c r="D28" t="s">
        <v>470</v>
      </c>
      <c r="E28">
        <v>2.1</v>
      </c>
      <c r="F28" t="s">
        <v>471</v>
      </c>
      <c r="G28" t="s">
        <v>179</v>
      </c>
      <c r="H28" t="s">
        <v>180</v>
      </c>
      <c r="I28" t="s">
        <v>65</v>
      </c>
      <c r="J28" t="s">
        <v>181</v>
      </c>
      <c r="K28" t="s">
        <v>182</v>
      </c>
      <c r="L28">
        <v>4</v>
      </c>
      <c r="M28" t="s">
        <v>183</v>
      </c>
      <c r="N28" t="s">
        <v>184</v>
      </c>
      <c r="O28" t="s">
        <v>185</v>
      </c>
      <c r="P28">
        <v>56</v>
      </c>
      <c r="Q28" t="s">
        <v>186</v>
      </c>
      <c r="R28" t="s">
        <v>461</v>
      </c>
      <c r="S28">
        <v>2000</v>
      </c>
      <c r="T28" t="s">
        <v>74</v>
      </c>
      <c r="U28">
        <v>2161</v>
      </c>
      <c r="V28" t="s">
        <v>154</v>
      </c>
      <c r="W28">
        <v>0</v>
      </c>
      <c r="X28" t="s">
        <v>43</v>
      </c>
      <c r="Y28" s="2">
        <v>20000</v>
      </c>
      <c r="Z28" s="1">
        <v>20000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 s="2">
        <f t="shared" si="3"/>
        <v>0</v>
      </c>
      <c r="AJ28" s="8">
        <f t="shared" si="0"/>
        <v>20000</v>
      </c>
      <c r="AK28" s="11">
        <f t="shared" si="1"/>
        <v>20000</v>
      </c>
      <c r="AL28">
        <v>0</v>
      </c>
      <c r="AM28">
        <v>0</v>
      </c>
      <c r="AN28">
        <v>0</v>
      </c>
      <c r="AO28">
        <v>0</v>
      </c>
      <c r="AP28">
        <v>0</v>
      </c>
    </row>
    <row r="29" spans="1:42" x14ac:dyDescent="0.25">
      <c r="A29" t="s">
        <v>129</v>
      </c>
      <c r="B29" t="s">
        <v>130</v>
      </c>
      <c r="C29">
        <v>2</v>
      </c>
      <c r="D29" t="s">
        <v>470</v>
      </c>
      <c r="E29">
        <v>2.2999999999999998</v>
      </c>
      <c r="F29" t="s">
        <v>473</v>
      </c>
      <c r="G29" t="s">
        <v>206</v>
      </c>
      <c r="H29" t="s">
        <v>207</v>
      </c>
      <c r="I29" t="s">
        <v>46</v>
      </c>
      <c r="J29" t="s">
        <v>89</v>
      </c>
      <c r="K29" t="s">
        <v>90</v>
      </c>
      <c r="L29">
        <v>3</v>
      </c>
      <c r="M29" t="s">
        <v>91</v>
      </c>
      <c r="N29" t="s">
        <v>208</v>
      </c>
      <c r="O29" t="s">
        <v>209</v>
      </c>
      <c r="P29">
        <v>39</v>
      </c>
      <c r="Q29" t="s">
        <v>210</v>
      </c>
      <c r="R29" t="s">
        <v>461</v>
      </c>
      <c r="S29">
        <v>2000</v>
      </c>
      <c r="T29" t="s">
        <v>74</v>
      </c>
      <c r="U29">
        <v>2161</v>
      </c>
      <c r="V29" t="s">
        <v>154</v>
      </c>
      <c r="W29">
        <v>0</v>
      </c>
      <c r="X29" t="s">
        <v>43</v>
      </c>
      <c r="Y29" s="2">
        <v>500000</v>
      </c>
      <c r="Z29" s="1">
        <v>500000</v>
      </c>
      <c r="AA29" s="1">
        <v>182186.07</v>
      </c>
      <c r="AB29" s="1">
        <v>182186.07</v>
      </c>
      <c r="AC29">
        <v>258.01</v>
      </c>
      <c r="AD29">
        <v>0</v>
      </c>
      <c r="AE29">
        <v>0</v>
      </c>
      <c r="AF29">
        <v>0</v>
      </c>
      <c r="AG29">
        <v>0</v>
      </c>
      <c r="AH29">
        <v>0</v>
      </c>
      <c r="AI29" s="2">
        <f t="shared" si="3"/>
        <v>0</v>
      </c>
      <c r="AJ29" s="8">
        <f t="shared" si="0"/>
        <v>317813.93</v>
      </c>
      <c r="AK29" s="11">
        <f t="shared" si="1"/>
        <v>500000</v>
      </c>
      <c r="AL29">
        <v>0</v>
      </c>
      <c r="AM29">
        <v>0</v>
      </c>
      <c r="AN29">
        <v>0</v>
      </c>
      <c r="AO29">
        <v>0</v>
      </c>
      <c r="AP29">
        <v>0</v>
      </c>
    </row>
    <row r="30" spans="1:42" x14ac:dyDescent="0.25">
      <c r="A30" t="s">
        <v>129</v>
      </c>
      <c r="B30" t="s">
        <v>130</v>
      </c>
      <c r="C30">
        <v>2</v>
      </c>
      <c r="D30" t="s">
        <v>470</v>
      </c>
      <c r="E30">
        <v>2.1</v>
      </c>
      <c r="F30" t="s">
        <v>471</v>
      </c>
      <c r="G30" t="s">
        <v>87</v>
      </c>
      <c r="H30" t="s">
        <v>88</v>
      </c>
      <c r="I30" t="s">
        <v>46</v>
      </c>
      <c r="J30" t="s">
        <v>89</v>
      </c>
      <c r="K30" t="s">
        <v>90</v>
      </c>
      <c r="L30">
        <v>3</v>
      </c>
      <c r="M30" t="s">
        <v>91</v>
      </c>
      <c r="N30" t="s">
        <v>92</v>
      </c>
      <c r="O30" t="s">
        <v>93</v>
      </c>
      <c r="P30">
        <v>35</v>
      </c>
      <c r="Q30" t="s">
        <v>94</v>
      </c>
      <c r="R30" t="s">
        <v>461</v>
      </c>
      <c r="S30">
        <v>2000</v>
      </c>
      <c r="T30" t="s">
        <v>74</v>
      </c>
      <c r="U30">
        <v>2161</v>
      </c>
      <c r="V30" t="s">
        <v>154</v>
      </c>
      <c r="W30">
        <v>0</v>
      </c>
      <c r="X30" t="s">
        <v>43</v>
      </c>
      <c r="Y30" s="2">
        <v>175000</v>
      </c>
      <c r="Z30" s="1">
        <v>175000</v>
      </c>
      <c r="AA30" s="1">
        <v>153894.88</v>
      </c>
      <c r="AB30" s="1">
        <v>153894.88</v>
      </c>
      <c r="AC30" s="1">
        <v>153894.88</v>
      </c>
      <c r="AD30" s="1">
        <v>8894.8799999999992</v>
      </c>
      <c r="AE30">
        <v>0</v>
      </c>
      <c r="AF30">
        <v>0</v>
      </c>
      <c r="AG30">
        <v>0</v>
      </c>
      <c r="AH30">
        <v>0</v>
      </c>
      <c r="AI30" s="2">
        <f t="shared" si="3"/>
        <v>0</v>
      </c>
      <c r="AJ30" s="8">
        <f t="shared" si="0"/>
        <v>21105.119999999995</v>
      </c>
      <c r="AK30" s="11">
        <f t="shared" si="1"/>
        <v>175000</v>
      </c>
      <c r="AL30">
        <v>0</v>
      </c>
      <c r="AM30">
        <v>0</v>
      </c>
      <c r="AN30">
        <v>0</v>
      </c>
      <c r="AO30">
        <v>0</v>
      </c>
      <c r="AP30">
        <v>0</v>
      </c>
    </row>
    <row r="31" spans="1:42" x14ac:dyDescent="0.25">
      <c r="A31" t="s">
        <v>129</v>
      </c>
      <c r="B31" t="s">
        <v>130</v>
      </c>
      <c r="C31">
        <v>1</v>
      </c>
      <c r="D31" t="s">
        <v>468</v>
      </c>
      <c r="E31">
        <v>1.3</v>
      </c>
      <c r="F31" t="s">
        <v>467</v>
      </c>
      <c r="G31" t="s">
        <v>32</v>
      </c>
      <c r="H31" t="s">
        <v>33</v>
      </c>
      <c r="I31" t="s">
        <v>46</v>
      </c>
      <c r="J31" t="s">
        <v>47</v>
      </c>
      <c r="K31" t="s">
        <v>48</v>
      </c>
      <c r="L31">
        <v>6</v>
      </c>
      <c r="M31" t="s">
        <v>37</v>
      </c>
      <c r="N31" t="s">
        <v>49</v>
      </c>
      <c r="O31" t="s">
        <v>50</v>
      </c>
      <c r="P31">
        <v>21</v>
      </c>
      <c r="Q31" t="s">
        <v>108</v>
      </c>
      <c r="R31" t="s">
        <v>461</v>
      </c>
      <c r="S31">
        <v>2000</v>
      </c>
      <c r="T31" t="s">
        <v>74</v>
      </c>
      <c r="U31">
        <v>2161</v>
      </c>
      <c r="V31" t="s">
        <v>154</v>
      </c>
      <c r="W31">
        <v>0</v>
      </c>
      <c r="X31" t="s">
        <v>43</v>
      </c>
      <c r="Y31" s="2">
        <v>1450000</v>
      </c>
      <c r="Z31" s="1">
        <v>1450000</v>
      </c>
      <c r="AA31" s="1">
        <v>1140997.24</v>
      </c>
      <c r="AB31" s="1">
        <v>658437.24</v>
      </c>
      <c r="AC31" s="1">
        <v>463262.94</v>
      </c>
      <c r="AD31" s="1">
        <v>116000</v>
      </c>
      <c r="AE31" s="1">
        <v>116000</v>
      </c>
      <c r="AF31">
        <v>0</v>
      </c>
      <c r="AG31">
        <v>0</v>
      </c>
      <c r="AH31">
        <v>0</v>
      </c>
      <c r="AI31" s="2">
        <f t="shared" si="3"/>
        <v>0</v>
      </c>
      <c r="AJ31" s="8">
        <f t="shared" si="0"/>
        <v>309002.76</v>
      </c>
      <c r="AK31" s="11">
        <f t="shared" si="1"/>
        <v>1450000</v>
      </c>
      <c r="AL31">
        <v>0</v>
      </c>
      <c r="AM31">
        <v>0</v>
      </c>
      <c r="AN31">
        <v>0</v>
      </c>
      <c r="AO31">
        <v>0</v>
      </c>
      <c r="AP31">
        <v>0</v>
      </c>
    </row>
    <row r="32" spans="1:42" x14ac:dyDescent="0.25">
      <c r="A32" t="s">
        <v>129</v>
      </c>
      <c r="B32" t="s">
        <v>130</v>
      </c>
      <c r="C32">
        <v>2</v>
      </c>
      <c r="D32" t="s">
        <v>470</v>
      </c>
      <c r="E32">
        <v>2.7</v>
      </c>
      <c r="F32" t="s">
        <v>218</v>
      </c>
      <c r="G32" t="s">
        <v>217</v>
      </c>
      <c r="H32" t="s">
        <v>218</v>
      </c>
      <c r="I32" t="s">
        <v>46</v>
      </c>
      <c r="J32" t="s">
        <v>242</v>
      </c>
      <c r="K32" t="s">
        <v>243</v>
      </c>
      <c r="L32">
        <v>4</v>
      </c>
      <c r="M32" t="s">
        <v>183</v>
      </c>
      <c r="N32" t="s">
        <v>244</v>
      </c>
      <c r="O32" t="s">
        <v>245</v>
      </c>
      <c r="P32">
        <v>48</v>
      </c>
      <c r="Q32" t="s">
        <v>246</v>
      </c>
      <c r="R32" t="s">
        <v>461</v>
      </c>
      <c r="S32">
        <v>2000</v>
      </c>
      <c r="T32" t="s">
        <v>74</v>
      </c>
      <c r="U32">
        <v>2171</v>
      </c>
      <c r="V32" t="s">
        <v>247</v>
      </c>
      <c r="W32">
        <v>0</v>
      </c>
      <c r="X32" t="s">
        <v>43</v>
      </c>
      <c r="Y32" s="2">
        <v>30000</v>
      </c>
      <c r="Z32" s="1">
        <v>30000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 s="2">
        <f t="shared" si="3"/>
        <v>0</v>
      </c>
      <c r="AJ32" s="8">
        <f t="shared" si="0"/>
        <v>30000</v>
      </c>
      <c r="AK32" s="11">
        <f t="shared" si="1"/>
        <v>30000</v>
      </c>
      <c r="AL32">
        <v>0</v>
      </c>
      <c r="AM32">
        <v>0</v>
      </c>
      <c r="AN32">
        <v>0</v>
      </c>
      <c r="AO32">
        <v>0</v>
      </c>
      <c r="AP32">
        <v>0</v>
      </c>
    </row>
    <row r="33" spans="1:42" x14ac:dyDescent="0.25">
      <c r="A33" t="s">
        <v>129</v>
      </c>
      <c r="B33" t="s">
        <v>130</v>
      </c>
      <c r="C33">
        <v>1</v>
      </c>
      <c r="D33" t="s">
        <v>468</v>
      </c>
      <c r="E33">
        <v>1.3</v>
      </c>
      <c r="F33" t="s">
        <v>467</v>
      </c>
      <c r="G33" t="s">
        <v>32</v>
      </c>
      <c r="H33" t="s">
        <v>33</v>
      </c>
      <c r="I33" t="s">
        <v>34</v>
      </c>
      <c r="J33" t="s">
        <v>35</v>
      </c>
      <c r="K33" t="s">
        <v>36</v>
      </c>
      <c r="L33">
        <v>6</v>
      </c>
      <c r="M33" t="s">
        <v>37</v>
      </c>
      <c r="N33" t="s">
        <v>283</v>
      </c>
      <c r="O33" t="s">
        <v>284</v>
      </c>
      <c r="P33">
        <v>20</v>
      </c>
      <c r="Q33" t="s">
        <v>285</v>
      </c>
      <c r="R33" t="s">
        <v>461</v>
      </c>
      <c r="S33">
        <v>2000</v>
      </c>
      <c r="T33" t="s">
        <v>74</v>
      </c>
      <c r="U33">
        <v>2181</v>
      </c>
      <c r="V33" t="s">
        <v>286</v>
      </c>
      <c r="W33">
        <v>0</v>
      </c>
      <c r="X33" t="s">
        <v>43</v>
      </c>
      <c r="Y33" s="2">
        <v>4340000</v>
      </c>
      <c r="Z33" s="1">
        <v>4385000</v>
      </c>
      <c r="AA33" s="1">
        <v>330600</v>
      </c>
      <c r="AB33" s="1">
        <v>330600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 s="2">
        <f t="shared" si="3"/>
        <v>0</v>
      </c>
      <c r="AJ33" s="8">
        <f t="shared" si="0"/>
        <v>4009400</v>
      </c>
      <c r="AK33" s="11">
        <f t="shared" si="1"/>
        <v>4340000</v>
      </c>
      <c r="AL33">
        <v>0</v>
      </c>
      <c r="AM33">
        <v>0</v>
      </c>
      <c r="AN33">
        <v>0</v>
      </c>
      <c r="AO33" s="1">
        <v>45000</v>
      </c>
      <c r="AP33" s="1">
        <v>-45000</v>
      </c>
    </row>
    <row r="34" spans="1:42" x14ac:dyDescent="0.25">
      <c r="A34" t="s">
        <v>129</v>
      </c>
      <c r="B34" t="s">
        <v>130</v>
      </c>
      <c r="C34">
        <v>1</v>
      </c>
      <c r="D34" t="s">
        <v>468</v>
      </c>
      <c r="E34">
        <v>1.7</v>
      </c>
      <c r="F34" t="s">
        <v>469</v>
      </c>
      <c r="G34" t="s">
        <v>63</v>
      </c>
      <c r="H34" t="s">
        <v>64</v>
      </c>
      <c r="I34" t="s">
        <v>65</v>
      </c>
      <c r="J34" t="s">
        <v>66</v>
      </c>
      <c r="K34" t="s">
        <v>67</v>
      </c>
      <c r="L34">
        <v>7</v>
      </c>
      <c r="M34" t="s">
        <v>68</v>
      </c>
      <c r="N34" t="s">
        <v>69</v>
      </c>
      <c r="O34" t="s">
        <v>70</v>
      </c>
      <c r="P34">
        <v>41</v>
      </c>
      <c r="Q34" t="s">
        <v>73</v>
      </c>
      <c r="R34" t="s">
        <v>461</v>
      </c>
      <c r="S34">
        <v>2000</v>
      </c>
      <c r="T34" t="s">
        <v>74</v>
      </c>
      <c r="U34">
        <v>2211</v>
      </c>
      <c r="V34" t="s">
        <v>133</v>
      </c>
      <c r="W34">
        <v>0</v>
      </c>
      <c r="X34" t="s">
        <v>43</v>
      </c>
      <c r="Y34" s="2">
        <v>369158</v>
      </c>
      <c r="Z34" s="1">
        <v>369158</v>
      </c>
      <c r="AA34" s="1">
        <v>384482</v>
      </c>
      <c r="AB34" s="1">
        <v>384482</v>
      </c>
      <c r="AC34">
        <v>0</v>
      </c>
      <c r="AD34">
        <v>0</v>
      </c>
      <c r="AE34">
        <v>0</v>
      </c>
      <c r="AF34" s="12">
        <v>0</v>
      </c>
      <c r="AG34" s="17">
        <v>15324</v>
      </c>
      <c r="AH34">
        <v>0</v>
      </c>
      <c r="AI34" s="2">
        <f t="shared" si="3"/>
        <v>15324</v>
      </c>
      <c r="AJ34" s="8">
        <f t="shared" si="0"/>
        <v>-15324</v>
      </c>
      <c r="AK34" s="11">
        <f t="shared" si="1"/>
        <v>384482</v>
      </c>
      <c r="AL34">
        <v>0</v>
      </c>
      <c r="AM34">
        <v>0</v>
      </c>
      <c r="AN34">
        <v>0</v>
      </c>
      <c r="AO34">
        <v>0</v>
      </c>
      <c r="AP34">
        <v>0</v>
      </c>
    </row>
    <row r="35" spans="1:42" x14ac:dyDescent="0.25">
      <c r="A35" t="s">
        <v>129</v>
      </c>
      <c r="B35" t="s">
        <v>130</v>
      </c>
      <c r="C35">
        <v>1</v>
      </c>
      <c r="D35" t="s">
        <v>468</v>
      </c>
      <c r="E35">
        <v>1.7</v>
      </c>
      <c r="F35" t="s">
        <v>469</v>
      </c>
      <c r="G35" t="s">
        <v>96</v>
      </c>
      <c r="H35" t="s">
        <v>97</v>
      </c>
      <c r="I35" t="s">
        <v>46</v>
      </c>
      <c r="J35" t="s">
        <v>98</v>
      </c>
      <c r="K35" t="s">
        <v>99</v>
      </c>
      <c r="L35">
        <v>3</v>
      </c>
      <c r="M35" t="s">
        <v>91</v>
      </c>
      <c r="N35" t="s">
        <v>100</v>
      </c>
      <c r="O35" t="s">
        <v>101</v>
      </c>
      <c r="P35">
        <v>11</v>
      </c>
      <c r="Q35" t="s">
        <v>252</v>
      </c>
      <c r="R35" t="s">
        <v>461</v>
      </c>
      <c r="S35">
        <v>2000</v>
      </c>
      <c r="T35" t="s">
        <v>74</v>
      </c>
      <c r="U35">
        <v>2211</v>
      </c>
      <c r="V35" t="s">
        <v>133</v>
      </c>
      <c r="W35">
        <v>0</v>
      </c>
      <c r="X35" t="s">
        <v>43</v>
      </c>
      <c r="Y35" s="2">
        <v>150000</v>
      </c>
      <c r="Z35" s="1">
        <v>150000</v>
      </c>
      <c r="AA35" s="1">
        <v>14616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 s="2">
        <f t="shared" si="3"/>
        <v>0</v>
      </c>
      <c r="AJ35" s="8">
        <f t="shared" si="0"/>
        <v>135384</v>
      </c>
      <c r="AK35" s="11">
        <f t="shared" si="1"/>
        <v>150000</v>
      </c>
      <c r="AL35">
        <v>0</v>
      </c>
      <c r="AM35">
        <v>0</v>
      </c>
      <c r="AN35">
        <v>0</v>
      </c>
      <c r="AO35">
        <v>0</v>
      </c>
      <c r="AP35">
        <v>0</v>
      </c>
    </row>
    <row r="36" spans="1:42" x14ac:dyDescent="0.25">
      <c r="A36" t="s">
        <v>129</v>
      </c>
      <c r="B36" t="s">
        <v>130</v>
      </c>
      <c r="C36">
        <v>1</v>
      </c>
      <c r="D36" t="s">
        <v>468</v>
      </c>
      <c r="E36">
        <v>1.3</v>
      </c>
      <c r="F36" t="s">
        <v>467</v>
      </c>
      <c r="G36" t="s">
        <v>256</v>
      </c>
      <c r="H36" t="s">
        <v>257</v>
      </c>
      <c r="I36" t="s">
        <v>258</v>
      </c>
      <c r="J36" t="s">
        <v>259</v>
      </c>
      <c r="K36" t="s">
        <v>260</v>
      </c>
      <c r="L36">
        <v>1</v>
      </c>
      <c r="M36" t="s">
        <v>142</v>
      </c>
      <c r="N36" t="s">
        <v>261</v>
      </c>
      <c r="O36" t="s">
        <v>262</v>
      </c>
      <c r="P36">
        <v>17</v>
      </c>
      <c r="Q36" t="s">
        <v>263</v>
      </c>
      <c r="R36" t="s">
        <v>461</v>
      </c>
      <c r="S36">
        <v>2000</v>
      </c>
      <c r="T36" t="s">
        <v>74</v>
      </c>
      <c r="U36">
        <v>2211</v>
      </c>
      <c r="V36" t="s">
        <v>133</v>
      </c>
      <c r="W36">
        <v>0</v>
      </c>
      <c r="X36" t="s">
        <v>43</v>
      </c>
      <c r="Y36" s="2">
        <v>85000</v>
      </c>
      <c r="Z36" s="1">
        <v>85000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 s="2">
        <f t="shared" si="3"/>
        <v>0</v>
      </c>
      <c r="AJ36" s="8">
        <f t="shared" si="0"/>
        <v>85000</v>
      </c>
      <c r="AK36" s="11">
        <f t="shared" si="1"/>
        <v>85000</v>
      </c>
      <c r="AL36">
        <v>0</v>
      </c>
      <c r="AM36">
        <v>0</v>
      </c>
      <c r="AN36">
        <v>0</v>
      </c>
      <c r="AO36">
        <v>0</v>
      </c>
      <c r="AP36">
        <v>0</v>
      </c>
    </row>
    <row r="37" spans="1:42" x14ac:dyDescent="0.25">
      <c r="A37" t="s">
        <v>129</v>
      </c>
      <c r="B37" t="s">
        <v>130</v>
      </c>
      <c r="C37">
        <v>1</v>
      </c>
      <c r="D37" t="s">
        <v>468</v>
      </c>
      <c r="E37">
        <v>1.3</v>
      </c>
      <c r="F37" t="s">
        <v>467</v>
      </c>
      <c r="G37" t="s">
        <v>32</v>
      </c>
      <c r="H37" t="s">
        <v>33</v>
      </c>
      <c r="I37" t="s">
        <v>46</v>
      </c>
      <c r="J37" t="s">
        <v>299</v>
      </c>
      <c r="K37" t="s">
        <v>300</v>
      </c>
      <c r="L37">
        <v>5</v>
      </c>
      <c r="M37" t="s">
        <v>221</v>
      </c>
      <c r="N37" t="s">
        <v>310</v>
      </c>
      <c r="O37" t="s">
        <v>311</v>
      </c>
      <c r="P37">
        <v>2</v>
      </c>
      <c r="Q37" t="s">
        <v>312</v>
      </c>
      <c r="R37" t="s">
        <v>461</v>
      </c>
      <c r="S37">
        <v>2000</v>
      </c>
      <c r="T37" t="s">
        <v>74</v>
      </c>
      <c r="U37">
        <v>2211</v>
      </c>
      <c r="V37" t="s">
        <v>133</v>
      </c>
      <c r="W37">
        <v>0</v>
      </c>
      <c r="X37" t="s">
        <v>43</v>
      </c>
      <c r="Y37" s="2">
        <v>150000</v>
      </c>
      <c r="Z37" s="1">
        <v>150000</v>
      </c>
      <c r="AA37" s="1">
        <v>22390.7</v>
      </c>
      <c r="AB37" s="1">
        <v>22390.7</v>
      </c>
      <c r="AC37" s="1">
        <v>22390.7</v>
      </c>
      <c r="AD37" s="1">
        <v>12785.95</v>
      </c>
      <c r="AE37" s="1">
        <v>12785.95</v>
      </c>
      <c r="AF37">
        <v>0</v>
      </c>
      <c r="AG37">
        <v>0</v>
      </c>
      <c r="AH37">
        <v>0</v>
      </c>
      <c r="AI37" s="2">
        <f t="shared" si="3"/>
        <v>0</v>
      </c>
      <c r="AJ37" s="8">
        <f t="shared" si="0"/>
        <v>127609.3</v>
      </c>
      <c r="AK37" s="11">
        <f t="shared" si="1"/>
        <v>150000</v>
      </c>
      <c r="AL37">
        <v>0</v>
      </c>
      <c r="AM37">
        <v>0</v>
      </c>
      <c r="AN37">
        <v>0</v>
      </c>
      <c r="AO37">
        <v>0</v>
      </c>
      <c r="AP37">
        <v>0</v>
      </c>
    </row>
    <row r="38" spans="1:42" x14ac:dyDescent="0.25">
      <c r="A38" t="s">
        <v>129</v>
      </c>
      <c r="B38" t="s">
        <v>130</v>
      </c>
      <c r="C38">
        <v>1</v>
      </c>
      <c r="D38" t="s">
        <v>468</v>
      </c>
      <c r="E38">
        <v>1.3</v>
      </c>
      <c r="F38" t="s">
        <v>467</v>
      </c>
      <c r="G38" t="s">
        <v>32</v>
      </c>
      <c r="H38" t="s">
        <v>33</v>
      </c>
      <c r="I38" t="s">
        <v>46</v>
      </c>
      <c r="J38" t="s">
        <v>47</v>
      </c>
      <c r="K38" t="s">
        <v>48</v>
      </c>
      <c r="L38">
        <v>6</v>
      </c>
      <c r="M38" t="s">
        <v>37</v>
      </c>
      <c r="N38" t="s">
        <v>49</v>
      </c>
      <c r="O38" t="s">
        <v>50</v>
      </c>
      <c r="P38">
        <v>21</v>
      </c>
      <c r="Q38" t="s">
        <v>108</v>
      </c>
      <c r="R38" t="s">
        <v>461</v>
      </c>
      <c r="S38">
        <v>2000</v>
      </c>
      <c r="T38" t="s">
        <v>74</v>
      </c>
      <c r="U38">
        <v>2211</v>
      </c>
      <c r="V38" t="s">
        <v>133</v>
      </c>
      <c r="W38">
        <v>0</v>
      </c>
      <c r="X38" t="s">
        <v>43</v>
      </c>
      <c r="Y38" s="2">
        <v>247860</v>
      </c>
      <c r="Z38" s="1">
        <v>247860</v>
      </c>
      <c r="AA38" s="1">
        <v>247837.25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 s="2">
        <f t="shared" si="3"/>
        <v>0</v>
      </c>
      <c r="AJ38" s="8">
        <f t="shared" si="0"/>
        <v>22.75</v>
      </c>
      <c r="AK38" s="11">
        <f t="shared" si="1"/>
        <v>247860</v>
      </c>
      <c r="AL38">
        <v>0</v>
      </c>
      <c r="AM38">
        <v>0</v>
      </c>
      <c r="AN38">
        <v>0</v>
      </c>
      <c r="AO38">
        <v>0</v>
      </c>
      <c r="AP38">
        <v>0</v>
      </c>
    </row>
    <row r="39" spans="1:42" x14ac:dyDescent="0.25">
      <c r="A39" t="s">
        <v>129</v>
      </c>
      <c r="B39" t="s">
        <v>130</v>
      </c>
      <c r="C39">
        <v>2</v>
      </c>
      <c r="D39" t="s">
        <v>470</v>
      </c>
      <c r="E39">
        <v>2.1</v>
      </c>
      <c r="F39" t="s">
        <v>471</v>
      </c>
      <c r="G39" t="s">
        <v>179</v>
      </c>
      <c r="H39" t="s">
        <v>180</v>
      </c>
      <c r="I39" t="s">
        <v>65</v>
      </c>
      <c r="J39" t="s">
        <v>181</v>
      </c>
      <c r="K39" t="s">
        <v>182</v>
      </c>
      <c r="L39">
        <v>4</v>
      </c>
      <c r="M39" t="s">
        <v>183</v>
      </c>
      <c r="N39" t="s">
        <v>184</v>
      </c>
      <c r="O39" t="s">
        <v>185</v>
      </c>
      <c r="P39">
        <v>56</v>
      </c>
      <c r="Q39" t="s">
        <v>186</v>
      </c>
      <c r="R39" t="s">
        <v>461</v>
      </c>
      <c r="S39">
        <v>2000</v>
      </c>
      <c r="T39" t="s">
        <v>74</v>
      </c>
      <c r="U39">
        <v>2221</v>
      </c>
      <c r="V39" t="s">
        <v>187</v>
      </c>
      <c r="W39">
        <v>0</v>
      </c>
      <c r="X39" t="s">
        <v>43</v>
      </c>
      <c r="Y39" s="2">
        <v>420000</v>
      </c>
      <c r="Z39" s="1">
        <v>420000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 s="2">
        <f t="shared" si="3"/>
        <v>0</v>
      </c>
      <c r="AJ39" s="8">
        <f t="shared" si="0"/>
        <v>420000</v>
      </c>
      <c r="AK39" s="11">
        <f t="shared" si="1"/>
        <v>420000</v>
      </c>
      <c r="AL39">
        <v>0</v>
      </c>
      <c r="AM39">
        <v>0</v>
      </c>
      <c r="AN39">
        <v>0</v>
      </c>
      <c r="AO39">
        <v>0</v>
      </c>
      <c r="AP39">
        <v>0</v>
      </c>
    </row>
    <row r="40" spans="1:42" x14ac:dyDescent="0.25">
      <c r="A40" t="s">
        <v>129</v>
      </c>
      <c r="B40" t="s">
        <v>130</v>
      </c>
      <c r="C40">
        <v>2</v>
      </c>
      <c r="D40" t="s">
        <v>470</v>
      </c>
      <c r="E40">
        <v>2.7</v>
      </c>
      <c r="F40" t="s">
        <v>218</v>
      </c>
      <c r="G40" t="s">
        <v>217</v>
      </c>
      <c r="H40" t="s">
        <v>218</v>
      </c>
      <c r="I40" t="s">
        <v>46</v>
      </c>
      <c r="J40" t="s">
        <v>242</v>
      </c>
      <c r="K40" t="s">
        <v>243</v>
      </c>
      <c r="L40">
        <v>4</v>
      </c>
      <c r="M40" t="s">
        <v>183</v>
      </c>
      <c r="N40" t="s">
        <v>244</v>
      </c>
      <c r="O40" t="s">
        <v>245</v>
      </c>
      <c r="P40">
        <v>48</v>
      </c>
      <c r="Q40" t="s">
        <v>246</v>
      </c>
      <c r="R40" t="s">
        <v>461</v>
      </c>
      <c r="S40">
        <v>2000</v>
      </c>
      <c r="T40" t="s">
        <v>74</v>
      </c>
      <c r="U40">
        <v>2221</v>
      </c>
      <c r="V40" t="s">
        <v>187</v>
      </c>
      <c r="W40">
        <v>0</v>
      </c>
      <c r="X40" t="s">
        <v>43</v>
      </c>
      <c r="Y40" s="2">
        <v>40000</v>
      </c>
      <c r="Z40" s="1">
        <v>40000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 s="2">
        <f t="shared" si="3"/>
        <v>0</v>
      </c>
      <c r="AJ40" s="8">
        <f t="shared" si="0"/>
        <v>40000</v>
      </c>
      <c r="AK40" s="11">
        <f t="shared" si="1"/>
        <v>40000</v>
      </c>
      <c r="AL40">
        <v>0</v>
      </c>
      <c r="AM40">
        <v>0</v>
      </c>
      <c r="AN40">
        <v>0</v>
      </c>
      <c r="AO40">
        <v>0</v>
      </c>
      <c r="AP40">
        <v>0</v>
      </c>
    </row>
    <row r="41" spans="1:42" x14ac:dyDescent="0.25">
      <c r="A41" t="s">
        <v>129</v>
      </c>
      <c r="B41" t="s">
        <v>130</v>
      </c>
      <c r="C41">
        <v>1</v>
      </c>
      <c r="D41" t="s">
        <v>468</v>
      </c>
      <c r="E41">
        <v>1.3</v>
      </c>
      <c r="F41" t="s">
        <v>467</v>
      </c>
      <c r="G41" t="s">
        <v>32</v>
      </c>
      <c r="H41" t="s">
        <v>33</v>
      </c>
      <c r="I41" t="s">
        <v>46</v>
      </c>
      <c r="J41" t="s">
        <v>352</v>
      </c>
      <c r="K41" t="s">
        <v>353</v>
      </c>
      <c r="L41">
        <v>3</v>
      </c>
      <c r="M41" t="s">
        <v>91</v>
      </c>
      <c r="N41" t="s">
        <v>354</v>
      </c>
      <c r="O41" t="s">
        <v>355</v>
      </c>
      <c r="P41">
        <v>43</v>
      </c>
      <c r="Q41" t="s">
        <v>356</v>
      </c>
      <c r="R41" t="s">
        <v>461</v>
      </c>
      <c r="S41">
        <v>2000</v>
      </c>
      <c r="T41" t="s">
        <v>74</v>
      </c>
      <c r="U41">
        <v>2221</v>
      </c>
      <c r="V41" t="s">
        <v>187</v>
      </c>
      <c r="W41">
        <v>0</v>
      </c>
      <c r="X41" t="s">
        <v>43</v>
      </c>
      <c r="Y41" s="2">
        <v>25000</v>
      </c>
      <c r="Z41" s="1">
        <v>25000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 s="2">
        <f t="shared" si="3"/>
        <v>0</v>
      </c>
      <c r="AJ41" s="8">
        <f t="shared" si="0"/>
        <v>25000</v>
      </c>
      <c r="AK41" s="11">
        <f t="shared" si="1"/>
        <v>25000</v>
      </c>
      <c r="AL41">
        <v>0</v>
      </c>
      <c r="AM41">
        <v>0</v>
      </c>
      <c r="AN41">
        <v>0</v>
      </c>
      <c r="AO41">
        <v>0</v>
      </c>
      <c r="AP41">
        <v>0</v>
      </c>
    </row>
    <row r="42" spans="1:42" x14ac:dyDescent="0.25">
      <c r="A42" t="s">
        <v>129</v>
      </c>
      <c r="B42" t="s">
        <v>130</v>
      </c>
      <c r="C42">
        <v>3</v>
      </c>
      <c r="D42" t="s">
        <v>477</v>
      </c>
      <c r="E42">
        <v>3.1</v>
      </c>
      <c r="F42" t="s">
        <v>478</v>
      </c>
      <c r="G42" t="s">
        <v>369</v>
      </c>
      <c r="H42" t="s">
        <v>370</v>
      </c>
      <c r="I42" t="s">
        <v>46</v>
      </c>
      <c r="J42" t="s">
        <v>352</v>
      </c>
      <c r="K42" t="s">
        <v>353</v>
      </c>
      <c r="L42">
        <v>8</v>
      </c>
      <c r="M42" t="s">
        <v>371</v>
      </c>
      <c r="N42" t="s">
        <v>376</v>
      </c>
      <c r="O42" t="s">
        <v>377</v>
      </c>
      <c r="P42">
        <v>42</v>
      </c>
      <c r="Q42" t="s">
        <v>378</v>
      </c>
      <c r="R42" t="s">
        <v>461</v>
      </c>
      <c r="S42">
        <v>2000</v>
      </c>
      <c r="T42" t="s">
        <v>74</v>
      </c>
      <c r="U42">
        <v>2221</v>
      </c>
      <c r="V42" t="s">
        <v>187</v>
      </c>
      <c r="W42">
        <v>0</v>
      </c>
      <c r="X42" t="s">
        <v>43</v>
      </c>
      <c r="Y42" s="2">
        <v>100000</v>
      </c>
      <c r="Z42" s="1">
        <v>100000</v>
      </c>
      <c r="AA42" s="1">
        <v>98000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 s="2">
        <f t="shared" si="3"/>
        <v>0</v>
      </c>
      <c r="AJ42" s="8">
        <f t="shared" si="0"/>
        <v>2000</v>
      </c>
      <c r="AK42" s="11">
        <f t="shared" si="1"/>
        <v>100000</v>
      </c>
      <c r="AL42">
        <v>0</v>
      </c>
      <c r="AM42">
        <v>0</v>
      </c>
      <c r="AN42">
        <v>0</v>
      </c>
      <c r="AO42">
        <v>0</v>
      </c>
      <c r="AP42">
        <v>0</v>
      </c>
    </row>
    <row r="43" spans="1:42" x14ac:dyDescent="0.25">
      <c r="A43" t="s">
        <v>129</v>
      </c>
      <c r="B43" t="s">
        <v>130</v>
      </c>
      <c r="C43">
        <v>3</v>
      </c>
      <c r="D43" t="s">
        <v>477</v>
      </c>
      <c r="E43">
        <v>3.1</v>
      </c>
      <c r="F43" t="s">
        <v>478</v>
      </c>
      <c r="G43" t="s">
        <v>369</v>
      </c>
      <c r="H43" t="s">
        <v>370</v>
      </c>
      <c r="I43" t="s">
        <v>46</v>
      </c>
      <c r="J43" t="s">
        <v>352</v>
      </c>
      <c r="K43" t="s">
        <v>353</v>
      </c>
      <c r="L43">
        <v>8</v>
      </c>
      <c r="M43" t="s">
        <v>371</v>
      </c>
      <c r="N43" t="s">
        <v>376</v>
      </c>
      <c r="O43" t="s">
        <v>377</v>
      </c>
      <c r="P43">
        <v>42</v>
      </c>
      <c r="Q43" t="s">
        <v>378</v>
      </c>
      <c r="R43" t="s">
        <v>461</v>
      </c>
      <c r="S43">
        <v>2000</v>
      </c>
      <c r="T43" t="s">
        <v>74</v>
      </c>
      <c r="U43">
        <v>2351</v>
      </c>
      <c r="V43" t="s">
        <v>379</v>
      </c>
      <c r="W43">
        <v>0</v>
      </c>
      <c r="X43" t="s">
        <v>43</v>
      </c>
      <c r="Y43" s="2">
        <v>700000</v>
      </c>
      <c r="Z43" s="1">
        <v>700000</v>
      </c>
      <c r="AA43" s="1">
        <v>536004.94999999995</v>
      </c>
      <c r="AB43" s="1">
        <v>50000</v>
      </c>
      <c r="AC43">
        <v>0</v>
      </c>
      <c r="AD43">
        <v>0</v>
      </c>
      <c r="AE43">
        <v>0</v>
      </c>
      <c r="AF43" s="15">
        <v>50000</v>
      </c>
      <c r="AG43" s="12">
        <v>0</v>
      </c>
      <c r="AH43">
        <v>0</v>
      </c>
      <c r="AI43" s="2">
        <f t="shared" si="3"/>
        <v>-50000</v>
      </c>
      <c r="AJ43" s="8">
        <f t="shared" si="0"/>
        <v>163995.05000000005</v>
      </c>
      <c r="AK43" s="11">
        <f t="shared" si="1"/>
        <v>650000</v>
      </c>
      <c r="AL43">
        <v>0</v>
      </c>
      <c r="AM43">
        <v>0</v>
      </c>
      <c r="AN43">
        <v>0</v>
      </c>
      <c r="AO43">
        <v>0</v>
      </c>
      <c r="AP43">
        <v>0</v>
      </c>
    </row>
    <row r="44" spans="1:42" x14ac:dyDescent="0.25">
      <c r="A44" t="s">
        <v>129</v>
      </c>
      <c r="B44" t="s">
        <v>130</v>
      </c>
      <c r="C44">
        <v>3</v>
      </c>
      <c r="D44" t="s">
        <v>477</v>
      </c>
      <c r="E44">
        <v>3.1</v>
      </c>
      <c r="F44" t="s">
        <v>478</v>
      </c>
      <c r="G44" t="s">
        <v>369</v>
      </c>
      <c r="H44" t="s">
        <v>370</v>
      </c>
      <c r="I44" t="s">
        <v>46</v>
      </c>
      <c r="J44" t="s">
        <v>352</v>
      </c>
      <c r="K44" t="s">
        <v>353</v>
      </c>
      <c r="L44">
        <v>8</v>
      </c>
      <c r="M44" t="s">
        <v>371</v>
      </c>
      <c r="N44" t="s">
        <v>376</v>
      </c>
      <c r="O44" t="s">
        <v>377</v>
      </c>
      <c r="P44">
        <v>42</v>
      </c>
      <c r="Q44" t="s">
        <v>378</v>
      </c>
      <c r="R44" t="s">
        <v>461</v>
      </c>
      <c r="S44">
        <v>2000</v>
      </c>
      <c r="T44" t="s">
        <v>74</v>
      </c>
      <c r="U44">
        <v>2391</v>
      </c>
      <c r="V44" t="s">
        <v>380</v>
      </c>
      <c r="W44">
        <v>0</v>
      </c>
      <c r="X44" t="s">
        <v>43</v>
      </c>
      <c r="Y44" s="2">
        <v>500000</v>
      </c>
      <c r="Z44" s="1">
        <v>500000</v>
      </c>
      <c r="AA44" s="1">
        <v>492000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 s="2">
        <f t="shared" si="3"/>
        <v>0</v>
      </c>
      <c r="AJ44" s="8">
        <f t="shared" si="0"/>
        <v>8000</v>
      </c>
      <c r="AK44" s="11">
        <f t="shared" si="1"/>
        <v>500000</v>
      </c>
      <c r="AL44">
        <v>0</v>
      </c>
      <c r="AM44">
        <v>0</v>
      </c>
      <c r="AN44">
        <v>0</v>
      </c>
      <c r="AO44">
        <v>0</v>
      </c>
      <c r="AP44">
        <v>0</v>
      </c>
    </row>
    <row r="45" spans="1:42" x14ac:dyDescent="0.25">
      <c r="A45" t="s">
        <v>129</v>
      </c>
      <c r="B45" t="s">
        <v>130</v>
      </c>
      <c r="C45">
        <v>2</v>
      </c>
      <c r="D45" t="s">
        <v>470</v>
      </c>
      <c r="E45">
        <v>2.2000000000000002</v>
      </c>
      <c r="F45" t="s">
        <v>472</v>
      </c>
      <c r="G45" t="s">
        <v>139</v>
      </c>
      <c r="H45" t="s">
        <v>140</v>
      </c>
      <c r="I45" t="s">
        <v>46</v>
      </c>
      <c r="J45" t="s">
        <v>89</v>
      </c>
      <c r="K45" t="s">
        <v>90</v>
      </c>
      <c r="L45">
        <v>2</v>
      </c>
      <c r="M45" t="s">
        <v>161</v>
      </c>
      <c r="N45" t="s">
        <v>162</v>
      </c>
      <c r="O45" t="s">
        <v>163</v>
      </c>
      <c r="P45">
        <v>36</v>
      </c>
      <c r="Q45" t="s">
        <v>164</v>
      </c>
      <c r="R45" t="s">
        <v>461</v>
      </c>
      <c r="S45">
        <v>2000</v>
      </c>
      <c r="T45" t="s">
        <v>74</v>
      </c>
      <c r="U45">
        <v>2411</v>
      </c>
      <c r="V45" t="s">
        <v>165</v>
      </c>
      <c r="W45">
        <v>0</v>
      </c>
      <c r="X45" t="s">
        <v>43</v>
      </c>
      <c r="Y45" s="2">
        <v>200000</v>
      </c>
      <c r="Z45" s="1">
        <v>200000</v>
      </c>
      <c r="AA45" s="1">
        <v>101917.6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 s="2">
        <f t="shared" si="3"/>
        <v>0</v>
      </c>
      <c r="AJ45" s="8">
        <f t="shared" si="0"/>
        <v>98082.4</v>
      </c>
      <c r="AK45" s="11">
        <f t="shared" si="1"/>
        <v>200000</v>
      </c>
      <c r="AL45">
        <v>0</v>
      </c>
      <c r="AM45">
        <v>0</v>
      </c>
      <c r="AN45">
        <v>0</v>
      </c>
      <c r="AO45">
        <v>0</v>
      </c>
      <c r="AP45">
        <v>0</v>
      </c>
    </row>
    <row r="46" spans="1:42" x14ac:dyDescent="0.25">
      <c r="A46" t="s">
        <v>129</v>
      </c>
      <c r="B46" t="s">
        <v>130</v>
      </c>
      <c r="C46">
        <v>1</v>
      </c>
      <c r="D46" t="s">
        <v>468</v>
      </c>
      <c r="E46">
        <v>1.3</v>
      </c>
      <c r="F46" t="s">
        <v>467</v>
      </c>
      <c r="G46" t="s">
        <v>32</v>
      </c>
      <c r="H46" t="s">
        <v>33</v>
      </c>
      <c r="I46" t="s">
        <v>46</v>
      </c>
      <c r="J46" t="s">
        <v>89</v>
      </c>
      <c r="K46" t="s">
        <v>90</v>
      </c>
      <c r="L46">
        <v>3</v>
      </c>
      <c r="M46" t="s">
        <v>91</v>
      </c>
      <c r="N46" t="s">
        <v>349</v>
      </c>
      <c r="O46" t="s">
        <v>350</v>
      </c>
      <c r="P46">
        <v>33</v>
      </c>
      <c r="Q46" t="s">
        <v>351</v>
      </c>
      <c r="R46" t="s">
        <v>461</v>
      </c>
      <c r="S46">
        <v>2000</v>
      </c>
      <c r="T46" t="s">
        <v>74</v>
      </c>
      <c r="U46">
        <v>2411</v>
      </c>
      <c r="V46" t="s">
        <v>165</v>
      </c>
      <c r="W46">
        <v>0</v>
      </c>
      <c r="X46" t="s">
        <v>43</v>
      </c>
      <c r="Y46" s="2">
        <v>300000</v>
      </c>
      <c r="Z46" s="1">
        <v>300000</v>
      </c>
      <c r="AA46" s="1">
        <v>56163.519999999997</v>
      </c>
      <c r="AB46" s="1">
        <v>56163.519999999997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 s="2">
        <f t="shared" si="3"/>
        <v>0</v>
      </c>
      <c r="AJ46" s="8">
        <f t="shared" si="0"/>
        <v>243836.48</v>
      </c>
      <c r="AK46" s="11">
        <f t="shared" si="1"/>
        <v>300000</v>
      </c>
      <c r="AL46">
        <v>0</v>
      </c>
      <c r="AM46">
        <v>0</v>
      </c>
      <c r="AN46">
        <v>0</v>
      </c>
      <c r="AO46">
        <v>0</v>
      </c>
      <c r="AP46">
        <v>0</v>
      </c>
    </row>
    <row r="47" spans="1:42" x14ac:dyDescent="0.25">
      <c r="A47" t="s">
        <v>129</v>
      </c>
      <c r="B47" t="s">
        <v>130</v>
      </c>
      <c r="C47">
        <v>2</v>
      </c>
      <c r="D47" t="s">
        <v>470</v>
      </c>
      <c r="E47">
        <v>2.2000000000000002</v>
      </c>
      <c r="F47" t="s">
        <v>472</v>
      </c>
      <c r="G47" t="s">
        <v>139</v>
      </c>
      <c r="H47" t="s">
        <v>140</v>
      </c>
      <c r="I47" t="s">
        <v>141</v>
      </c>
      <c r="J47" t="s">
        <v>98</v>
      </c>
      <c r="K47" t="s">
        <v>99</v>
      </c>
      <c r="L47">
        <v>1</v>
      </c>
      <c r="M47" t="s">
        <v>142</v>
      </c>
      <c r="N47" t="s">
        <v>150</v>
      </c>
      <c r="O47" t="s">
        <v>151</v>
      </c>
      <c r="P47">
        <v>16</v>
      </c>
      <c r="Q47" t="s">
        <v>152</v>
      </c>
      <c r="R47" t="s">
        <v>461</v>
      </c>
      <c r="S47">
        <v>2000</v>
      </c>
      <c r="T47" t="s">
        <v>74</v>
      </c>
      <c r="U47">
        <v>2421</v>
      </c>
      <c r="V47" t="s">
        <v>155</v>
      </c>
      <c r="W47">
        <v>0</v>
      </c>
      <c r="X47" t="s">
        <v>43</v>
      </c>
      <c r="Y47" s="2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 s="12">
        <v>0</v>
      </c>
      <c r="AG47" s="15">
        <v>10150</v>
      </c>
      <c r="AH47">
        <v>0</v>
      </c>
      <c r="AI47" s="2">
        <f t="shared" si="3"/>
        <v>10150</v>
      </c>
      <c r="AJ47" s="8">
        <f t="shared" si="0"/>
        <v>0</v>
      </c>
      <c r="AK47" s="11">
        <f t="shared" si="1"/>
        <v>10150</v>
      </c>
      <c r="AL47">
        <v>0</v>
      </c>
      <c r="AM47">
        <v>0</v>
      </c>
      <c r="AN47">
        <v>0</v>
      </c>
      <c r="AO47">
        <v>0</v>
      </c>
      <c r="AP47">
        <v>0</v>
      </c>
    </row>
    <row r="48" spans="1:42" x14ac:dyDescent="0.25">
      <c r="A48" t="s">
        <v>129</v>
      </c>
      <c r="B48" t="s">
        <v>130</v>
      </c>
      <c r="C48">
        <v>2</v>
      </c>
      <c r="D48" t="s">
        <v>470</v>
      </c>
      <c r="E48">
        <v>2.2000000000000002</v>
      </c>
      <c r="F48" t="s">
        <v>472</v>
      </c>
      <c r="G48" t="s">
        <v>139</v>
      </c>
      <c r="H48" t="s">
        <v>140</v>
      </c>
      <c r="I48" t="s">
        <v>46</v>
      </c>
      <c r="J48" t="s">
        <v>89</v>
      </c>
      <c r="K48" t="s">
        <v>90</v>
      </c>
      <c r="L48">
        <v>2</v>
      </c>
      <c r="M48" t="s">
        <v>161</v>
      </c>
      <c r="N48" t="s">
        <v>162</v>
      </c>
      <c r="O48" t="s">
        <v>163</v>
      </c>
      <c r="P48">
        <v>36</v>
      </c>
      <c r="Q48" t="s">
        <v>164</v>
      </c>
      <c r="R48" t="s">
        <v>461</v>
      </c>
      <c r="S48">
        <v>2000</v>
      </c>
      <c r="T48" t="s">
        <v>74</v>
      </c>
      <c r="U48">
        <v>2421</v>
      </c>
      <c r="V48" t="s">
        <v>155</v>
      </c>
      <c r="W48">
        <v>0</v>
      </c>
      <c r="X48" t="s">
        <v>43</v>
      </c>
      <c r="Y48" s="2">
        <v>700000</v>
      </c>
      <c r="Z48" s="1">
        <v>700000</v>
      </c>
      <c r="AA48" s="1">
        <v>62036.800000000003</v>
      </c>
      <c r="AB48" s="1">
        <v>62036.800000000003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 s="2">
        <f t="shared" si="3"/>
        <v>0</v>
      </c>
      <c r="AJ48" s="8">
        <f t="shared" si="0"/>
        <v>637963.19999999995</v>
      </c>
      <c r="AK48" s="11">
        <f t="shared" si="1"/>
        <v>700000</v>
      </c>
      <c r="AL48">
        <v>0</v>
      </c>
      <c r="AM48">
        <v>0</v>
      </c>
      <c r="AN48">
        <v>0</v>
      </c>
      <c r="AO48">
        <v>0</v>
      </c>
      <c r="AP48">
        <v>0</v>
      </c>
    </row>
    <row r="49" spans="1:42" x14ac:dyDescent="0.25">
      <c r="A49" t="s">
        <v>129</v>
      </c>
      <c r="B49" t="s">
        <v>130</v>
      </c>
      <c r="C49">
        <v>2</v>
      </c>
      <c r="D49" t="s">
        <v>470</v>
      </c>
      <c r="E49">
        <v>2.2999999999999998</v>
      </c>
      <c r="F49" t="s">
        <v>473</v>
      </c>
      <c r="G49" t="s">
        <v>206</v>
      </c>
      <c r="H49" t="s">
        <v>207</v>
      </c>
      <c r="I49" t="s">
        <v>46</v>
      </c>
      <c r="J49" t="s">
        <v>89</v>
      </c>
      <c r="K49" t="s">
        <v>90</v>
      </c>
      <c r="L49">
        <v>3</v>
      </c>
      <c r="M49" t="s">
        <v>91</v>
      </c>
      <c r="N49" t="s">
        <v>208</v>
      </c>
      <c r="O49" t="s">
        <v>209</v>
      </c>
      <c r="P49">
        <v>39</v>
      </c>
      <c r="Q49" t="s">
        <v>210</v>
      </c>
      <c r="R49" t="s">
        <v>461</v>
      </c>
      <c r="S49">
        <v>2000</v>
      </c>
      <c r="T49" t="s">
        <v>74</v>
      </c>
      <c r="U49">
        <v>2421</v>
      </c>
      <c r="V49" t="s">
        <v>155</v>
      </c>
      <c r="W49">
        <v>0</v>
      </c>
      <c r="X49" t="s">
        <v>43</v>
      </c>
      <c r="Y49" s="2">
        <v>10000</v>
      </c>
      <c r="Z49" s="1">
        <v>10000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 s="2">
        <f t="shared" si="3"/>
        <v>0</v>
      </c>
      <c r="AJ49" s="8">
        <f t="shared" si="0"/>
        <v>10000</v>
      </c>
      <c r="AK49" s="11">
        <f t="shared" si="1"/>
        <v>10000</v>
      </c>
      <c r="AL49">
        <v>0</v>
      </c>
      <c r="AM49">
        <v>0</v>
      </c>
      <c r="AN49">
        <v>0</v>
      </c>
      <c r="AO49">
        <v>0</v>
      </c>
      <c r="AP49">
        <v>0</v>
      </c>
    </row>
    <row r="50" spans="1:42" x14ac:dyDescent="0.25">
      <c r="A50" t="s">
        <v>129</v>
      </c>
      <c r="B50" t="s">
        <v>130</v>
      </c>
      <c r="C50">
        <v>1</v>
      </c>
      <c r="D50" t="s">
        <v>468</v>
      </c>
      <c r="E50">
        <v>1.3</v>
      </c>
      <c r="F50" t="s">
        <v>467</v>
      </c>
      <c r="G50" t="s">
        <v>32</v>
      </c>
      <c r="H50" t="s">
        <v>33</v>
      </c>
      <c r="I50" t="s">
        <v>46</v>
      </c>
      <c r="J50" t="s">
        <v>47</v>
      </c>
      <c r="K50" t="s">
        <v>48</v>
      </c>
      <c r="L50">
        <v>6</v>
      </c>
      <c r="M50" t="s">
        <v>37</v>
      </c>
      <c r="N50" t="s">
        <v>49</v>
      </c>
      <c r="O50" t="s">
        <v>50</v>
      </c>
      <c r="P50">
        <v>21</v>
      </c>
      <c r="Q50" t="s">
        <v>108</v>
      </c>
      <c r="R50" t="s">
        <v>461</v>
      </c>
      <c r="S50">
        <v>2000</v>
      </c>
      <c r="T50" t="s">
        <v>74</v>
      </c>
      <c r="U50">
        <v>2421</v>
      </c>
      <c r="V50" t="s">
        <v>155</v>
      </c>
      <c r="W50">
        <v>0</v>
      </c>
      <c r="X50" t="s">
        <v>43</v>
      </c>
      <c r="Y50" s="2">
        <v>20000</v>
      </c>
      <c r="Z50" s="1">
        <v>20000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 s="2">
        <f t="shared" si="3"/>
        <v>0</v>
      </c>
      <c r="AJ50" s="8">
        <f t="shared" si="0"/>
        <v>20000</v>
      </c>
      <c r="AK50" s="11">
        <f t="shared" si="1"/>
        <v>20000</v>
      </c>
      <c r="AL50">
        <v>0</v>
      </c>
      <c r="AM50">
        <v>0</v>
      </c>
      <c r="AN50">
        <v>0</v>
      </c>
      <c r="AO50">
        <v>0</v>
      </c>
      <c r="AP50">
        <v>0</v>
      </c>
    </row>
    <row r="51" spans="1:42" x14ac:dyDescent="0.25">
      <c r="A51" t="s">
        <v>129</v>
      </c>
      <c r="B51" t="s">
        <v>130</v>
      </c>
      <c r="C51">
        <v>1</v>
      </c>
      <c r="D51" t="s">
        <v>468</v>
      </c>
      <c r="E51">
        <v>1.3</v>
      </c>
      <c r="F51" t="s">
        <v>467</v>
      </c>
      <c r="G51" t="s">
        <v>32</v>
      </c>
      <c r="H51" t="s">
        <v>33</v>
      </c>
      <c r="I51" t="s">
        <v>46</v>
      </c>
      <c r="J51" t="s">
        <v>89</v>
      </c>
      <c r="K51" t="s">
        <v>90</v>
      </c>
      <c r="L51">
        <v>3</v>
      </c>
      <c r="M51" t="s">
        <v>91</v>
      </c>
      <c r="N51" t="s">
        <v>349</v>
      </c>
      <c r="O51" t="s">
        <v>350</v>
      </c>
      <c r="P51">
        <v>33</v>
      </c>
      <c r="Q51" t="s">
        <v>351</v>
      </c>
      <c r="R51" t="s">
        <v>461</v>
      </c>
      <c r="S51">
        <v>2000</v>
      </c>
      <c r="T51" t="s">
        <v>74</v>
      </c>
      <c r="U51">
        <v>2421</v>
      </c>
      <c r="V51" t="s">
        <v>155</v>
      </c>
      <c r="W51">
        <v>0</v>
      </c>
      <c r="X51" t="s">
        <v>43</v>
      </c>
      <c r="Y51" s="2">
        <v>11000000</v>
      </c>
      <c r="Z51" s="1">
        <v>11000000</v>
      </c>
      <c r="AA51" s="1">
        <v>9934040.7699999996</v>
      </c>
      <c r="AB51" s="1">
        <v>9934040.7699999996</v>
      </c>
      <c r="AC51" s="1">
        <v>3040155.16</v>
      </c>
      <c r="AD51" s="1">
        <v>3029583.31</v>
      </c>
      <c r="AE51" s="1">
        <v>3029583.31</v>
      </c>
      <c r="AF51">
        <v>0</v>
      </c>
      <c r="AG51">
        <v>0</v>
      </c>
      <c r="AH51">
        <v>0</v>
      </c>
      <c r="AI51" s="2">
        <f t="shared" si="3"/>
        <v>0</v>
      </c>
      <c r="AJ51" s="8">
        <f t="shared" si="0"/>
        <v>1065959.2300000004</v>
      </c>
      <c r="AK51" s="11">
        <f t="shared" si="1"/>
        <v>11000000</v>
      </c>
      <c r="AL51">
        <v>0</v>
      </c>
      <c r="AM51">
        <v>0</v>
      </c>
      <c r="AN51">
        <v>0</v>
      </c>
      <c r="AO51">
        <v>0</v>
      </c>
      <c r="AP51">
        <v>0</v>
      </c>
    </row>
    <row r="52" spans="1:42" x14ac:dyDescent="0.25">
      <c r="A52" t="s">
        <v>129</v>
      </c>
      <c r="B52" t="s">
        <v>130</v>
      </c>
      <c r="C52">
        <v>3</v>
      </c>
      <c r="D52" t="s">
        <v>477</v>
      </c>
      <c r="E52">
        <v>3.1</v>
      </c>
      <c r="F52" t="s">
        <v>478</v>
      </c>
      <c r="G52" t="s">
        <v>369</v>
      </c>
      <c r="H52" t="s">
        <v>370</v>
      </c>
      <c r="I52" t="s">
        <v>46</v>
      </c>
      <c r="J52" t="s">
        <v>352</v>
      </c>
      <c r="K52" t="s">
        <v>353</v>
      </c>
      <c r="L52">
        <v>8</v>
      </c>
      <c r="M52" t="s">
        <v>371</v>
      </c>
      <c r="N52" t="s">
        <v>376</v>
      </c>
      <c r="O52" t="s">
        <v>377</v>
      </c>
      <c r="P52">
        <v>42</v>
      </c>
      <c r="Q52" t="s">
        <v>378</v>
      </c>
      <c r="R52" t="s">
        <v>461</v>
      </c>
      <c r="S52">
        <v>2000</v>
      </c>
      <c r="T52" t="s">
        <v>74</v>
      </c>
      <c r="U52">
        <v>2431</v>
      </c>
      <c r="V52" t="s">
        <v>381</v>
      </c>
      <c r="W52">
        <v>0</v>
      </c>
      <c r="X52" t="s">
        <v>43</v>
      </c>
      <c r="Y52" s="2">
        <v>100000</v>
      </c>
      <c r="Z52" s="1">
        <v>100000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 s="2">
        <f t="shared" si="3"/>
        <v>0</v>
      </c>
      <c r="AJ52" s="8">
        <f t="shared" si="0"/>
        <v>100000</v>
      </c>
      <c r="AK52" s="11">
        <f t="shared" si="1"/>
        <v>100000</v>
      </c>
      <c r="AL52">
        <v>0</v>
      </c>
      <c r="AM52">
        <v>0</v>
      </c>
      <c r="AN52">
        <v>0</v>
      </c>
      <c r="AO52">
        <v>0</v>
      </c>
      <c r="AP52">
        <v>0</v>
      </c>
    </row>
    <row r="53" spans="1:42" x14ac:dyDescent="0.25">
      <c r="A53" t="s">
        <v>129</v>
      </c>
      <c r="B53" t="s">
        <v>130</v>
      </c>
      <c r="C53">
        <v>1</v>
      </c>
      <c r="D53" t="s">
        <v>468</v>
      </c>
      <c r="E53">
        <v>1.3</v>
      </c>
      <c r="F53" t="s">
        <v>467</v>
      </c>
      <c r="G53" t="s">
        <v>32</v>
      </c>
      <c r="H53" t="s">
        <v>33</v>
      </c>
      <c r="I53" t="s">
        <v>46</v>
      </c>
      <c r="J53" t="s">
        <v>47</v>
      </c>
      <c r="K53" t="s">
        <v>48</v>
      </c>
      <c r="L53">
        <v>6</v>
      </c>
      <c r="M53" t="s">
        <v>37</v>
      </c>
      <c r="N53" t="s">
        <v>49</v>
      </c>
      <c r="O53" t="s">
        <v>50</v>
      </c>
      <c r="P53">
        <v>21</v>
      </c>
      <c r="Q53" t="s">
        <v>108</v>
      </c>
      <c r="R53" t="s">
        <v>461</v>
      </c>
      <c r="S53">
        <v>2000</v>
      </c>
      <c r="T53" t="s">
        <v>74</v>
      </c>
      <c r="U53">
        <v>2451</v>
      </c>
      <c r="V53" t="s">
        <v>326</v>
      </c>
      <c r="W53">
        <v>0</v>
      </c>
      <c r="X53" t="s">
        <v>43</v>
      </c>
      <c r="Y53" s="2">
        <v>50000</v>
      </c>
      <c r="Z53" s="1">
        <v>50000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 s="2">
        <f t="shared" si="3"/>
        <v>0</v>
      </c>
      <c r="AJ53" s="8">
        <f t="shared" si="0"/>
        <v>50000</v>
      </c>
      <c r="AK53" s="11">
        <f t="shared" si="1"/>
        <v>50000</v>
      </c>
      <c r="AL53">
        <v>0</v>
      </c>
      <c r="AM53">
        <v>0</v>
      </c>
      <c r="AN53">
        <v>0</v>
      </c>
      <c r="AO53">
        <v>0</v>
      </c>
      <c r="AP53">
        <v>0</v>
      </c>
    </row>
    <row r="54" spans="1:42" x14ac:dyDescent="0.25">
      <c r="A54" t="s">
        <v>129</v>
      </c>
      <c r="B54" t="s">
        <v>130</v>
      </c>
      <c r="C54">
        <v>3</v>
      </c>
      <c r="D54" t="s">
        <v>477</v>
      </c>
      <c r="E54">
        <v>3.1</v>
      </c>
      <c r="F54" t="s">
        <v>478</v>
      </c>
      <c r="G54" t="s">
        <v>369</v>
      </c>
      <c r="H54" t="s">
        <v>370</v>
      </c>
      <c r="I54" t="s">
        <v>46</v>
      </c>
      <c r="J54" t="s">
        <v>352</v>
      </c>
      <c r="K54" t="s">
        <v>353</v>
      </c>
      <c r="L54">
        <v>8</v>
      </c>
      <c r="M54" t="s">
        <v>371</v>
      </c>
      <c r="N54" t="s">
        <v>376</v>
      </c>
      <c r="O54" t="s">
        <v>377</v>
      </c>
      <c r="P54">
        <v>42</v>
      </c>
      <c r="Q54" t="s">
        <v>378</v>
      </c>
      <c r="R54" t="s">
        <v>461</v>
      </c>
      <c r="S54">
        <v>2000</v>
      </c>
      <c r="T54" t="s">
        <v>74</v>
      </c>
      <c r="U54">
        <v>2451</v>
      </c>
      <c r="V54" t="s">
        <v>326</v>
      </c>
      <c r="W54">
        <v>0</v>
      </c>
      <c r="X54" t="s">
        <v>43</v>
      </c>
      <c r="Y54" s="2">
        <v>400000</v>
      </c>
      <c r="Z54" s="1">
        <v>400000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 s="2">
        <f t="shared" si="3"/>
        <v>0</v>
      </c>
      <c r="AJ54" s="8">
        <f t="shared" si="0"/>
        <v>400000</v>
      </c>
      <c r="AK54" s="11">
        <f t="shared" si="1"/>
        <v>400000</v>
      </c>
      <c r="AL54">
        <v>0</v>
      </c>
      <c r="AM54">
        <v>0</v>
      </c>
      <c r="AN54">
        <v>0</v>
      </c>
      <c r="AO54">
        <v>0</v>
      </c>
      <c r="AP54">
        <v>0</v>
      </c>
    </row>
    <row r="55" spans="1:42" x14ac:dyDescent="0.25">
      <c r="A55" t="s">
        <v>129</v>
      </c>
      <c r="B55" t="s">
        <v>130</v>
      </c>
      <c r="C55">
        <v>2</v>
      </c>
      <c r="D55" t="s">
        <v>470</v>
      </c>
      <c r="E55">
        <v>2.2000000000000002</v>
      </c>
      <c r="F55" t="s">
        <v>472</v>
      </c>
      <c r="G55" t="s">
        <v>139</v>
      </c>
      <c r="H55" t="s">
        <v>140</v>
      </c>
      <c r="I55" t="s">
        <v>141</v>
      </c>
      <c r="J55" t="s">
        <v>98</v>
      </c>
      <c r="K55" t="s">
        <v>99</v>
      </c>
      <c r="L55">
        <v>1</v>
      </c>
      <c r="M55" t="s">
        <v>142</v>
      </c>
      <c r="N55" t="s">
        <v>150</v>
      </c>
      <c r="O55" t="s">
        <v>151</v>
      </c>
      <c r="P55">
        <v>16</v>
      </c>
      <c r="Q55" t="s">
        <v>152</v>
      </c>
      <c r="R55" t="s">
        <v>461</v>
      </c>
      <c r="S55">
        <v>2000</v>
      </c>
      <c r="T55" t="s">
        <v>74</v>
      </c>
      <c r="U55">
        <v>2461</v>
      </c>
      <c r="V55" t="s">
        <v>156</v>
      </c>
      <c r="W55">
        <v>0</v>
      </c>
      <c r="X55" t="s">
        <v>43</v>
      </c>
      <c r="Y55" s="2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 s="12">
        <v>0</v>
      </c>
      <c r="AG55" s="15">
        <v>19850</v>
      </c>
      <c r="AH55">
        <v>0</v>
      </c>
      <c r="AI55" s="2">
        <f t="shared" si="3"/>
        <v>19850</v>
      </c>
      <c r="AJ55" s="8">
        <f t="shared" si="0"/>
        <v>0</v>
      </c>
      <c r="AK55" s="11">
        <f t="shared" si="1"/>
        <v>19850</v>
      </c>
      <c r="AL55">
        <v>0</v>
      </c>
      <c r="AM55">
        <v>0</v>
      </c>
      <c r="AN55">
        <v>0</v>
      </c>
      <c r="AO55">
        <v>0</v>
      </c>
      <c r="AP55">
        <v>0</v>
      </c>
    </row>
    <row r="56" spans="1:42" x14ac:dyDescent="0.25">
      <c r="A56" t="s">
        <v>129</v>
      </c>
      <c r="B56" t="s">
        <v>130</v>
      </c>
      <c r="C56">
        <v>2</v>
      </c>
      <c r="D56" t="s">
        <v>470</v>
      </c>
      <c r="E56">
        <v>2.2000000000000002</v>
      </c>
      <c r="F56" t="s">
        <v>472</v>
      </c>
      <c r="G56" t="s">
        <v>139</v>
      </c>
      <c r="H56" t="s">
        <v>140</v>
      </c>
      <c r="I56" t="s">
        <v>46</v>
      </c>
      <c r="J56" t="s">
        <v>89</v>
      </c>
      <c r="K56" t="s">
        <v>90</v>
      </c>
      <c r="L56">
        <v>2</v>
      </c>
      <c r="M56" t="s">
        <v>161</v>
      </c>
      <c r="N56" t="s">
        <v>162</v>
      </c>
      <c r="O56" t="s">
        <v>163</v>
      </c>
      <c r="P56">
        <v>36</v>
      </c>
      <c r="Q56" t="s">
        <v>164</v>
      </c>
      <c r="R56" t="s">
        <v>461</v>
      </c>
      <c r="S56">
        <v>2000</v>
      </c>
      <c r="T56" t="s">
        <v>74</v>
      </c>
      <c r="U56">
        <v>2461</v>
      </c>
      <c r="V56" t="s">
        <v>156</v>
      </c>
      <c r="W56">
        <v>0</v>
      </c>
      <c r="X56" t="s">
        <v>43</v>
      </c>
      <c r="Y56" s="2">
        <v>207000</v>
      </c>
      <c r="Z56" s="1">
        <v>150000</v>
      </c>
      <c r="AA56" s="1">
        <v>197880.22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 s="2">
        <f t="shared" si="3"/>
        <v>0</v>
      </c>
      <c r="AJ56" s="8">
        <f t="shared" si="0"/>
        <v>9119.7799999999988</v>
      </c>
      <c r="AK56" s="11">
        <f t="shared" si="1"/>
        <v>207000</v>
      </c>
      <c r="AL56">
        <v>0</v>
      </c>
      <c r="AM56" s="1">
        <v>57000</v>
      </c>
      <c r="AN56">
        <v>0</v>
      </c>
      <c r="AO56">
        <v>0</v>
      </c>
      <c r="AP56" s="1">
        <v>57000</v>
      </c>
    </row>
    <row r="57" spans="1:42" x14ac:dyDescent="0.25">
      <c r="A57" t="s">
        <v>129</v>
      </c>
      <c r="B57" t="s">
        <v>130</v>
      </c>
      <c r="C57">
        <v>3</v>
      </c>
      <c r="D57" t="s">
        <v>477</v>
      </c>
      <c r="E57">
        <v>3.8</v>
      </c>
      <c r="F57" t="s">
        <v>479</v>
      </c>
      <c r="G57" t="s">
        <v>78</v>
      </c>
      <c r="H57" t="s">
        <v>79</v>
      </c>
      <c r="I57" t="s">
        <v>46</v>
      </c>
      <c r="J57" t="s">
        <v>80</v>
      </c>
      <c r="K57" t="s">
        <v>81</v>
      </c>
      <c r="L57">
        <v>6</v>
      </c>
      <c r="M57" t="s">
        <v>37</v>
      </c>
      <c r="N57" t="s">
        <v>82</v>
      </c>
      <c r="O57" t="s">
        <v>83</v>
      </c>
      <c r="P57">
        <v>49</v>
      </c>
      <c r="Q57" t="s">
        <v>193</v>
      </c>
      <c r="R57" t="s">
        <v>461</v>
      </c>
      <c r="S57">
        <v>2000</v>
      </c>
      <c r="T57" t="s">
        <v>74</v>
      </c>
      <c r="U57">
        <v>2461</v>
      </c>
      <c r="V57" t="s">
        <v>156</v>
      </c>
      <c r="W57">
        <v>0</v>
      </c>
      <c r="X57" t="s">
        <v>43</v>
      </c>
      <c r="Y57" s="2">
        <v>150000</v>
      </c>
      <c r="Z57" s="1">
        <v>150000</v>
      </c>
      <c r="AA57" s="1">
        <v>15776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 s="2">
        <f t="shared" si="3"/>
        <v>0</v>
      </c>
      <c r="AJ57" s="8">
        <f t="shared" si="0"/>
        <v>134224</v>
      </c>
      <c r="AK57" s="11">
        <f t="shared" si="1"/>
        <v>150000</v>
      </c>
      <c r="AL57">
        <v>0</v>
      </c>
      <c r="AM57">
        <v>0</v>
      </c>
      <c r="AN57">
        <v>0</v>
      </c>
      <c r="AO57">
        <v>0</v>
      </c>
      <c r="AP57">
        <v>0</v>
      </c>
    </row>
    <row r="58" spans="1:42" x14ac:dyDescent="0.25">
      <c r="A58" t="s">
        <v>129</v>
      </c>
      <c r="B58" t="s">
        <v>130</v>
      </c>
      <c r="C58">
        <v>1</v>
      </c>
      <c r="D58" t="s">
        <v>468</v>
      </c>
      <c r="E58">
        <v>1.7</v>
      </c>
      <c r="F58" t="s">
        <v>469</v>
      </c>
      <c r="G58" t="s">
        <v>96</v>
      </c>
      <c r="H58" t="s">
        <v>97</v>
      </c>
      <c r="I58" t="s">
        <v>46</v>
      </c>
      <c r="J58" t="s">
        <v>98</v>
      </c>
      <c r="K58" t="s">
        <v>99</v>
      </c>
      <c r="L58">
        <v>3</v>
      </c>
      <c r="M58" t="s">
        <v>91</v>
      </c>
      <c r="N58" t="s">
        <v>100</v>
      </c>
      <c r="O58" t="s">
        <v>101</v>
      </c>
      <c r="P58">
        <v>11</v>
      </c>
      <c r="Q58" t="s">
        <v>252</v>
      </c>
      <c r="R58" t="s">
        <v>461</v>
      </c>
      <c r="S58">
        <v>2000</v>
      </c>
      <c r="T58" t="s">
        <v>74</v>
      </c>
      <c r="U58">
        <v>2461</v>
      </c>
      <c r="V58" t="s">
        <v>156</v>
      </c>
      <c r="W58">
        <v>0</v>
      </c>
      <c r="X58" t="s">
        <v>43</v>
      </c>
      <c r="Y58" s="2">
        <v>1000</v>
      </c>
      <c r="Z58" s="1">
        <v>1000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 s="2">
        <f t="shared" si="3"/>
        <v>0</v>
      </c>
      <c r="AJ58" s="8">
        <f t="shared" si="0"/>
        <v>1000</v>
      </c>
      <c r="AK58" s="11">
        <f t="shared" si="1"/>
        <v>1000</v>
      </c>
      <c r="AL58">
        <v>0</v>
      </c>
      <c r="AM58">
        <v>0</v>
      </c>
      <c r="AN58">
        <v>0</v>
      </c>
      <c r="AO58">
        <v>0</v>
      </c>
      <c r="AP58">
        <v>0</v>
      </c>
    </row>
    <row r="59" spans="1:42" x14ac:dyDescent="0.25">
      <c r="A59" t="s">
        <v>129</v>
      </c>
      <c r="B59" t="s">
        <v>130</v>
      </c>
      <c r="C59">
        <v>1</v>
      </c>
      <c r="D59" t="s">
        <v>468</v>
      </c>
      <c r="E59">
        <v>1.3</v>
      </c>
      <c r="F59" t="s">
        <v>467</v>
      </c>
      <c r="G59" t="s">
        <v>32</v>
      </c>
      <c r="H59" t="s">
        <v>33</v>
      </c>
      <c r="I59" t="s">
        <v>46</v>
      </c>
      <c r="J59" t="s">
        <v>47</v>
      </c>
      <c r="K59" t="s">
        <v>48</v>
      </c>
      <c r="L59">
        <v>6</v>
      </c>
      <c r="M59" t="s">
        <v>37</v>
      </c>
      <c r="N59" t="s">
        <v>49</v>
      </c>
      <c r="O59" t="s">
        <v>50</v>
      </c>
      <c r="P59">
        <v>21</v>
      </c>
      <c r="Q59" t="s">
        <v>108</v>
      </c>
      <c r="R59" t="s">
        <v>461</v>
      </c>
      <c r="S59">
        <v>2000</v>
      </c>
      <c r="T59" t="s">
        <v>74</v>
      </c>
      <c r="U59">
        <v>2461</v>
      </c>
      <c r="V59" t="s">
        <v>156</v>
      </c>
      <c r="W59">
        <v>0</v>
      </c>
      <c r="X59" t="s">
        <v>43</v>
      </c>
      <c r="Y59" s="2">
        <v>110000</v>
      </c>
      <c r="Z59" s="1">
        <v>110000</v>
      </c>
      <c r="AA59" s="1">
        <v>43939.99</v>
      </c>
      <c r="AB59" s="1">
        <v>43939.99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 s="2">
        <f t="shared" si="3"/>
        <v>0</v>
      </c>
      <c r="AJ59" s="8">
        <f t="shared" si="0"/>
        <v>66060.010000000009</v>
      </c>
      <c r="AK59" s="11">
        <f t="shared" si="1"/>
        <v>110000</v>
      </c>
      <c r="AL59">
        <v>0</v>
      </c>
      <c r="AM59">
        <v>0</v>
      </c>
      <c r="AN59">
        <v>0</v>
      </c>
      <c r="AO59">
        <v>0</v>
      </c>
      <c r="AP59">
        <v>0</v>
      </c>
    </row>
    <row r="60" spans="1:42" x14ac:dyDescent="0.25">
      <c r="A60" t="s">
        <v>129</v>
      </c>
      <c r="B60" t="s">
        <v>130</v>
      </c>
      <c r="C60">
        <v>2</v>
      </c>
      <c r="D60" t="s">
        <v>470</v>
      </c>
      <c r="E60">
        <v>2.2000000000000002</v>
      </c>
      <c r="F60" t="s">
        <v>472</v>
      </c>
      <c r="G60" t="s">
        <v>117</v>
      </c>
      <c r="H60" t="s">
        <v>118</v>
      </c>
      <c r="I60" t="s">
        <v>46</v>
      </c>
      <c r="J60" t="s">
        <v>89</v>
      </c>
      <c r="K60" t="s">
        <v>90</v>
      </c>
      <c r="L60">
        <v>3</v>
      </c>
      <c r="M60" t="s">
        <v>91</v>
      </c>
      <c r="N60" t="s">
        <v>119</v>
      </c>
      <c r="O60" t="s">
        <v>120</v>
      </c>
      <c r="P60">
        <v>34</v>
      </c>
      <c r="Q60" t="s">
        <v>121</v>
      </c>
      <c r="R60" t="s">
        <v>461</v>
      </c>
      <c r="S60">
        <v>2000</v>
      </c>
      <c r="T60" t="s">
        <v>74</v>
      </c>
      <c r="U60">
        <v>2461</v>
      </c>
      <c r="V60" t="s">
        <v>156</v>
      </c>
      <c r="W60">
        <v>0</v>
      </c>
      <c r="X60" t="s">
        <v>43</v>
      </c>
      <c r="Y60" s="2">
        <v>9600000</v>
      </c>
      <c r="Z60" s="1">
        <v>9600000</v>
      </c>
      <c r="AA60" s="1">
        <v>9598237.5899999999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 s="2">
        <f t="shared" si="3"/>
        <v>0</v>
      </c>
      <c r="AJ60" s="8">
        <f t="shared" si="0"/>
        <v>1762.410000000149</v>
      </c>
      <c r="AK60" s="11">
        <f t="shared" si="1"/>
        <v>9600000</v>
      </c>
      <c r="AL60">
        <v>0</v>
      </c>
      <c r="AM60">
        <v>0</v>
      </c>
      <c r="AN60">
        <v>0</v>
      </c>
      <c r="AO60">
        <v>0</v>
      </c>
      <c r="AP60">
        <v>0</v>
      </c>
    </row>
    <row r="61" spans="1:42" x14ac:dyDescent="0.25">
      <c r="A61" t="s">
        <v>129</v>
      </c>
      <c r="B61" t="s">
        <v>130</v>
      </c>
      <c r="C61">
        <v>2</v>
      </c>
      <c r="D61" t="s">
        <v>470</v>
      </c>
      <c r="E61">
        <v>2.2000000000000002</v>
      </c>
      <c r="F61" t="s">
        <v>472</v>
      </c>
      <c r="G61" t="s">
        <v>139</v>
      </c>
      <c r="H61" t="s">
        <v>140</v>
      </c>
      <c r="I61" t="s">
        <v>46</v>
      </c>
      <c r="J61" t="s">
        <v>89</v>
      </c>
      <c r="K61" t="s">
        <v>90</v>
      </c>
      <c r="L61">
        <v>2</v>
      </c>
      <c r="M61" t="s">
        <v>161</v>
      </c>
      <c r="N61" t="s">
        <v>162</v>
      </c>
      <c r="O61" t="s">
        <v>163</v>
      </c>
      <c r="P61">
        <v>36</v>
      </c>
      <c r="Q61" t="s">
        <v>164</v>
      </c>
      <c r="R61" t="s">
        <v>461</v>
      </c>
      <c r="S61">
        <v>2000</v>
      </c>
      <c r="T61" t="s">
        <v>74</v>
      </c>
      <c r="U61">
        <v>2471</v>
      </c>
      <c r="V61" t="s">
        <v>166</v>
      </c>
      <c r="W61">
        <v>0</v>
      </c>
      <c r="X61" t="s">
        <v>43</v>
      </c>
      <c r="Y61" s="2">
        <v>2250000</v>
      </c>
      <c r="Z61" s="1">
        <v>2250000</v>
      </c>
      <c r="AA61" s="1">
        <v>44266.9</v>
      </c>
      <c r="AB61" s="1">
        <v>26266.9</v>
      </c>
      <c r="AC61" s="1">
        <v>17502.78</v>
      </c>
      <c r="AD61" s="1">
        <v>17502.78</v>
      </c>
      <c r="AE61" s="1">
        <v>17502.78</v>
      </c>
      <c r="AF61">
        <v>0</v>
      </c>
      <c r="AG61">
        <v>0</v>
      </c>
      <c r="AH61">
        <v>0</v>
      </c>
      <c r="AI61" s="2">
        <f t="shared" si="3"/>
        <v>0</v>
      </c>
      <c r="AJ61" s="8">
        <f t="shared" si="0"/>
        <v>2205733.1</v>
      </c>
      <c r="AK61" s="11">
        <f t="shared" si="1"/>
        <v>2250000</v>
      </c>
      <c r="AL61">
        <v>0</v>
      </c>
      <c r="AM61">
        <v>0</v>
      </c>
      <c r="AN61">
        <v>0</v>
      </c>
      <c r="AO61">
        <v>0</v>
      </c>
      <c r="AP61">
        <v>0</v>
      </c>
    </row>
    <row r="62" spans="1:42" x14ac:dyDescent="0.25">
      <c r="A62" t="s">
        <v>129</v>
      </c>
      <c r="B62" t="s">
        <v>130</v>
      </c>
      <c r="C62">
        <v>1</v>
      </c>
      <c r="D62" t="s">
        <v>468</v>
      </c>
      <c r="E62">
        <v>1.7</v>
      </c>
      <c r="F62" t="s">
        <v>469</v>
      </c>
      <c r="G62" t="s">
        <v>96</v>
      </c>
      <c r="H62" t="s">
        <v>97</v>
      </c>
      <c r="I62" t="s">
        <v>46</v>
      </c>
      <c r="J62" t="s">
        <v>98</v>
      </c>
      <c r="K62" t="s">
        <v>99</v>
      </c>
      <c r="L62">
        <v>3</v>
      </c>
      <c r="M62" t="s">
        <v>91</v>
      </c>
      <c r="N62" t="s">
        <v>100</v>
      </c>
      <c r="O62" t="s">
        <v>101</v>
      </c>
      <c r="P62">
        <v>11</v>
      </c>
      <c r="Q62" t="s">
        <v>252</v>
      </c>
      <c r="R62" t="s">
        <v>461</v>
      </c>
      <c r="S62">
        <v>2000</v>
      </c>
      <c r="T62" t="s">
        <v>74</v>
      </c>
      <c r="U62">
        <v>2471</v>
      </c>
      <c r="V62" t="s">
        <v>166</v>
      </c>
      <c r="W62">
        <v>0</v>
      </c>
      <c r="X62" t="s">
        <v>43</v>
      </c>
      <c r="Y62" s="2">
        <v>2000</v>
      </c>
      <c r="Z62" s="1">
        <v>2000</v>
      </c>
      <c r="AA62">
        <v>129.34</v>
      </c>
      <c r="AB62">
        <v>129.34</v>
      </c>
      <c r="AC62">
        <v>129.34</v>
      </c>
      <c r="AD62">
        <v>129.34</v>
      </c>
      <c r="AE62">
        <v>129.34</v>
      </c>
      <c r="AF62">
        <v>0</v>
      </c>
      <c r="AG62">
        <v>0</v>
      </c>
      <c r="AH62">
        <v>0</v>
      </c>
      <c r="AI62" s="2">
        <f t="shared" si="3"/>
        <v>0</v>
      </c>
      <c r="AJ62" s="8">
        <f t="shared" si="0"/>
        <v>1870.66</v>
      </c>
      <c r="AK62" s="11">
        <f t="shared" si="1"/>
        <v>2000</v>
      </c>
      <c r="AL62">
        <v>0</v>
      </c>
      <c r="AM62">
        <v>0</v>
      </c>
      <c r="AN62">
        <v>0</v>
      </c>
      <c r="AO62">
        <v>0</v>
      </c>
      <c r="AP62">
        <v>0</v>
      </c>
    </row>
    <row r="63" spans="1:42" x14ac:dyDescent="0.25">
      <c r="A63" t="s">
        <v>129</v>
      </c>
      <c r="B63" t="s">
        <v>130</v>
      </c>
      <c r="C63">
        <v>1</v>
      </c>
      <c r="D63" t="s">
        <v>468</v>
      </c>
      <c r="E63">
        <v>1.3</v>
      </c>
      <c r="F63" t="s">
        <v>467</v>
      </c>
      <c r="G63" t="s">
        <v>32</v>
      </c>
      <c r="H63" t="s">
        <v>33</v>
      </c>
      <c r="I63" t="s">
        <v>46</v>
      </c>
      <c r="J63" t="s">
        <v>47</v>
      </c>
      <c r="K63" t="s">
        <v>48</v>
      </c>
      <c r="L63">
        <v>6</v>
      </c>
      <c r="M63" t="s">
        <v>37</v>
      </c>
      <c r="N63" t="s">
        <v>49</v>
      </c>
      <c r="O63" t="s">
        <v>50</v>
      </c>
      <c r="P63">
        <v>21</v>
      </c>
      <c r="Q63" t="s">
        <v>108</v>
      </c>
      <c r="R63" t="s">
        <v>461</v>
      </c>
      <c r="S63">
        <v>2000</v>
      </c>
      <c r="T63" t="s">
        <v>74</v>
      </c>
      <c r="U63">
        <v>2471</v>
      </c>
      <c r="V63" t="s">
        <v>166</v>
      </c>
      <c r="W63">
        <v>0</v>
      </c>
      <c r="X63" t="s">
        <v>43</v>
      </c>
      <c r="Y63" s="2">
        <v>80000</v>
      </c>
      <c r="Z63" s="1">
        <v>80000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 s="2">
        <f t="shared" si="3"/>
        <v>0</v>
      </c>
      <c r="AJ63" s="8">
        <f t="shared" si="0"/>
        <v>80000</v>
      </c>
      <c r="AK63" s="11">
        <f t="shared" si="1"/>
        <v>80000</v>
      </c>
      <c r="AL63">
        <v>0</v>
      </c>
      <c r="AM63">
        <v>0</v>
      </c>
      <c r="AN63">
        <v>0</v>
      </c>
      <c r="AO63">
        <v>0</v>
      </c>
      <c r="AP63">
        <v>0</v>
      </c>
    </row>
    <row r="64" spans="1:42" x14ac:dyDescent="0.25">
      <c r="A64" t="s">
        <v>129</v>
      </c>
      <c r="B64" t="s">
        <v>130</v>
      </c>
      <c r="C64">
        <v>1</v>
      </c>
      <c r="D64" t="s">
        <v>468</v>
      </c>
      <c r="E64">
        <v>1.3</v>
      </c>
      <c r="F64" t="s">
        <v>467</v>
      </c>
      <c r="G64" t="s">
        <v>32</v>
      </c>
      <c r="H64" t="s">
        <v>33</v>
      </c>
      <c r="I64" t="s">
        <v>46</v>
      </c>
      <c r="J64" t="s">
        <v>89</v>
      </c>
      <c r="K64" t="s">
        <v>90</v>
      </c>
      <c r="L64">
        <v>3</v>
      </c>
      <c r="M64" t="s">
        <v>91</v>
      </c>
      <c r="N64" t="s">
        <v>349</v>
      </c>
      <c r="O64" t="s">
        <v>350</v>
      </c>
      <c r="P64">
        <v>33</v>
      </c>
      <c r="Q64" t="s">
        <v>351</v>
      </c>
      <c r="R64" t="s">
        <v>461</v>
      </c>
      <c r="S64">
        <v>2000</v>
      </c>
      <c r="T64" t="s">
        <v>74</v>
      </c>
      <c r="U64">
        <v>2471</v>
      </c>
      <c r="V64" t="s">
        <v>166</v>
      </c>
      <c r="W64">
        <v>0</v>
      </c>
      <c r="X64" t="s">
        <v>43</v>
      </c>
      <c r="Y64" s="2">
        <v>750000</v>
      </c>
      <c r="Z64" s="1">
        <v>750000</v>
      </c>
      <c r="AA64" s="1">
        <v>6339.4</v>
      </c>
      <c r="AB64" s="1">
        <v>6339.4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 s="2">
        <f t="shared" si="3"/>
        <v>0</v>
      </c>
      <c r="AJ64" s="8">
        <f t="shared" si="0"/>
        <v>743660.6</v>
      </c>
      <c r="AK64" s="11">
        <f t="shared" si="1"/>
        <v>750000</v>
      </c>
      <c r="AL64">
        <v>0</v>
      </c>
      <c r="AM64">
        <v>0</v>
      </c>
      <c r="AN64">
        <v>0</v>
      </c>
      <c r="AO64">
        <v>0</v>
      </c>
      <c r="AP64">
        <v>0</v>
      </c>
    </row>
    <row r="65" spans="1:42" x14ac:dyDescent="0.25">
      <c r="A65" t="s">
        <v>129</v>
      </c>
      <c r="B65" t="s">
        <v>130</v>
      </c>
      <c r="C65">
        <v>2</v>
      </c>
      <c r="D65" t="s">
        <v>470</v>
      </c>
      <c r="E65">
        <v>2.2999999999999998</v>
      </c>
      <c r="F65" t="s">
        <v>473</v>
      </c>
      <c r="G65" t="s">
        <v>206</v>
      </c>
      <c r="H65" t="s">
        <v>207</v>
      </c>
      <c r="I65" t="s">
        <v>46</v>
      </c>
      <c r="J65" t="s">
        <v>89</v>
      </c>
      <c r="K65" t="s">
        <v>90</v>
      </c>
      <c r="L65">
        <v>3</v>
      </c>
      <c r="M65" t="s">
        <v>91</v>
      </c>
      <c r="N65" t="s">
        <v>208</v>
      </c>
      <c r="O65" t="s">
        <v>209</v>
      </c>
      <c r="P65">
        <v>39</v>
      </c>
      <c r="Q65" t="s">
        <v>210</v>
      </c>
      <c r="R65" t="s">
        <v>461</v>
      </c>
      <c r="S65">
        <v>2000</v>
      </c>
      <c r="T65" t="s">
        <v>74</v>
      </c>
      <c r="U65">
        <v>2481</v>
      </c>
      <c r="V65" t="s">
        <v>211</v>
      </c>
      <c r="W65">
        <v>0</v>
      </c>
      <c r="X65" t="s">
        <v>43</v>
      </c>
      <c r="Y65" s="2">
        <v>10000</v>
      </c>
      <c r="Z65" s="1">
        <v>10000</v>
      </c>
      <c r="AA65">
        <v>766.49</v>
      </c>
      <c r="AB65">
        <v>766.49</v>
      </c>
      <c r="AC65">
        <v>766.49</v>
      </c>
      <c r="AD65">
        <v>0</v>
      </c>
      <c r="AE65">
        <v>0</v>
      </c>
      <c r="AF65">
        <v>0</v>
      </c>
      <c r="AG65">
        <v>0</v>
      </c>
      <c r="AH65">
        <v>0</v>
      </c>
      <c r="AI65" s="2">
        <f t="shared" si="3"/>
        <v>0</v>
      </c>
      <c r="AJ65" s="8">
        <f t="shared" si="0"/>
        <v>9233.51</v>
      </c>
      <c r="AK65" s="11">
        <f t="shared" si="1"/>
        <v>10000</v>
      </c>
      <c r="AL65">
        <v>0</v>
      </c>
      <c r="AM65">
        <v>0</v>
      </c>
      <c r="AN65">
        <v>0</v>
      </c>
      <c r="AO65">
        <v>0</v>
      </c>
      <c r="AP65">
        <v>0</v>
      </c>
    </row>
    <row r="66" spans="1:42" x14ac:dyDescent="0.25">
      <c r="A66" t="s">
        <v>129</v>
      </c>
      <c r="B66" t="s">
        <v>130</v>
      </c>
      <c r="C66">
        <v>2</v>
      </c>
      <c r="D66" t="s">
        <v>470</v>
      </c>
      <c r="E66">
        <v>2.2000000000000002</v>
      </c>
      <c r="F66" t="s">
        <v>472</v>
      </c>
      <c r="G66" t="s">
        <v>139</v>
      </c>
      <c r="H66" t="s">
        <v>140</v>
      </c>
      <c r="I66" t="s">
        <v>141</v>
      </c>
      <c r="J66" t="s">
        <v>98</v>
      </c>
      <c r="K66" t="s">
        <v>99</v>
      </c>
      <c r="L66">
        <v>1</v>
      </c>
      <c r="M66" t="s">
        <v>142</v>
      </c>
      <c r="N66" t="s">
        <v>150</v>
      </c>
      <c r="O66" t="s">
        <v>151</v>
      </c>
      <c r="P66">
        <v>16</v>
      </c>
      <c r="Q66" t="s">
        <v>152</v>
      </c>
      <c r="R66" t="s">
        <v>461</v>
      </c>
      <c r="S66">
        <v>2000</v>
      </c>
      <c r="T66" t="s">
        <v>74</v>
      </c>
      <c r="U66">
        <v>2491</v>
      </c>
      <c r="V66" t="s">
        <v>157</v>
      </c>
      <c r="W66">
        <v>0</v>
      </c>
      <c r="X66" t="s">
        <v>43</v>
      </c>
      <c r="Y66" s="2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 s="12">
        <v>0</v>
      </c>
      <c r="AG66" s="15">
        <v>150000</v>
      </c>
      <c r="AH66">
        <v>0</v>
      </c>
      <c r="AI66" s="2">
        <f t="shared" si="3"/>
        <v>150000</v>
      </c>
      <c r="AJ66" s="8">
        <f t="shared" ref="AJ66:AJ129" si="4">Y66-AA66</f>
        <v>0</v>
      </c>
      <c r="AK66" s="11">
        <f t="shared" ref="AK66:AK129" si="5">Y66-AF66+AG66+AH66</f>
        <v>150000</v>
      </c>
      <c r="AL66">
        <v>0</v>
      </c>
      <c r="AM66">
        <v>0</v>
      </c>
      <c r="AN66">
        <v>0</v>
      </c>
      <c r="AO66">
        <v>0</v>
      </c>
      <c r="AP66">
        <v>0</v>
      </c>
    </row>
    <row r="67" spans="1:42" x14ac:dyDescent="0.25">
      <c r="A67" t="s">
        <v>129</v>
      </c>
      <c r="B67" t="s">
        <v>130</v>
      </c>
      <c r="C67">
        <v>2</v>
      </c>
      <c r="D67" t="s">
        <v>470</v>
      </c>
      <c r="E67">
        <v>2.2000000000000002</v>
      </c>
      <c r="F67" t="s">
        <v>472</v>
      </c>
      <c r="G67" t="s">
        <v>139</v>
      </c>
      <c r="H67" t="s">
        <v>140</v>
      </c>
      <c r="I67" t="s">
        <v>46</v>
      </c>
      <c r="J67" t="s">
        <v>89</v>
      </c>
      <c r="K67" t="s">
        <v>90</v>
      </c>
      <c r="L67">
        <v>2</v>
      </c>
      <c r="M67" t="s">
        <v>161</v>
      </c>
      <c r="N67" t="s">
        <v>162</v>
      </c>
      <c r="O67" t="s">
        <v>163</v>
      </c>
      <c r="P67">
        <v>36</v>
      </c>
      <c r="Q67" t="s">
        <v>164</v>
      </c>
      <c r="R67" t="s">
        <v>461</v>
      </c>
      <c r="S67">
        <v>2000</v>
      </c>
      <c r="T67" t="s">
        <v>74</v>
      </c>
      <c r="U67">
        <v>2491</v>
      </c>
      <c r="V67" t="s">
        <v>157</v>
      </c>
      <c r="W67">
        <v>0</v>
      </c>
      <c r="X67" t="s">
        <v>43</v>
      </c>
      <c r="Y67" s="2">
        <v>30000</v>
      </c>
      <c r="Z67" s="1">
        <v>30000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 s="2">
        <f t="shared" ref="AI67:AI130" si="6">AK67-Y67</f>
        <v>0</v>
      </c>
      <c r="AJ67" s="8">
        <f t="shared" si="4"/>
        <v>30000</v>
      </c>
      <c r="AK67" s="11">
        <f t="shared" si="5"/>
        <v>30000</v>
      </c>
      <c r="AL67">
        <v>0</v>
      </c>
      <c r="AM67">
        <v>0</v>
      </c>
      <c r="AN67">
        <v>0</v>
      </c>
      <c r="AO67">
        <v>0</v>
      </c>
      <c r="AP67">
        <v>0</v>
      </c>
    </row>
    <row r="68" spans="1:42" x14ac:dyDescent="0.25">
      <c r="A68" t="s">
        <v>129</v>
      </c>
      <c r="B68" t="s">
        <v>130</v>
      </c>
      <c r="C68">
        <v>3</v>
      </c>
      <c r="D68" t="s">
        <v>477</v>
      </c>
      <c r="E68">
        <v>3.8</v>
      </c>
      <c r="F68" t="s">
        <v>479</v>
      </c>
      <c r="G68" t="s">
        <v>78</v>
      </c>
      <c r="H68" t="s">
        <v>79</v>
      </c>
      <c r="I68" t="s">
        <v>46</v>
      </c>
      <c r="J68" t="s">
        <v>80</v>
      </c>
      <c r="K68" t="s">
        <v>81</v>
      </c>
      <c r="L68">
        <v>6</v>
      </c>
      <c r="M68" t="s">
        <v>37</v>
      </c>
      <c r="N68" t="s">
        <v>82</v>
      </c>
      <c r="O68" t="s">
        <v>83</v>
      </c>
      <c r="P68">
        <v>49</v>
      </c>
      <c r="Q68" t="s">
        <v>193</v>
      </c>
      <c r="R68" t="s">
        <v>461</v>
      </c>
      <c r="S68">
        <v>2000</v>
      </c>
      <c r="T68" t="s">
        <v>74</v>
      </c>
      <c r="U68">
        <v>2491</v>
      </c>
      <c r="V68" t="s">
        <v>157</v>
      </c>
      <c r="W68">
        <v>0</v>
      </c>
      <c r="X68" t="s">
        <v>43</v>
      </c>
      <c r="Y68" s="2">
        <v>5000</v>
      </c>
      <c r="Z68" s="1">
        <v>5000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 s="2">
        <f t="shared" si="6"/>
        <v>0</v>
      </c>
      <c r="AJ68" s="8">
        <f t="shared" si="4"/>
        <v>5000</v>
      </c>
      <c r="AK68" s="11">
        <f t="shared" si="5"/>
        <v>5000</v>
      </c>
      <c r="AL68">
        <v>0</v>
      </c>
      <c r="AM68">
        <v>0</v>
      </c>
      <c r="AN68">
        <v>0</v>
      </c>
      <c r="AO68">
        <v>0</v>
      </c>
      <c r="AP68">
        <v>0</v>
      </c>
    </row>
    <row r="69" spans="1:42" x14ac:dyDescent="0.25">
      <c r="A69" t="s">
        <v>129</v>
      </c>
      <c r="B69" t="s">
        <v>130</v>
      </c>
      <c r="C69">
        <v>2</v>
      </c>
      <c r="D69" t="s">
        <v>470</v>
      </c>
      <c r="E69">
        <v>2.2999999999999998</v>
      </c>
      <c r="F69" t="s">
        <v>473</v>
      </c>
      <c r="G69" t="s">
        <v>206</v>
      </c>
      <c r="H69" t="s">
        <v>207</v>
      </c>
      <c r="I69" t="s">
        <v>46</v>
      </c>
      <c r="J69" t="s">
        <v>89</v>
      </c>
      <c r="K69" t="s">
        <v>90</v>
      </c>
      <c r="L69">
        <v>3</v>
      </c>
      <c r="M69" t="s">
        <v>91</v>
      </c>
      <c r="N69" t="s">
        <v>208</v>
      </c>
      <c r="O69" t="s">
        <v>209</v>
      </c>
      <c r="P69">
        <v>39</v>
      </c>
      <c r="Q69" t="s">
        <v>210</v>
      </c>
      <c r="R69" t="s">
        <v>461</v>
      </c>
      <c r="S69">
        <v>2000</v>
      </c>
      <c r="T69" t="s">
        <v>74</v>
      </c>
      <c r="U69">
        <v>2491</v>
      </c>
      <c r="V69" t="s">
        <v>157</v>
      </c>
      <c r="W69">
        <v>0</v>
      </c>
      <c r="X69" t="s">
        <v>43</v>
      </c>
      <c r="Y69" s="2">
        <v>100000</v>
      </c>
      <c r="Z69" s="1">
        <v>100000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 s="2">
        <f t="shared" si="6"/>
        <v>0</v>
      </c>
      <c r="AJ69" s="8">
        <f t="shared" si="4"/>
        <v>100000</v>
      </c>
      <c r="AK69" s="11">
        <f t="shared" si="5"/>
        <v>100000</v>
      </c>
      <c r="AL69">
        <v>0</v>
      </c>
      <c r="AM69">
        <v>0</v>
      </c>
      <c r="AN69">
        <v>0</v>
      </c>
      <c r="AO69">
        <v>0</v>
      </c>
      <c r="AP69">
        <v>0</v>
      </c>
    </row>
    <row r="70" spans="1:42" x14ac:dyDescent="0.25">
      <c r="A70" t="s">
        <v>129</v>
      </c>
      <c r="B70" t="s">
        <v>130</v>
      </c>
      <c r="C70">
        <v>1</v>
      </c>
      <c r="D70" t="s">
        <v>468</v>
      </c>
      <c r="E70">
        <v>1.3</v>
      </c>
      <c r="F70" t="s">
        <v>467</v>
      </c>
      <c r="G70" t="s">
        <v>256</v>
      </c>
      <c r="H70" t="s">
        <v>257</v>
      </c>
      <c r="I70" t="s">
        <v>258</v>
      </c>
      <c r="J70" t="s">
        <v>259</v>
      </c>
      <c r="K70" t="s">
        <v>260</v>
      </c>
      <c r="L70">
        <v>1</v>
      </c>
      <c r="M70" t="s">
        <v>142</v>
      </c>
      <c r="N70" t="s">
        <v>261</v>
      </c>
      <c r="O70" t="s">
        <v>262</v>
      </c>
      <c r="P70">
        <v>17</v>
      </c>
      <c r="Q70" t="s">
        <v>263</v>
      </c>
      <c r="R70" t="s">
        <v>461</v>
      </c>
      <c r="S70">
        <v>2000</v>
      </c>
      <c r="T70" t="s">
        <v>74</v>
      </c>
      <c r="U70">
        <v>2491</v>
      </c>
      <c r="V70" t="s">
        <v>157</v>
      </c>
      <c r="W70">
        <v>0</v>
      </c>
      <c r="X70" t="s">
        <v>43</v>
      </c>
      <c r="Y70" s="2">
        <v>75000</v>
      </c>
      <c r="Z70" s="1">
        <v>75000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 s="2">
        <f t="shared" si="6"/>
        <v>0</v>
      </c>
      <c r="AJ70" s="8">
        <f t="shared" si="4"/>
        <v>75000</v>
      </c>
      <c r="AK70" s="11">
        <f t="shared" si="5"/>
        <v>75000</v>
      </c>
      <c r="AL70">
        <v>0</v>
      </c>
      <c r="AM70">
        <v>0</v>
      </c>
      <c r="AN70">
        <v>0</v>
      </c>
      <c r="AO70">
        <v>0</v>
      </c>
      <c r="AP70">
        <v>0</v>
      </c>
    </row>
    <row r="71" spans="1:42" x14ac:dyDescent="0.25">
      <c r="A71" t="s">
        <v>129</v>
      </c>
      <c r="B71" t="s">
        <v>130</v>
      </c>
      <c r="C71">
        <v>1</v>
      </c>
      <c r="D71" t="s">
        <v>468</v>
      </c>
      <c r="E71">
        <v>1.3</v>
      </c>
      <c r="F71" t="s">
        <v>467</v>
      </c>
      <c r="G71" t="s">
        <v>32</v>
      </c>
      <c r="H71" t="s">
        <v>33</v>
      </c>
      <c r="I71" t="s">
        <v>46</v>
      </c>
      <c r="J71" t="s">
        <v>47</v>
      </c>
      <c r="K71" t="s">
        <v>48</v>
      </c>
      <c r="L71">
        <v>6</v>
      </c>
      <c r="M71" t="s">
        <v>37</v>
      </c>
      <c r="N71" t="s">
        <v>49</v>
      </c>
      <c r="O71" t="s">
        <v>50</v>
      </c>
      <c r="P71">
        <v>21</v>
      </c>
      <c r="Q71" t="s">
        <v>108</v>
      </c>
      <c r="R71" t="s">
        <v>461</v>
      </c>
      <c r="S71">
        <v>2000</v>
      </c>
      <c r="T71" t="s">
        <v>74</v>
      </c>
      <c r="U71">
        <v>2491</v>
      </c>
      <c r="V71" t="s">
        <v>157</v>
      </c>
      <c r="W71">
        <v>0</v>
      </c>
      <c r="X71" t="s">
        <v>43</v>
      </c>
      <c r="Y71" s="2">
        <v>320000</v>
      </c>
      <c r="Z71" s="1">
        <v>320000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 s="2">
        <f t="shared" si="6"/>
        <v>0</v>
      </c>
      <c r="AJ71" s="8">
        <f t="shared" si="4"/>
        <v>320000</v>
      </c>
      <c r="AK71" s="11">
        <f t="shared" si="5"/>
        <v>320000</v>
      </c>
      <c r="AL71">
        <v>0</v>
      </c>
      <c r="AM71">
        <v>0</v>
      </c>
      <c r="AN71">
        <v>0</v>
      </c>
      <c r="AO71">
        <v>0</v>
      </c>
      <c r="AP71">
        <v>0</v>
      </c>
    </row>
    <row r="72" spans="1:42" x14ac:dyDescent="0.25">
      <c r="A72" t="s">
        <v>129</v>
      </c>
      <c r="B72" t="s">
        <v>130</v>
      </c>
      <c r="C72">
        <v>1</v>
      </c>
      <c r="D72" t="s">
        <v>468</v>
      </c>
      <c r="E72">
        <v>1.3</v>
      </c>
      <c r="F72" t="s">
        <v>467</v>
      </c>
      <c r="G72" t="s">
        <v>32</v>
      </c>
      <c r="H72" t="s">
        <v>33</v>
      </c>
      <c r="I72" t="s">
        <v>46</v>
      </c>
      <c r="J72" t="s">
        <v>89</v>
      </c>
      <c r="K72" t="s">
        <v>90</v>
      </c>
      <c r="L72">
        <v>3</v>
      </c>
      <c r="M72" t="s">
        <v>91</v>
      </c>
      <c r="N72" t="s">
        <v>349</v>
      </c>
      <c r="O72" t="s">
        <v>350</v>
      </c>
      <c r="P72">
        <v>33</v>
      </c>
      <c r="Q72" t="s">
        <v>351</v>
      </c>
      <c r="R72" t="s">
        <v>461</v>
      </c>
      <c r="S72">
        <v>2000</v>
      </c>
      <c r="T72" t="s">
        <v>74</v>
      </c>
      <c r="U72">
        <v>2491</v>
      </c>
      <c r="V72" t="s">
        <v>157</v>
      </c>
      <c r="W72">
        <v>0</v>
      </c>
      <c r="X72" t="s">
        <v>43</v>
      </c>
      <c r="Y72" s="2">
        <v>3650000</v>
      </c>
      <c r="Z72" s="1">
        <v>3650000</v>
      </c>
      <c r="AA72" s="1">
        <v>3183414.1</v>
      </c>
      <c r="AB72" s="1">
        <v>3119208.1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 s="2">
        <f t="shared" si="6"/>
        <v>0</v>
      </c>
      <c r="AJ72" s="8">
        <f t="shared" si="4"/>
        <v>466585.89999999991</v>
      </c>
      <c r="AK72" s="11">
        <f t="shared" si="5"/>
        <v>3650000</v>
      </c>
      <c r="AL72">
        <v>0</v>
      </c>
      <c r="AM72">
        <v>0</v>
      </c>
      <c r="AN72">
        <v>0</v>
      </c>
      <c r="AO72">
        <v>0</v>
      </c>
      <c r="AP72">
        <v>0</v>
      </c>
    </row>
    <row r="73" spans="1:42" x14ac:dyDescent="0.25">
      <c r="A73" t="s">
        <v>129</v>
      </c>
      <c r="B73" t="s">
        <v>130</v>
      </c>
      <c r="C73">
        <v>2</v>
      </c>
      <c r="D73" t="s">
        <v>470</v>
      </c>
      <c r="E73">
        <v>2.5</v>
      </c>
      <c r="F73" t="s">
        <v>475</v>
      </c>
      <c r="G73" t="s">
        <v>393</v>
      </c>
      <c r="H73" t="s">
        <v>394</v>
      </c>
      <c r="I73" t="s">
        <v>141</v>
      </c>
      <c r="J73" t="s">
        <v>219</v>
      </c>
      <c r="K73" t="s">
        <v>220</v>
      </c>
      <c r="L73">
        <v>5</v>
      </c>
      <c r="M73" t="s">
        <v>221</v>
      </c>
      <c r="N73" t="s">
        <v>222</v>
      </c>
      <c r="O73" t="s">
        <v>223</v>
      </c>
      <c r="P73">
        <v>25</v>
      </c>
      <c r="Q73" t="s">
        <v>395</v>
      </c>
      <c r="R73" t="s">
        <v>461</v>
      </c>
      <c r="S73">
        <v>2000</v>
      </c>
      <c r="T73" t="s">
        <v>74</v>
      </c>
      <c r="U73">
        <v>2491</v>
      </c>
      <c r="V73" t="s">
        <v>157</v>
      </c>
      <c r="W73">
        <v>0</v>
      </c>
      <c r="X73" t="s">
        <v>43</v>
      </c>
      <c r="Y73" s="2">
        <v>502000</v>
      </c>
      <c r="Z73" s="1">
        <v>502000</v>
      </c>
      <c r="AA73" s="1">
        <v>266800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 s="2">
        <f t="shared" si="6"/>
        <v>0</v>
      </c>
      <c r="AJ73" s="8">
        <f t="shared" si="4"/>
        <v>235200</v>
      </c>
      <c r="AK73" s="11">
        <f t="shared" si="5"/>
        <v>502000</v>
      </c>
      <c r="AL73">
        <v>0</v>
      </c>
      <c r="AM73">
        <v>0</v>
      </c>
      <c r="AN73">
        <v>0</v>
      </c>
      <c r="AO73">
        <v>0</v>
      </c>
      <c r="AP73">
        <v>0</v>
      </c>
    </row>
    <row r="74" spans="1:42" x14ac:dyDescent="0.25">
      <c r="A74" t="s">
        <v>129</v>
      </c>
      <c r="B74" t="s">
        <v>130</v>
      </c>
      <c r="C74">
        <v>2</v>
      </c>
      <c r="D74" t="s">
        <v>470</v>
      </c>
      <c r="E74">
        <v>2.4</v>
      </c>
      <c r="F74" t="s">
        <v>474</v>
      </c>
      <c r="G74" t="s">
        <v>398</v>
      </c>
      <c r="H74" t="s">
        <v>399</v>
      </c>
      <c r="I74" t="s">
        <v>357</v>
      </c>
      <c r="J74" t="s">
        <v>219</v>
      </c>
      <c r="K74" t="s">
        <v>220</v>
      </c>
      <c r="L74">
        <v>5</v>
      </c>
      <c r="M74" t="s">
        <v>221</v>
      </c>
      <c r="N74" t="s">
        <v>400</v>
      </c>
      <c r="O74" t="s">
        <v>401</v>
      </c>
      <c r="P74">
        <v>29</v>
      </c>
      <c r="Q74" t="s">
        <v>402</v>
      </c>
      <c r="R74" t="s">
        <v>461</v>
      </c>
      <c r="S74">
        <v>2000</v>
      </c>
      <c r="T74" t="s">
        <v>74</v>
      </c>
      <c r="U74">
        <v>2491</v>
      </c>
      <c r="V74" t="s">
        <v>157</v>
      </c>
      <c r="W74">
        <v>0</v>
      </c>
      <c r="X74" t="s">
        <v>43</v>
      </c>
      <c r="Y74" s="2">
        <v>150000</v>
      </c>
      <c r="Z74" s="1">
        <v>150000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 s="2">
        <f t="shared" si="6"/>
        <v>0</v>
      </c>
      <c r="AJ74" s="8">
        <f t="shared" si="4"/>
        <v>150000</v>
      </c>
      <c r="AK74" s="11">
        <f t="shared" si="5"/>
        <v>150000</v>
      </c>
      <c r="AL74">
        <v>0</v>
      </c>
      <c r="AM74">
        <v>0</v>
      </c>
      <c r="AN74">
        <v>0</v>
      </c>
      <c r="AO74">
        <v>0</v>
      </c>
      <c r="AP74">
        <v>0</v>
      </c>
    </row>
    <row r="75" spans="1:42" x14ac:dyDescent="0.25">
      <c r="A75" t="s">
        <v>129</v>
      </c>
      <c r="B75" t="s">
        <v>130</v>
      </c>
      <c r="C75">
        <v>2</v>
      </c>
      <c r="D75" t="s">
        <v>470</v>
      </c>
      <c r="E75">
        <v>2.2000000000000002</v>
      </c>
      <c r="F75" t="s">
        <v>472</v>
      </c>
      <c r="G75" t="s">
        <v>139</v>
      </c>
      <c r="H75" t="s">
        <v>140</v>
      </c>
      <c r="I75" t="s">
        <v>46</v>
      </c>
      <c r="J75" t="s">
        <v>89</v>
      </c>
      <c r="K75" t="s">
        <v>90</v>
      </c>
      <c r="L75">
        <v>2</v>
      </c>
      <c r="M75" t="s">
        <v>161</v>
      </c>
      <c r="N75" t="s">
        <v>162</v>
      </c>
      <c r="O75" t="s">
        <v>163</v>
      </c>
      <c r="P75">
        <v>36</v>
      </c>
      <c r="Q75" t="s">
        <v>164</v>
      </c>
      <c r="R75" t="s">
        <v>461</v>
      </c>
      <c r="S75">
        <v>2000</v>
      </c>
      <c r="T75" t="s">
        <v>74</v>
      </c>
      <c r="U75">
        <v>2511</v>
      </c>
      <c r="V75" t="s">
        <v>167</v>
      </c>
      <c r="W75">
        <v>0</v>
      </c>
      <c r="X75" t="s">
        <v>43</v>
      </c>
      <c r="Y75" s="2">
        <v>1700000</v>
      </c>
      <c r="Z75" s="1">
        <v>1700000</v>
      </c>
      <c r="AA75" s="1">
        <v>1499998.42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 s="2">
        <f t="shared" si="6"/>
        <v>0</v>
      </c>
      <c r="AJ75" s="8">
        <f t="shared" si="4"/>
        <v>200001.58000000007</v>
      </c>
      <c r="AK75" s="11">
        <f t="shared" si="5"/>
        <v>1700000</v>
      </c>
      <c r="AL75">
        <v>0</v>
      </c>
      <c r="AM75">
        <v>0</v>
      </c>
      <c r="AN75">
        <v>0</v>
      </c>
      <c r="AO75">
        <v>0</v>
      </c>
      <c r="AP75">
        <v>0</v>
      </c>
    </row>
    <row r="76" spans="1:42" x14ac:dyDescent="0.25">
      <c r="A76" t="s">
        <v>129</v>
      </c>
      <c r="B76" t="s">
        <v>130</v>
      </c>
      <c r="C76">
        <v>2</v>
      </c>
      <c r="D76" t="s">
        <v>470</v>
      </c>
      <c r="E76">
        <v>2.2999999999999998</v>
      </c>
      <c r="F76" t="s">
        <v>473</v>
      </c>
      <c r="G76" t="s">
        <v>206</v>
      </c>
      <c r="H76" t="s">
        <v>207</v>
      </c>
      <c r="I76" t="s">
        <v>46</v>
      </c>
      <c r="J76" t="s">
        <v>89</v>
      </c>
      <c r="K76" t="s">
        <v>90</v>
      </c>
      <c r="L76">
        <v>3</v>
      </c>
      <c r="M76" t="s">
        <v>91</v>
      </c>
      <c r="N76" t="s">
        <v>208</v>
      </c>
      <c r="O76" t="s">
        <v>209</v>
      </c>
      <c r="P76">
        <v>39</v>
      </c>
      <c r="Q76" t="s">
        <v>210</v>
      </c>
      <c r="R76" t="s">
        <v>461</v>
      </c>
      <c r="S76">
        <v>2000</v>
      </c>
      <c r="T76" t="s">
        <v>74</v>
      </c>
      <c r="U76">
        <v>2521</v>
      </c>
      <c r="V76" t="s">
        <v>212</v>
      </c>
      <c r="W76">
        <v>0</v>
      </c>
      <c r="X76" t="s">
        <v>43</v>
      </c>
      <c r="Y76" s="2">
        <v>450000</v>
      </c>
      <c r="Z76" s="1">
        <v>450000</v>
      </c>
      <c r="AA76" s="1">
        <v>279480</v>
      </c>
      <c r="AB76" s="1">
        <v>15000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 s="2">
        <f t="shared" si="6"/>
        <v>0</v>
      </c>
      <c r="AJ76" s="8">
        <f t="shared" si="4"/>
        <v>170520</v>
      </c>
      <c r="AK76" s="11">
        <f t="shared" si="5"/>
        <v>450000</v>
      </c>
      <c r="AL76">
        <v>0</v>
      </c>
      <c r="AM76">
        <v>0</v>
      </c>
      <c r="AN76">
        <v>0</v>
      </c>
      <c r="AO76">
        <v>0</v>
      </c>
      <c r="AP76">
        <v>0</v>
      </c>
    </row>
    <row r="77" spans="1:42" x14ac:dyDescent="0.25">
      <c r="A77" t="s">
        <v>129</v>
      </c>
      <c r="B77" t="s">
        <v>130</v>
      </c>
      <c r="C77">
        <v>2</v>
      </c>
      <c r="D77" t="s">
        <v>470</v>
      </c>
      <c r="E77">
        <v>2.7</v>
      </c>
      <c r="F77" t="s">
        <v>218</v>
      </c>
      <c r="G77" t="s">
        <v>217</v>
      </c>
      <c r="H77" t="s">
        <v>218</v>
      </c>
      <c r="I77" t="s">
        <v>46</v>
      </c>
      <c r="J77" t="s">
        <v>242</v>
      </c>
      <c r="K77" t="s">
        <v>243</v>
      </c>
      <c r="L77">
        <v>4</v>
      </c>
      <c r="M77" t="s">
        <v>183</v>
      </c>
      <c r="N77" t="s">
        <v>244</v>
      </c>
      <c r="O77" t="s">
        <v>245</v>
      </c>
      <c r="P77">
        <v>48</v>
      </c>
      <c r="Q77" t="s">
        <v>246</v>
      </c>
      <c r="R77" t="s">
        <v>461</v>
      </c>
      <c r="S77">
        <v>2000</v>
      </c>
      <c r="T77" t="s">
        <v>74</v>
      </c>
      <c r="U77">
        <v>2521</v>
      </c>
      <c r="V77" t="s">
        <v>212</v>
      </c>
      <c r="W77">
        <v>0</v>
      </c>
      <c r="X77" t="s">
        <v>43</v>
      </c>
      <c r="Y77" s="2">
        <v>50000</v>
      </c>
      <c r="Z77" s="1">
        <v>50000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 s="2">
        <f t="shared" si="6"/>
        <v>0</v>
      </c>
      <c r="AJ77" s="8">
        <f t="shared" si="4"/>
        <v>50000</v>
      </c>
      <c r="AK77" s="11">
        <f t="shared" si="5"/>
        <v>50000</v>
      </c>
      <c r="AL77">
        <v>0</v>
      </c>
      <c r="AM77">
        <v>0</v>
      </c>
      <c r="AN77">
        <v>0</v>
      </c>
      <c r="AO77">
        <v>0</v>
      </c>
      <c r="AP77">
        <v>0</v>
      </c>
    </row>
    <row r="78" spans="1:42" x14ac:dyDescent="0.25">
      <c r="A78" t="s">
        <v>129</v>
      </c>
      <c r="B78" t="s">
        <v>130</v>
      </c>
      <c r="C78">
        <v>1</v>
      </c>
      <c r="D78" t="s">
        <v>468</v>
      </c>
      <c r="E78">
        <v>1.3</v>
      </c>
      <c r="F78" t="s">
        <v>467</v>
      </c>
      <c r="G78" t="s">
        <v>32</v>
      </c>
      <c r="H78" t="s">
        <v>33</v>
      </c>
      <c r="I78" t="s">
        <v>46</v>
      </c>
      <c r="J78" t="s">
        <v>47</v>
      </c>
      <c r="K78" t="s">
        <v>48</v>
      </c>
      <c r="L78">
        <v>6</v>
      </c>
      <c r="M78" t="s">
        <v>37</v>
      </c>
      <c r="N78" t="s">
        <v>49</v>
      </c>
      <c r="O78" t="s">
        <v>50</v>
      </c>
      <c r="P78">
        <v>21</v>
      </c>
      <c r="Q78" t="s">
        <v>108</v>
      </c>
      <c r="R78" t="s">
        <v>461</v>
      </c>
      <c r="S78">
        <v>2000</v>
      </c>
      <c r="T78" t="s">
        <v>74</v>
      </c>
      <c r="U78">
        <v>2521</v>
      </c>
      <c r="V78" t="s">
        <v>212</v>
      </c>
      <c r="W78">
        <v>0</v>
      </c>
      <c r="X78" t="s">
        <v>43</v>
      </c>
      <c r="Y78" s="2">
        <v>50000</v>
      </c>
      <c r="Z78" s="1">
        <v>50000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 s="2">
        <f t="shared" si="6"/>
        <v>0</v>
      </c>
      <c r="AJ78" s="8">
        <f t="shared" si="4"/>
        <v>50000</v>
      </c>
      <c r="AK78" s="11">
        <f t="shared" si="5"/>
        <v>50000</v>
      </c>
      <c r="AL78">
        <v>0</v>
      </c>
      <c r="AM78">
        <v>0</v>
      </c>
      <c r="AN78">
        <v>0</v>
      </c>
      <c r="AO78">
        <v>0</v>
      </c>
      <c r="AP78">
        <v>0</v>
      </c>
    </row>
    <row r="79" spans="1:42" x14ac:dyDescent="0.25">
      <c r="A79" t="s">
        <v>129</v>
      </c>
      <c r="B79" t="s">
        <v>130</v>
      </c>
      <c r="C79">
        <v>3</v>
      </c>
      <c r="D79" t="s">
        <v>477</v>
      </c>
      <c r="E79">
        <v>3.1</v>
      </c>
      <c r="F79" t="s">
        <v>478</v>
      </c>
      <c r="G79" t="s">
        <v>369</v>
      </c>
      <c r="H79" t="s">
        <v>370</v>
      </c>
      <c r="I79" t="s">
        <v>46</v>
      </c>
      <c r="J79" t="s">
        <v>352</v>
      </c>
      <c r="K79" t="s">
        <v>353</v>
      </c>
      <c r="L79">
        <v>8</v>
      </c>
      <c r="M79" t="s">
        <v>371</v>
      </c>
      <c r="N79" t="s">
        <v>372</v>
      </c>
      <c r="O79" t="s">
        <v>373</v>
      </c>
      <c r="P79">
        <v>44</v>
      </c>
      <c r="Q79" t="s">
        <v>392</v>
      </c>
      <c r="R79" t="s">
        <v>461</v>
      </c>
      <c r="S79">
        <v>2000</v>
      </c>
      <c r="T79" t="s">
        <v>74</v>
      </c>
      <c r="U79">
        <v>2521</v>
      </c>
      <c r="V79" t="s">
        <v>212</v>
      </c>
      <c r="W79">
        <v>0</v>
      </c>
      <c r="X79" t="s">
        <v>43</v>
      </c>
      <c r="Y79" s="2">
        <v>500000</v>
      </c>
      <c r="Z79" s="1">
        <v>500000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 s="2">
        <f t="shared" si="6"/>
        <v>0</v>
      </c>
      <c r="AJ79" s="8">
        <f t="shared" si="4"/>
        <v>500000</v>
      </c>
      <c r="AK79" s="11">
        <f t="shared" si="5"/>
        <v>500000</v>
      </c>
      <c r="AL79">
        <v>0</v>
      </c>
      <c r="AM79">
        <v>0</v>
      </c>
      <c r="AN79">
        <v>0</v>
      </c>
      <c r="AO79">
        <v>0</v>
      </c>
      <c r="AP79">
        <v>0</v>
      </c>
    </row>
    <row r="80" spans="1:42" x14ac:dyDescent="0.25">
      <c r="A80" t="s">
        <v>129</v>
      </c>
      <c r="B80" t="s">
        <v>130</v>
      </c>
      <c r="C80">
        <v>2</v>
      </c>
      <c r="D80" t="s">
        <v>470</v>
      </c>
      <c r="E80">
        <v>2.1</v>
      </c>
      <c r="F80" t="s">
        <v>471</v>
      </c>
      <c r="G80" t="s">
        <v>179</v>
      </c>
      <c r="H80" t="s">
        <v>180</v>
      </c>
      <c r="I80" t="s">
        <v>65</v>
      </c>
      <c r="J80" t="s">
        <v>181</v>
      </c>
      <c r="K80" t="s">
        <v>182</v>
      </c>
      <c r="L80">
        <v>4</v>
      </c>
      <c r="M80" t="s">
        <v>183</v>
      </c>
      <c r="N80" t="s">
        <v>184</v>
      </c>
      <c r="O80" t="s">
        <v>185</v>
      </c>
      <c r="P80">
        <v>56</v>
      </c>
      <c r="Q80" t="s">
        <v>186</v>
      </c>
      <c r="R80" t="s">
        <v>461</v>
      </c>
      <c r="S80">
        <v>2000</v>
      </c>
      <c r="T80" t="s">
        <v>74</v>
      </c>
      <c r="U80">
        <v>2531</v>
      </c>
      <c r="V80" t="s">
        <v>188</v>
      </c>
      <c r="W80">
        <v>0</v>
      </c>
      <c r="X80" t="s">
        <v>43</v>
      </c>
      <c r="Y80" s="2">
        <v>366202</v>
      </c>
      <c r="Z80" s="1">
        <v>366202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 s="2">
        <f t="shared" si="6"/>
        <v>0</v>
      </c>
      <c r="AJ80" s="8">
        <f t="shared" si="4"/>
        <v>366202</v>
      </c>
      <c r="AK80" s="11">
        <f t="shared" si="5"/>
        <v>366202</v>
      </c>
      <c r="AL80">
        <v>0</v>
      </c>
      <c r="AM80">
        <v>0</v>
      </c>
      <c r="AN80">
        <v>0</v>
      </c>
      <c r="AO80">
        <v>0</v>
      </c>
      <c r="AP80">
        <v>0</v>
      </c>
    </row>
    <row r="81" spans="1:42" x14ac:dyDescent="0.25">
      <c r="A81" t="s">
        <v>129</v>
      </c>
      <c r="B81" t="s">
        <v>130</v>
      </c>
      <c r="C81">
        <v>2</v>
      </c>
      <c r="D81" t="s">
        <v>470</v>
      </c>
      <c r="E81">
        <v>2.2999999999999998</v>
      </c>
      <c r="F81" t="s">
        <v>473</v>
      </c>
      <c r="G81" t="s">
        <v>206</v>
      </c>
      <c r="H81" t="s">
        <v>207</v>
      </c>
      <c r="I81" t="s">
        <v>46</v>
      </c>
      <c r="J81" t="s">
        <v>89</v>
      </c>
      <c r="K81" t="s">
        <v>90</v>
      </c>
      <c r="L81">
        <v>3</v>
      </c>
      <c r="M81" t="s">
        <v>91</v>
      </c>
      <c r="N81" t="s">
        <v>208</v>
      </c>
      <c r="O81" t="s">
        <v>209</v>
      </c>
      <c r="P81">
        <v>39</v>
      </c>
      <c r="Q81" t="s">
        <v>210</v>
      </c>
      <c r="R81" t="s">
        <v>461</v>
      </c>
      <c r="S81">
        <v>2000</v>
      </c>
      <c r="T81" t="s">
        <v>74</v>
      </c>
      <c r="U81">
        <v>2531</v>
      </c>
      <c r="V81" t="s">
        <v>188</v>
      </c>
      <c r="W81">
        <v>0</v>
      </c>
      <c r="X81" t="s">
        <v>43</v>
      </c>
      <c r="Y81" s="2">
        <v>5000000</v>
      </c>
      <c r="Z81" s="1">
        <v>5000000</v>
      </c>
      <c r="AA81" s="1">
        <v>2807425.1</v>
      </c>
      <c r="AB81" s="1">
        <v>1038193.74</v>
      </c>
      <c r="AC81" s="1">
        <v>142755.13</v>
      </c>
      <c r="AD81" s="1">
        <v>23000</v>
      </c>
      <c r="AE81" s="1">
        <v>23000</v>
      </c>
      <c r="AF81">
        <v>0</v>
      </c>
      <c r="AG81">
        <v>0</v>
      </c>
      <c r="AH81">
        <v>0</v>
      </c>
      <c r="AI81" s="2">
        <f t="shared" si="6"/>
        <v>0</v>
      </c>
      <c r="AJ81" s="8">
        <f t="shared" si="4"/>
        <v>2192574.9</v>
      </c>
      <c r="AK81" s="11">
        <f t="shared" si="5"/>
        <v>5000000</v>
      </c>
      <c r="AL81">
        <v>0</v>
      </c>
      <c r="AM81">
        <v>0</v>
      </c>
      <c r="AN81">
        <v>0</v>
      </c>
      <c r="AO81">
        <v>0</v>
      </c>
      <c r="AP81">
        <v>0</v>
      </c>
    </row>
    <row r="82" spans="1:42" x14ac:dyDescent="0.25">
      <c r="A82" t="s">
        <v>129</v>
      </c>
      <c r="B82" t="s">
        <v>130</v>
      </c>
      <c r="C82">
        <v>1</v>
      </c>
      <c r="D82" t="s">
        <v>468</v>
      </c>
      <c r="E82">
        <v>1.7</v>
      </c>
      <c r="F82" t="s">
        <v>469</v>
      </c>
      <c r="G82" t="s">
        <v>96</v>
      </c>
      <c r="H82" t="s">
        <v>97</v>
      </c>
      <c r="I82" t="s">
        <v>46</v>
      </c>
      <c r="J82" t="s">
        <v>98</v>
      </c>
      <c r="K82" t="s">
        <v>99</v>
      </c>
      <c r="L82">
        <v>3</v>
      </c>
      <c r="M82" t="s">
        <v>91</v>
      </c>
      <c r="N82" t="s">
        <v>100</v>
      </c>
      <c r="O82" t="s">
        <v>101</v>
      </c>
      <c r="P82">
        <v>12</v>
      </c>
      <c r="Q82" t="s">
        <v>255</v>
      </c>
      <c r="R82" t="s">
        <v>461</v>
      </c>
      <c r="S82">
        <v>2000</v>
      </c>
      <c r="T82" t="s">
        <v>74</v>
      </c>
      <c r="U82">
        <v>2531</v>
      </c>
      <c r="V82" t="s">
        <v>188</v>
      </c>
      <c r="W82">
        <v>0</v>
      </c>
      <c r="X82" t="s">
        <v>43</v>
      </c>
      <c r="Y82" s="2">
        <v>50000</v>
      </c>
      <c r="Z82" s="1">
        <v>50000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 s="2">
        <f t="shared" si="6"/>
        <v>0</v>
      </c>
      <c r="AJ82" s="8">
        <f t="shared" si="4"/>
        <v>50000</v>
      </c>
      <c r="AK82" s="11">
        <f t="shared" si="5"/>
        <v>50000</v>
      </c>
      <c r="AL82">
        <v>0</v>
      </c>
      <c r="AM82">
        <v>0</v>
      </c>
      <c r="AN82">
        <v>0</v>
      </c>
      <c r="AO82">
        <v>0</v>
      </c>
      <c r="AP82">
        <v>0</v>
      </c>
    </row>
    <row r="83" spans="1:42" x14ac:dyDescent="0.25">
      <c r="A83" t="s">
        <v>129</v>
      </c>
      <c r="B83" t="s">
        <v>130</v>
      </c>
      <c r="C83">
        <v>2</v>
      </c>
      <c r="D83" t="s">
        <v>470</v>
      </c>
      <c r="E83">
        <v>2.1</v>
      </c>
      <c r="F83" t="s">
        <v>471</v>
      </c>
      <c r="G83" t="s">
        <v>179</v>
      </c>
      <c r="H83" t="s">
        <v>180</v>
      </c>
      <c r="I83" t="s">
        <v>65</v>
      </c>
      <c r="J83" t="s">
        <v>181</v>
      </c>
      <c r="K83" t="s">
        <v>182</v>
      </c>
      <c r="L83">
        <v>4</v>
      </c>
      <c r="M83" t="s">
        <v>183</v>
      </c>
      <c r="N83" t="s">
        <v>184</v>
      </c>
      <c r="O83" t="s">
        <v>185</v>
      </c>
      <c r="P83">
        <v>56</v>
      </c>
      <c r="Q83" t="s">
        <v>186</v>
      </c>
      <c r="R83" t="s">
        <v>461</v>
      </c>
      <c r="S83">
        <v>2000</v>
      </c>
      <c r="T83" t="s">
        <v>74</v>
      </c>
      <c r="U83">
        <v>2541</v>
      </c>
      <c r="V83" t="s">
        <v>189</v>
      </c>
      <c r="W83">
        <v>0</v>
      </c>
      <c r="X83" t="s">
        <v>43</v>
      </c>
      <c r="Y83" s="2">
        <v>1000000</v>
      </c>
      <c r="Z83" s="1">
        <v>1000000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 s="2">
        <f t="shared" si="6"/>
        <v>0</v>
      </c>
      <c r="AJ83" s="8">
        <f t="shared" si="4"/>
        <v>1000000</v>
      </c>
      <c r="AK83" s="11">
        <f t="shared" si="5"/>
        <v>1000000</v>
      </c>
      <c r="AL83">
        <v>0</v>
      </c>
      <c r="AM83">
        <v>0</v>
      </c>
      <c r="AN83">
        <v>0</v>
      </c>
      <c r="AO83">
        <v>0</v>
      </c>
      <c r="AP83">
        <v>0</v>
      </c>
    </row>
    <row r="84" spans="1:42" x14ac:dyDescent="0.25">
      <c r="A84" t="s">
        <v>129</v>
      </c>
      <c r="B84" t="s">
        <v>130</v>
      </c>
      <c r="C84">
        <v>2</v>
      </c>
      <c r="D84" t="s">
        <v>470</v>
      </c>
      <c r="E84">
        <v>2.2999999999999998</v>
      </c>
      <c r="F84" t="s">
        <v>473</v>
      </c>
      <c r="G84" t="s">
        <v>206</v>
      </c>
      <c r="H84" t="s">
        <v>207</v>
      </c>
      <c r="I84" t="s">
        <v>46</v>
      </c>
      <c r="J84" t="s">
        <v>89</v>
      </c>
      <c r="K84" t="s">
        <v>90</v>
      </c>
      <c r="L84">
        <v>3</v>
      </c>
      <c r="M84" t="s">
        <v>91</v>
      </c>
      <c r="N84" t="s">
        <v>208</v>
      </c>
      <c r="O84" t="s">
        <v>209</v>
      </c>
      <c r="P84">
        <v>39</v>
      </c>
      <c r="Q84" t="s">
        <v>210</v>
      </c>
      <c r="R84" t="s">
        <v>461</v>
      </c>
      <c r="S84">
        <v>2000</v>
      </c>
      <c r="T84" t="s">
        <v>74</v>
      </c>
      <c r="U84">
        <v>2541</v>
      </c>
      <c r="V84" t="s">
        <v>189</v>
      </c>
      <c r="W84">
        <v>0</v>
      </c>
      <c r="X84" t="s">
        <v>43</v>
      </c>
      <c r="Y84" s="2">
        <v>6500000</v>
      </c>
      <c r="Z84" s="1">
        <v>6500000</v>
      </c>
      <c r="AA84" s="1">
        <v>3803636.7</v>
      </c>
      <c r="AB84" s="1">
        <v>2386390.11</v>
      </c>
      <c r="AC84" s="1">
        <v>1305270.1100000001</v>
      </c>
      <c r="AD84" s="1">
        <v>1138656</v>
      </c>
      <c r="AE84" s="1">
        <v>1138656</v>
      </c>
      <c r="AF84">
        <v>0</v>
      </c>
      <c r="AG84">
        <v>0</v>
      </c>
      <c r="AH84">
        <v>0</v>
      </c>
      <c r="AI84" s="2">
        <f t="shared" si="6"/>
        <v>0</v>
      </c>
      <c r="AJ84" s="8">
        <f t="shared" si="4"/>
        <v>2696363.3</v>
      </c>
      <c r="AK84" s="11">
        <f t="shared" si="5"/>
        <v>6500000</v>
      </c>
      <c r="AL84">
        <v>0</v>
      </c>
      <c r="AM84">
        <v>0</v>
      </c>
      <c r="AN84">
        <v>0</v>
      </c>
      <c r="AO84">
        <v>0</v>
      </c>
      <c r="AP84">
        <v>0</v>
      </c>
    </row>
    <row r="85" spans="1:42" x14ac:dyDescent="0.25">
      <c r="A85" t="s">
        <v>129</v>
      </c>
      <c r="B85" t="s">
        <v>130</v>
      </c>
      <c r="C85">
        <v>1</v>
      </c>
      <c r="D85" t="s">
        <v>468</v>
      </c>
      <c r="E85">
        <v>1.7</v>
      </c>
      <c r="F85" t="s">
        <v>469</v>
      </c>
      <c r="G85" t="s">
        <v>96</v>
      </c>
      <c r="H85" t="s">
        <v>97</v>
      </c>
      <c r="I85" t="s">
        <v>46</v>
      </c>
      <c r="J85" t="s">
        <v>98</v>
      </c>
      <c r="K85" t="s">
        <v>99</v>
      </c>
      <c r="L85">
        <v>3</v>
      </c>
      <c r="M85" t="s">
        <v>91</v>
      </c>
      <c r="N85" t="s">
        <v>100</v>
      </c>
      <c r="O85" t="s">
        <v>101</v>
      </c>
      <c r="P85">
        <v>12</v>
      </c>
      <c r="Q85" t="s">
        <v>255</v>
      </c>
      <c r="R85" t="s">
        <v>461</v>
      </c>
      <c r="S85">
        <v>2000</v>
      </c>
      <c r="T85" t="s">
        <v>74</v>
      </c>
      <c r="U85">
        <v>2541</v>
      </c>
      <c r="V85" t="s">
        <v>189</v>
      </c>
      <c r="W85">
        <v>0</v>
      </c>
      <c r="X85" t="s">
        <v>43</v>
      </c>
      <c r="Y85" s="2">
        <v>52000</v>
      </c>
      <c r="Z85" s="1">
        <v>52000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 s="2">
        <f t="shared" si="6"/>
        <v>0</v>
      </c>
      <c r="AJ85" s="8">
        <f t="shared" si="4"/>
        <v>52000</v>
      </c>
      <c r="AK85" s="11">
        <f t="shared" si="5"/>
        <v>52000</v>
      </c>
      <c r="AL85">
        <v>0</v>
      </c>
      <c r="AM85">
        <v>0</v>
      </c>
      <c r="AN85">
        <v>0</v>
      </c>
      <c r="AO85">
        <v>0</v>
      </c>
      <c r="AP85">
        <v>0</v>
      </c>
    </row>
    <row r="86" spans="1:42" x14ac:dyDescent="0.25">
      <c r="A86" t="s">
        <v>129</v>
      </c>
      <c r="B86" t="s">
        <v>130</v>
      </c>
      <c r="C86">
        <v>2</v>
      </c>
      <c r="D86" t="s">
        <v>470</v>
      </c>
      <c r="E86">
        <v>2.4</v>
      </c>
      <c r="F86" t="s">
        <v>474</v>
      </c>
      <c r="G86" t="s">
        <v>398</v>
      </c>
      <c r="H86" t="s">
        <v>399</v>
      </c>
      <c r="I86" t="s">
        <v>357</v>
      </c>
      <c r="J86" t="s">
        <v>219</v>
      </c>
      <c r="K86" t="s">
        <v>220</v>
      </c>
      <c r="L86">
        <v>5</v>
      </c>
      <c r="M86" t="s">
        <v>221</v>
      </c>
      <c r="N86" t="s">
        <v>400</v>
      </c>
      <c r="O86" t="s">
        <v>401</v>
      </c>
      <c r="P86">
        <v>29</v>
      </c>
      <c r="Q86" t="s">
        <v>402</v>
      </c>
      <c r="R86" t="s">
        <v>461</v>
      </c>
      <c r="S86">
        <v>2000</v>
      </c>
      <c r="T86" t="s">
        <v>74</v>
      </c>
      <c r="U86">
        <v>2541</v>
      </c>
      <c r="V86" t="s">
        <v>189</v>
      </c>
      <c r="W86">
        <v>0</v>
      </c>
      <c r="X86" t="s">
        <v>43</v>
      </c>
      <c r="Y86" s="2">
        <v>3000</v>
      </c>
      <c r="Z86" s="1">
        <v>3000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 s="2">
        <f t="shared" si="6"/>
        <v>0</v>
      </c>
      <c r="AJ86" s="8">
        <f t="shared" si="4"/>
        <v>3000</v>
      </c>
      <c r="AK86" s="11">
        <f t="shared" si="5"/>
        <v>3000</v>
      </c>
      <c r="AL86">
        <v>0</v>
      </c>
      <c r="AM86">
        <v>0</v>
      </c>
      <c r="AN86">
        <v>0</v>
      </c>
      <c r="AO86">
        <v>0</v>
      </c>
      <c r="AP86">
        <v>0</v>
      </c>
    </row>
    <row r="87" spans="1:42" x14ac:dyDescent="0.25">
      <c r="A87" t="s">
        <v>129</v>
      </c>
      <c r="B87" t="s">
        <v>130</v>
      </c>
      <c r="C87">
        <v>2</v>
      </c>
      <c r="D87" t="s">
        <v>470</v>
      </c>
      <c r="E87">
        <v>2.2000000000000002</v>
      </c>
      <c r="F87" t="s">
        <v>472</v>
      </c>
      <c r="G87" t="s">
        <v>139</v>
      </c>
      <c r="H87" t="s">
        <v>140</v>
      </c>
      <c r="I87" t="s">
        <v>46</v>
      </c>
      <c r="J87" t="s">
        <v>89</v>
      </c>
      <c r="K87" t="s">
        <v>90</v>
      </c>
      <c r="L87">
        <v>2</v>
      </c>
      <c r="M87" t="s">
        <v>161</v>
      </c>
      <c r="N87" t="s">
        <v>162</v>
      </c>
      <c r="O87" t="s">
        <v>163</v>
      </c>
      <c r="P87">
        <v>36</v>
      </c>
      <c r="Q87" t="s">
        <v>164</v>
      </c>
      <c r="R87" t="s">
        <v>461</v>
      </c>
      <c r="S87">
        <v>2000</v>
      </c>
      <c r="T87" t="s">
        <v>74</v>
      </c>
      <c r="U87">
        <v>2551</v>
      </c>
      <c r="V87" t="s">
        <v>168</v>
      </c>
      <c r="W87">
        <v>0</v>
      </c>
      <c r="X87" t="s">
        <v>43</v>
      </c>
      <c r="Y87" s="2">
        <v>200000</v>
      </c>
      <c r="Z87" s="1">
        <v>200000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 s="2">
        <f t="shared" si="6"/>
        <v>0</v>
      </c>
      <c r="AJ87" s="8">
        <f t="shared" si="4"/>
        <v>200000</v>
      </c>
      <c r="AK87" s="11">
        <f t="shared" si="5"/>
        <v>200000</v>
      </c>
      <c r="AL87">
        <v>0</v>
      </c>
      <c r="AM87">
        <v>0</v>
      </c>
      <c r="AN87">
        <v>0</v>
      </c>
      <c r="AO87">
        <v>0</v>
      </c>
      <c r="AP87">
        <v>0</v>
      </c>
    </row>
    <row r="88" spans="1:42" x14ac:dyDescent="0.25">
      <c r="A88" t="s">
        <v>129</v>
      </c>
      <c r="B88" t="s">
        <v>130</v>
      </c>
      <c r="C88">
        <v>2</v>
      </c>
      <c r="D88" t="s">
        <v>470</v>
      </c>
      <c r="E88">
        <v>2.2000000000000002</v>
      </c>
      <c r="F88" t="s">
        <v>472</v>
      </c>
      <c r="G88" t="s">
        <v>139</v>
      </c>
      <c r="H88" t="s">
        <v>140</v>
      </c>
      <c r="I88" t="s">
        <v>46</v>
      </c>
      <c r="J88" t="s">
        <v>89</v>
      </c>
      <c r="K88" t="s">
        <v>90</v>
      </c>
      <c r="L88">
        <v>2</v>
      </c>
      <c r="M88" t="s">
        <v>161</v>
      </c>
      <c r="N88" t="s">
        <v>162</v>
      </c>
      <c r="O88" t="s">
        <v>163</v>
      </c>
      <c r="P88">
        <v>36</v>
      </c>
      <c r="Q88" t="s">
        <v>164</v>
      </c>
      <c r="R88" t="s">
        <v>461</v>
      </c>
      <c r="S88">
        <v>2000</v>
      </c>
      <c r="T88" t="s">
        <v>74</v>
      </c>
      <c r="U88">
        <v>2561</v>
      </c>
      <c r="V88" t="s">
        <v>169</v>
      </c>
      <c r="W88">
        <v>0</v>
      </c>
      <c r="X88" t="s">
        <v>43</v>
      </c>
      <c r="Y88" s="2">
        <v>2250000</v>
      </c>
      <c r="Z88" s="1">
        <v>2250000</v>
      </c>
      <c r="AA88">
        <v>918.35</v>
      </c>
      <c r="AB88">
        <v>918.35</v>
      </c>
      <c r="AC88">
        <v>918.35</v>
      </c>
      <c r="AD88">
        <v>918.35</v>
      </c>
      <c r="AE88">
        <v>918.35</v>
      </c>
      <c r="AF88">
        <v>0</v>
      </c>
      <c r="AG88">
        <v>0</v>
      </c>
      <c r="AH88">
        <v>0</v>
      </c>
      <c r="AI88" s="2">
        <f t="shared" si="6"/>
        <v>0</v>
      </c>
      <c r="AJ88" s="8">
        <f t="shared" si="4"/>
        <v>2249081.65</v>
      </c>
      <c r="AK88" s="11">
        <f t="shared" si="5"/>
        <v>2250000</v>
      </c>
      <c r="AL88">
        <v>0</v>
      </c>
      <c r="AM88">
        <v>0</v>
      </c>
      <c r="AN88">
        <v>0</v>
      </c>
      <c r="AO88">
        <v>0</v>
      </c>
      <c r="AP88">
        <v>0</v>
      </c>
    </row>
    <row r="89" spans="1:42" x14ac:dyDescent="0.25">
      <c r="A89" t="s">
        <v>129</v>
      </c>
      <c r="B89" t="s">
        <v>130</v>
      </c>
      <c r="C89">
        <v>2</v>
      </c>
      <c r="D89" t="s">
        <v>470</v>
      </c>
      <c r="E89">
        <v>2.2999999999999998</v>
      </c>
      <c r="F89" t="s">
        <v>473</v>
      </c>
      <c r="G89" t="s">
        <v>206</v>
      </c>
      <c r="H89" t="s">
        <v>207</v>
      </c>
      <c r="I89" t="s">
        <v>46</v>
      </c>
      <c r="J89" t="s">
        <v>89</v>
      </c>
      <c r="K89" t="s">
        <v>90</v>
      </c>
      <c r="L89">
        <v>3</v>
      </c>
      <c r="M89" t="s">
        <v>91</v>
      </c>
      <c r="N89" t="s">
        <v>208</v>
      </c>
      <c r="O89" t="s">
        <v>209</v>
      </c>
      <c r="P89">
        <v>39</v>
      </c>
      <c r="Q89" t="s">
        <v>210</v>
      </c>
      <c r="R89" t="s">
        <v>461</v>
      </c>
      <c r="S89">
        <v>2000</v>
      </c>
      <c r="T89" t="s">
        <v>74</v>
      </c>
      <c r="U89">
        <v>2561</v>
      </c>
      <c r="V89" t="s">
        <v>169</v>
      </c>
      <c r="W89">
        <v>0</v>
      </c>
      <c r="X89" t="s">
        <v>43</v>
      </c>
      <c r="Y89" s="2">
        <v>6000</v>
      </c>
      <c r="Z89" s="1">
        <v>6000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 s="2">
        <f t="shared" si="6"/>
        <v>0</v>
      </c>
      <c r="AJ89" s="8">
        <f t="shared" si="4"/>
        <v>6000</v>
      </c>
      <c r="AK89" s="11">
        <f t="shared" si="5"/>
        <v>6000</v>
      </c>
      <c r="AL89">
        <v>0</v>
      </c>
      <c r="AM89">
        <v>0</v>
      </c>
      <c r="AN89">
        <v>0</v>
      </c>
      <c r="AO89">
        <v>0</v>
      </c>
      <c r="AP89">
        <v>0</v>
      </c>
    </row>
    <row r="90" spans="1:42" x14ac:dyDescent="0.25">
      <c r="A90" t="s">
        <v>129</v>
      </c>
      <c r="B90" t="s">
        <v>130</v>
      </c>
      <c r="C90">
        <v>3</v>
      </c>
      <c r="D90" t="s">
        <v>477</v>
      </c>
      <c r="E90">
        <v>3.1</v>
      </c>
      <c r="F90" t="s">
        <v>478</v>
      </c>
      <c r="G90" t="s">
        <v>369</v>
      </c>
      <c r="H90" t="s">
        <v>370</v>
      </c>
      <c r="I90" t="s">
        <v>46</v>
      </c>
      <c r="J90" t="s">
        <v>352</v>
      </c>
      <c r="K90" t="s">
        <v>353</v>
      </c>
      <c r="L90">
        <v>8</v>
      </c>
      <c r="M90" t="s">
        <v>371</v>
      </c>
      <c r="N90" t="s">
        <v>376</v>
      </c>
      <c r="O90" t="s">
        <v>377</v>
      </c>
      <c r="P90">
        <v>42</v>
      </c>
      <c r="Q90" t="s">
        <v>378</v>
      </c>
      <c r="R90" t="s">
        <v>461</v>
      </c>
      <c r="S90">
        <v>2000</v>
      </c>
      <c r="T90" t="s">
        <v>74</v>
      </c>
      <c r="U90">
        <v>2561</v>
      </c>
      <c r="V90" t="s">
        <v>169</v>
      </c>
      <c r="W90">
        <v>0</v>
      </c>
      <c r="X90" t="s">
        <v>43</v>
      </c>
      <c r="Y90" s="2">
        <v>500000</v>
      </c>
      <c r="Z90" s="1">
        <v>500000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 s="2">
        <f t="shared" si="6"/>
        <v>0</v>
      </c>
      <c r="AJ90" s="8">
        <f t="shared" si="4"/>
        <v>500000</v>
      </c>
      <c r="AK90" s="11">
        <f t="shared" si="5"/>
        <v>500000</v>
      </c>
      <c r="AL90">
        <v>0</v>
      </c>
      <c r="AM90">
        <v>0</v>
      </c>
      <c r="AN90">
        <v>0</v>
      </c>
      <c r="AO90">
        <v>0</v>
      </c>
      <c r="AP90">
        <v>0</v>
      </c>
    </row>
    <row r="91" spans="1:42" x14ac:dyDescent="0.25">
      <c r="A91" t="s">
        <v>129</v>
      </c>
      <c r="B91" t="s">
        <v>130</v>
      </c>
      <c r="C91">
        <v>2</v>
      </c>
      <c r="D91" t="s">
        <v>470</v>
      </c>
      <c r="E91">
        <v>2.7</v>
      </c>
      <c r="F91" t="s">
        <v>218</v>
      </c>
      <c r="G91" t="s">
        <v>217</v>
      </c>
      <c r="H91" t="s">
        <v>218</v>
      </c>
      <c r="I91" t="s">
        <v>46</v>
      </c>
      <c r="J91" t="s">
        <v>242</v>
      </c>
      <c r="K91" t="s">
        <v>243</v>
      </c>
      <c r="L91">
        <v>4</v>
      </c>
      <c r="M91" t="s">
        <v>183</v>
      </c>
      <c r="N91" t="s">
        <v>244</v>
      </c>
      <c r="O91" t="s">
        <v>245</v>
      </c>
      <c r="P91">
        <v>48</v>
      </c>
      <c r="Q91" t="s">
        <v>246</v>
      </c>
      <c r="R91" t="s">
        <v>461</v>
      </c>
      <c r="S91">
        <v>2000</v>
      </c>
      <c r="T91" t="s">
        <v>74</v>
      </c>
      <c r="U91">
        <v>2591</v>
      </c>
      <c r="V91" t="s">
        <v>248</v>
      </c>
      <c r="W91">
        <v>0</v>
      </c>
      <c r="X91" t="s">
        <v>43</v>
      </c>
      <c r="Y91" s="2">
        <v>2500000</v>
      </c>
      <c r="Z91" s="1">
        <v>2500000</v>
      </c>
      <c r="AA91" s="1">
        <v>2499976.2000000002</v>
      </c>
      <c r="AB91" s="1">
        <v>100000</v>
      </c>
      <c r="AC91">
        <v>0</v>
      </c>
      <c r="AD91">
        <v>0</v>
      </c>
      <c r="AE91">
        <v>0</v>
      </c>
      <c r="AF91" s="14">
        <v>100000</v>
      </c>
      <c r="AG91" s="12">
        <v>0</v>
      </c>
      <c r="AH91">
        <v>0</v>
      </c>
      <c r="AI91" s="2">
        <f t="shared" si="6"/>
        <v>-100000</v>
      </c>
      <c r="AJ91" s="8">
        <f t="shared" si="4"/>
        <v>23.799999999813735</v>
      </c>
      <c r="AK91" s="11">
        <f t="shared" si="5"/>
        <v>2400000</v>
      </c>
      <c r="AL91">
        <v>0</v>
      </c>
      <c r="AM91">
        <v>0</v>
      </c>
      <c r="AN91">
        <v>0</v>
      </c>
      <c r="AO91">
        <v>0</v>
      </c>
      <c r="AP91">
        <v>0</v>
      </c>
    </row>
    <row r="92" spans="1:42" x14ac:dyDescent="0.25">
      <c r="A92" t="s">
        <v>61</v>
      </c>
      <c r="B92" t="s">
        <v>62</v>
      </c>
      <c r="C92">
        <v>1</v>
      </c>
      <c r="D92" t="s">
        <v>468</v>
      </c>
      <c r="E92">
        <v>1.7</v>
      </c>
      <c r="F92" t="s">
        <v>469</v>
      </c>
      <c r="G92" t="s">
        <v>63</v>
      </c>
      <c r="H92" t="s">
        <v>64</v>
      </c>
      <c r="I92" t="s">
        <v>46</v>
      </c>
      <c r="J92" t="s">
        <v>47</v>
      </c>
      <c r="K92" t="s">
        <v>48</v>
      </c>
      <c r="L92">
        <v>6</v>
      </c>
      <c r="M92" t="s">
        <v>37</v>
      </c>
      <c r="N92" t="s">
        <v>49</v>
      </c>
      <c r="O92" t="s">
        <v>50</v>
      </c>
      <c r="P92">
        <v>22</v>
      </c>
      <c r="Q92" t="s">
        <v>76</v>
      </c>
      <c r="R92" t="s">
        <v>461</v>
      </c>
      <c r="S92">
        <v>2000</v>
      </c>
      <c r="T92" t="s">
        <v>74</v>
      </c>
      <c r="U92">
        <v>2611</v>
      </c>
      <c r="V92" t="s">
        <v>77</v>
      </c>
      <c r="W92">
        <v>0</v>
      </c>
      <c r="X92" t="s">
        <v>43</v>
      </c>
      <c r="Y92" s="2">
        <v>28000000</v>
      </c>
      <c r="Z92" s="1">
        <v>28000000</v>
      </c>
      <c r="AA92" s="1">
        <v>5882497.6799999997</v>
      </c>
      <c r="AB92" s="1">
        <v>5882497.6799999997</v>
      </c>
      <c r="AC92" s="1">
        <v>5882497.6799999997</v>
      </c>
      <c r="AD92" s="1">
        <v>5882497.6799999997</v>
      </c>
      <c r="AE92" s="1">
        <v>5882497.6799999997</v>
      </c>
      <c r="AF92">
        <v>0</v>
      </c>
      <c r="AG92">
        <v>0</v>
      </c>
      <c r="AH92">
        <v>0</v>
      </c>
      <c r="AI92" s="2">
        <f t="shared" si="6"/>
        <v>0</v>
      </c>
      <c r="AJ92" s="8">
        <f t="shared" si="4"/>
        <v>22117502.32</v>
      </c>
      <c r="AK92" s="11">
        <f t="shared" si="5"/>
        <v>28000000</v>
      </c>
      <c r="AL92">
        <v>0</v>
      </c>
      <c r="AM92">
        <v>0</v>
      </c>
      <c r="AN92">
        <v>0</v>
      </c>
      <c r="AO92">
        <v>0</v>
      </c>
      <c r="AP92">
        <v>0</v>
      </c>
    </row>
    <row r="93" spans="1:42" x14ac:dyDescent="0.25">
      <c r="A93" t="s">
        <v>61</v>
      </c>
      <c r="B93" t="s">
        <v>62</v>
      </c>
      <c r="C93">
        <v>1</v>
      </c>
      <c r="D93" t="s">
        <v>468</v>
      </c>
      <c r="E93">
        <v>1.7</v>
      </c>
      <c r="F93" t="s">
        <v>469</v>
      </c>
      <c r="G93" t="s">
        <v>96</v>
      </c>
      <c r="H93" t="s">
        <v>97</v>
      </c>
      <c r="I93" t="s">
        <v>46</v>
      </c>
      <c r="J93" t="s">
        <v>47</v>
      </c>
      <c r="K93" t="s">
        <v>48</v>
      </c>
      <c r="L93">
        <v>6</v>
      </c>
      <c r="M93" t="s">
        <v>37</v>
      </c>
      <c r="N93" t="s">
        <v>49</v>
      </c>
      <c r="O93" t="s">
        <v>50</v>
      </c>
      <c r="P93">
        <v>23</v>
      </c>
      <c r="Q93" t="s">
        <v>104</v>
      </c>
      <c r="R93" t="s">
        <v>461</v>
      </c>
      <c r="S93">
        <v>2000</v>
      </c>
      <c r="T93" t="s">
        <v>74</v>
      </c>
      <c r="U93">
        <v>2611</v>
      </c>
      <c r="V93" t="s">
        <v>77</v>
      </c>
      <c r="W93">
        <v>0</v>
      </c>
      <c r="X93" t="s">
        <v>43</v>
      </c>
      <c r="Y93" s="2">
        <v>7000000</v>
      </c>
      <c r="Z93" s="1">
        <v>7000000</v>
      </c>
      <c r="AA93" s="1">
        <v>1412011.16</v>
      </c>
      <c r="AB93" s="1">
        <v>1412011.16</v>
      </c>
      <c r="AC93" s="1">
        <v>1412011.16</v>
      </c>
      <c r="AD93" s="1">
        <v>1412011.16</v>
      </c>
      <c r="AE93" s="1">
        <v>1412011.16</v>
      </c>
      <c r="AF93">
        <v>0</v>
      </c>
      <c r="AG93">
        <v>0</v>
      </c>
      <c r="AH93">
        <v>0</v>
      </c>
      <c r="AI93" s="2">
        <f t="shared" si="6"/>
        <v>0</v>
      </c>
      <c r="AJ93" s="8">
        <f t="shared" si="4"/>
        <v>5587988.8399999999</v>
      </c>
      <c r="AK93" s="11">
        <f t="shared" si="5"/>
        <v>7000000</v>
      </c>
      <c r="AL93">
        <v>0</v>
      </c>
      <c r="AM93">
        <v>0</v>
      </c>
      <c r="AN93">
        <v>0</v>
      </c>
      <c r="AO93">
        <v>0</v>
      </c>
      <c r="AP93">
        <v>0</v>
      </c>
    </row>
    <row r="94" spans="1:42" x14ac:dyDescent="0.25">
      <c r="A94" t="s">
        <v>129</v>
      </c>
      <c r="B94" t="s">
        <v>130</v>
      </c>
      <c r="C94">
        <v>1</v>
      </c>
      <c r="D94" t="s">
        <v>468</v>
      </c>
      <c r="E94">
        <v>1.3</v>
      </c>
      <c r="F94" t="s">
        <v>467</v>
      </c>
      <c r="G94" t="s">
        <v>32</v>
      </c>
      <c r="H94" t="s">
        <v>33</v>
      </c>
      <c r="I94" t="s">
        <v>46</v>
      </c>
      <c r="J94" t="s">
        <v>47</v>
      </c>
      <c r="K94" t="s">
        <v>48</v>
      </c>
      <c r="L94">
        <v>6</v>
      </c>
      <c r="M94" t="s">
        <v>37</v>
      </c>
      <c r="N94" t="s">
        <v>49</v>
      </c>
      <c r="O94" t="s">
        <v>50</v>
      </c>
      <c r="P94">
        <v>21</v>
      </c>
      <c r="Q94" t="s">
        <v>108</v>
      </c>
      <c r="R94" t="s">
        <v>461</v>
      </c>
      <c r="S94">
        <v>2000</v>
      </c>
      <c r="T94" t="s">
        <v>74</v>
      </c>
      <c r="U94">
        <v>2611</v>
      </c>
      <c r="V94" t="s">
        <v>77</v>
      </c>
      <c r="W94">
        <v>0</v>
      </c>
      <c r="X94" t="s">
        <v>43</v>
      </c>
      <c r="Y94" s="2">
        <v>35000000</v>
      </c>
      <c r="Z94" s="1">
        <v>35000000</v>
      </c>
      <c r="AA94" s="1">
        <v>8168923.8899999997</v>
      </c>
      <c r="AB94" s="1">
        <v>8113243.8899999997</v>
      </c>
      <c r="AC94" s="1">
        <v>8113243.8899999997</v>
      </c>
      <c r="AD94" s="1">
        <v>8113243.8899999997</v>
      </c>
      <c r="AE94" s="1">
        <v>8113243.8899999997</v>
      </c>
      <c r="AF94">
        <v>0</v>
      </c>
      <c r="AG94">
        <v>0</v>
      </c>
      <c r="AH94">
        <v>0</v>
      </c>
      <c r="AI94" s="2">
        <f t="shared" si="6"/>
        <v>0</v>
      </c>
      <c r="AJ94" s="8">
        <f t="shared" si="4"/>
        <v>26831076.109999999</v>
      </c>
      <c r="AK94" s="11">
        <f t="shared" si="5"/>
        <v>35000000</v>
      </c>
      <c r="AL94">
        <v>0</v>
      </c>
      <c r="AM94">
        <v>0</v>
      </c>
      <c r="AN94">
        <v>0</v>
      </c>
      <c r="AO94">
        <v>0</v>
      </c>
      <c r="AP94">
        <v>0</v>
      </c>
    </row>
    <row r="95" spans="1:42" x14ac:dyDescent="0.25">
      <c r="A95" t="s">
        <v>129</v>
      </c>
      <c r="B95" t="s">
        <v>130</v>
      </c>
      <c r="C95">
        <v>1</v>
      </c>
      <c r="D95" t="s">
        <v>468</v>
      </c>
      <c r="E95">
        <v>1.7</v>
      </c>
      <c r="F95" t="s">
        <v>469</v>
      </c>
      <c r="G95" t="s">
        <v>63</v>
      </c>
      <c r="H95" t="s">
        <v>64</v>
      </c>
      <c r="I95" t="s">
        <v>65</v>
      </c>
      <c r="J95" t="s">
        <v>66</v>
      </c>
      <c r="K95" t="s">
        <v>67</v>
      </c>
      <c r="L95">
        <v>7</v>
      </c>
      <c r="M95" t="s">
        <v>68</v>
      </c>
      <c r="N95" t="s">
        <v>69</v>
      </c>
      <c r="O95" t="s">
        <v>70</v>
      </c>
      <c r="P95">
        <v>41</v>
      </c>
      <c r="Q95" t="s">
        <v>73</v>
      </c>
      <c r="R95" t="s">
        <v>461</v>
      </c>
      <c r="S95">
        <v>2000</v>
      </c>
      <c r="T95" t="s">
        <v>74</v>
      </c>
      <c r="U95">
        <v>2711</v>
      </c>
      <c r="V95" t="s">
        <v>134</v>
      </c>
      <c r="W95">
        <v>0</v>
      </c>
      <c r="X95" t="s">
        <v>43</v>
      </c>
      <c r="Y95" s="2">
        <v>1300000</v>
      </c>
      <c r="Z95" s="1">
        <v>1300000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 s="2">
        <f t="shared" si="6"/>
        <v>0</v>
      </c>
      <c r="AJ95" s="8">
        <f t="shared" si="4"/>
        <v>1300000</v>
      </c>
      <c r="AK95" s="11">
        <f t="shared" si="5"/>
        <v>1300000</v>
      </c>
      <c r="AL95">
        <v>0</v>
      </c>
      <c r="AM95">
        <v>0</v>
      </c>
      <c r="AN95">
        <v>0</v>
      </c>
      <c r="AO95">
        <v>0</v>
      </c>
      <c r="AP95">
        <v>0</v>
      </c>
    </row>
    <row r="96" spans="1:42" x14ac:dyDescent="0.25">
      <c r="A96" t="s">
        <v>129</v>
      </c>
      <c r="B96" t="s">
        <v>130</v>
      </c>
      <c r="C96">
        <v>2</v>
      </c>
      <c r="D96" t="s">
        <v>470</v>
      </c>
      <c r="E96">
        <v>2.2999999999999998</v>
      </c>
      <c r="F96" t="s">
        <v>473</v>
      </c>
      <c r="G96" t="s">
        <v>206</v>
      </c>
      <c r="H96" t="s">
        <v>207</v>
      </c>
      <c r="I96" t="s">
        <v>46</v>
      </c>
      <c r="J96" t="s">
        <v>89</v>
      </c>
      <c r="K96" t="s">
        <v>90</v>
      </c>
      <c r="L96">
        <v>3</v>
      </c>
      <c r="M96" t="s">
        <v>91</v>
      </c>
      <c r="N96" t="s">
        <v>208</v>
      </c>
      <c r="O96" t="s">
        <v>209</v>
      </c>
      <c r="P96">
        <v>39</v>
      </c>
      <c r="Q96" t="s">
        <v>210</v>
      </c>
      <c r="R96" t="s">
        <v>461</v>
      </c>
      <c r="S96">
        <v>2000</v>
      </c>
      <c r="T96" t="s">
        <v>74</v>
      </c>
      <c r="U96">
        <v>2711</v>
      </c>
      <c r="V96" t="s">
        <v>134</v>
      </c>
      <c r="W96">
        <v>0</v>
      </c>
      <c r="X96" t="s">
        <v>43</v>
      </c>
      <c r="Y96" s="2">
        <v>1187100</v>
      </c>
      <c r="Z96" s="1">
        <v>1187100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 s="2">
        <f t="shared" si="6"/>
        <v>0</v>
      </c>
      <c r="AJ96" s="8">
        <f t="shared" si="4"/>
        <v>1187100</v>
      </c>
      <c r="AK96" s="11">
        <f t="shared" si="5"/>
        <v>1187100</v>
      </c>
      <c r="AL96">
        <v>0</v>
      </c>
      <c r="AM96">
        <v>0</v>
      </c>
      <c r="AN96">
        <v>0</v>
      </c>
      <c r="AO96">
        <v>0</v>
      </c>
      <c r="AP96">
        <v>0</v>
      </c>
    </row>
    <row r="97" spans="1:42" x14ac:dyDescent="0.25">
      <c r="A97" t="s">
        <v>129</v>
      </c>
      <c r="B97" t="s">
        <v>130</v>
      </c>
      <c r="C97">
        <v>2</v>
      </c>
      <c r="D97" t="s">
        <v>470</v>
      </c>
      <c r="E97">
        <v>2.1</v>
      </c>
      <c r="F97" t="s">
        <v>471</v>
      </c>
      <c r="G97" t="s">
        <v>87</v>
      </c>
      <c r="H97" t="s">
        <v>88</v>
      </c>
      <c r="I97" t="s">
        <v>46</v>
      </c>
      <c r="J97" t="s">
        <v>89</v>
      </c>
      <c r="K97" t="s">
        <v>90</v>
      </c>
      <c r="L97">
        <v>3</v>
      </c>
      <c r="M97" t="s">
        <v>91</v>
      </c>
      <c r="N97" t="s">
        <v>92</v>
      </c>
      <c r="O97" t="s">
        <v>93</v>
      </c>
      <c r="P97">
        <v>35</v>
      </c>
      <c r="Q97" t="s">
        <v>94</v>
      </c>
      <c r="R97" t="s">
        <v>461</v>
      </c>
      <c r="S97">
        <v>2000</v>
      </c>
      <c r="T97" t="s">
        <v>74</v>
      </c>
      <c r="U97">
        <v>2711</v>
      </c>
      <c r="V97" t="s">
        <v>134</v>
      </c>
      <c r="W97">
        <v>0</v>
      </c>
      <c r="X97" t="s">
        <v>43</v>
      </c>
      <c r="Y97" s="2">
        <v>150000</v>
      </c>
      <c r="Z97" s="1">
        <v>150000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 s="2">
        <f t="shared" si="6"/>
        <v>0</v>
      </c>
      <c r="AJ97" s="8">
        <f t="shared" si="4"/>
        <v>150000</v>
      </c>
      <c r="AK97" s="11">
        <f t="shared" si="5"/>
        <v>150000</v>
      </c>
      <c r="AL97">
        <v>0</v>
      </c>
      <c r="AM97">
        <v>0</v>
      </c>
      <c r="AN97">
        <v>0</v>
      </c>
      <c r="AO97">
        <v>0</v>
      </c>
      <c r="AP97">
        <v>0</v>
      </c>
    </row>
    <row r="98" spans="1:42" x14ac:dyDescent="0.25">
      <c r="A98" t="s">
        <v>129</v>
      </c>
      <c r="B98" t="s">
        <v>130</v>
      </c>
      <c r="C98">
        <v>1</v>
      </c>
      <c r="D98" t="s">
        <v>468</v>
      </c>
      <c r="E98">
        <v>1.3</v>
      </c>
      <c r="F98" t="s">
        <v>467</v>
      </c>
      <c r="G98" t="s">
        <v>32</v>
      </c>
      <c r="H98" t="s">
        <v>33</v>
      </c>
      <c r="I98" t="s">
        <v>46</v>
      </c>
      <c r="J98" t="s">
        <v>299</v>
      </c>
      <c r="K98" t="s">
        <v>300</v>
      </c>
      <c r="L98">
        <v>6</v>
      </c>
      <c r="M98" t="s">
        <v>37</v>
      </c>
      <c r="N98" t="s">
        <v>316</v>
      </c>
      <c r="O98" t="s">
        <v>317</v>
      </c>
      <c r="P98">
        <v>3</v>
      </c>
      <c r="Q98" t="s">
        <v>318</v>
      </c>
      <c r="R98" t="s">
        <v>461</v>
      </c>
      <c r="S98">
        <v>2000</v>
      </c>
      <c r="T98" t="s">
        <v>74</v>
      </c>
      <c r="U98">
        <v>2711</v>
      </c>
      <c r="V98" t="s">
        <v>134</v>
      </c>
      <c r="W98">
        <v>0</v>
      </c>
      <c r="X98" t="s">
        <v>43</v>
      </c>
      <c r="Y98" s="2">
        <v>1500000</v>
      </c>
      <c r="Z98" s="1">
        <v>1500000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 s="2">
        <f t="shared" si="6"/>
        <v>0</v>
      </c>
      <c r="AJ98" s="8">
        <f t="shared" si="4"/>
        <v>1500000</v>
      </c>
      <c r="AK98" s="11">
        <f t="shared" si="5"/>
        <v>1500000</v>
      </c>
      <c r="AL98">
        <v>0</v>
      </c>
      <c r="AM98">
        <v>0</v>
      </c>
      <c r="AN98">
        <v>0</v>
      </c>
      <c r="AO98">
        <v>0</v>
      </c>
      <c r="AP98">
        <v>0</v>
      </c>
    </row>
    <row r="99" spans="1:42" x14ac:dyDescent="0.25">
      <c r="A99" t="s">
        <v>129</v>
      </c>
      <c r="B99" t="s">
        <v>130</v>
      </c>
      <c r="C99">
        <v>2</v>
      </c>
      <c r="D99" t="s">
        <v>470</v>
      </c>
      <c r="E99">
        <v>2.2000000000000002</v>
      </c>
      <c r="F99" t="s">
        <v>472</v>
      </c>
      <c r="G99" t="s">
        <v>139</v>
      </c>
      <c r="H99" t="s">
        <v>140</v>
      </c>
      <c r="I99" t="s">
        <v>141</v>
      </c>
      <c r="J99" t="s">
        <v>98</v>
      </c>
      <c r="K99" t="s">
        <v>99</v>
      </c>
      <c r="L99">
        <v>1</v>
      </c>
      <c r="M99" t="s">
        <v>142</v>
      </c>
      <c r="N99" t="s">
        <v>150</v>
      </c>
      <c r="O99" t="s">
        <v>151</v>
      </c>
      <c r="P99">
        <v>16</v>
      </c>
      <c r="Q99" t="s">
        <v>152</v>
      </c>
      <c r="R99" t="s">
        <v>461</v>
      </c>
      <c r="S99">
        <v>2000</v>
      </c>
      <c r="T99" t="s">
        <v>74</v>
      </c>
      <c r="U99">
        <v>2721</v>
      </c>
      <c r="V99" t="s">
        <v>158</v>
      </c>
      <c r="W99">
        <v>0</v>
      </c>
      <c r="X99" t="s">
        <v>43</v>
      </c>
      <c r="Y99" s="2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 s="12">
        <v>0</v>
      </c>
      <c r="AG99" s="15">
        <v>20000</v>
      </c>
      <c r="AH99">
        <v>0</v>
      </c>
      <c r="AI99" s="2">
        <f t="shared" si="6"/>
        <v>20000</v>
      </c>
      <c r="AJ99" s="8">
        <f t="shared" si="4"/>
        <v>0</v>
      </c>
      <c r="AK99" s="11">
        <f t="shared" si="5"/>
        <v>20000</v>
      </c>
      <c r="AL99">
        <v>0</v>
      </c>
      <c r="AM99">
        <v>0</v>
      </c>
      <c r="AN99">
        <v>0</v>
      </c>
      <c r="AO99">
        <v>0</v>
      </c>
      <c r="AP99">
        <v>0</v>
      </c>
    </row>
    <row r="100" spans="1:42" x14ac:dyDescent="0.25">
      <c r="A100" t="s">
        <v>129</v>
      </c>
      <c r="B100" t="s">
        <v>130</v>
      </c>
      <c r="C100">
        <v>2</v>
      </c>
      <c r="D100" t="s">
        <v>470</v>
      </c>
      <c r="E100">
        <v>2.2000000000000002</v>
      </c>
      <c r="F100" t="s">
        <v>472</v>
      </c>
      <c r="G100" t="s">
        <v>139</v>
      </c>
      <c r="H100" t="s">
        <v>140</v>
      </c>
      <c r="I100" t="s">
        <v>46</v>
      </c>
      <c r="J100" t="s">
        <v>89</v>
      </c>
      <c r="K100" t="s">
        <v>90</v>
      </c>
      <c r="L100">
        <v>2</v>
      </c>
      <c r="M100" t="s">
        <v>161</v>
      </c>
      <c r="N100" t="s">
        <v>162</v>
      </c>
      <c r="O100" t="s">
        <v>163</v>
      </c>
      <c r="P100">
        <v>36</v>
      </c>
      <c r="Q100" t="s">
        <v>164</v>
      </c>
      <c r="R100" t="s">
        <v>461</v>
      </c>
      <c r="S100">
        <v>2000</v>
      </c>
      <c r="T100" t="s">
        <v>74</v>
      </c>
      <c r="U100">
        <v>2721</v>
      </c>
      <c r="V100" t="s">
        <v>158</v>
      </c>
      <c r="W100">
        <v>0</v>
      </c>
      <c r="X100" t="s">
        <v>43</v>
      </c>
      <c r="Y100" s="2">
        <v>360000</v>
      </c>
      <c r="Z100" s="1">
        <v>360000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 s="2">
        <f t="shared" si="6"/>
        <v>0</v>
      </c>
      <c r="AJ100" s="8">
        <f t="shared" si="4"/>
        <v>360000</v>
      </c>
      <c r="AK100" s="11">
        <f t="shared" si="5"/>
        <v>360000</v>
      </c>
      <c r="AL100">
        <v>0</v>
      </c>
      <c r="AM100">
        <v>0</v>
      </c>
      <c r="AN100">
        <v>0</v>
      </c>
      <c r="AO100">
        <v>0</v>
      </c>
      <c r="AP100">
        <v>0</v>
      </c>
    </row>
    <row r="101" spans="1:42" x14ac:dyDescent="0.25">
      <c r="A101" t="s">
        <v>129</v>
      </c>
      <c r="B101" t="s">
        <v>130</v>
      </c>
      <c r="C101">
        <v>3</v>
      </c>
      <c r="D101" t="s">
        <v>477</v>
      </c>
      <c r="E101">
        <v>3.8</v>
      </c>
      <c r="F101" t="s">
        <v>479</v>
      </c>
      <c r="G101" t="s">
        <v>78</v>
      </c>
      <c r="H101" t="s">
        <v>79</v>
      </c>
      <c r="I101" t="s">
        <v>46</v>
      </c>
      <c r="J101" t="s">
        <v>80</v>
      </c>
      <c r="K101" t="s">
        <v>81</v>
      </c>
      <c r="L101">
        <v>6</v>
      </c>
      <c r="M101" t="s">
        <v>37</v>
      </c>
      <c r="N101" t="s">
        <v>82</v>
      </c>
      <c r="O101" t="s">
        <v>83</v>
      </c>
      <c r="P101">
        <v>49</v>
      </c>
      <c r="Q101" t="s">
        <v>193</v>
      </c>
      <c r="R101" t="s">
        <v>461</v>
      </c>
      <c r="S101">
        <v>2000</v>
      </c>
      <c r="T101" t="s">
        <v>74</v>
      </c>
      <c r="U101">
        <v>2721</v>
      </c>
      <c r="V101" t="s">
        <v>158</v>
      </c>
      <c r="W101">
        <v>0</v>
      </c>
      <c r="X101" t="s">
        <v>43</v>
      </c>
      <c r="Y101" s="2">
        <v>15000</v>
      </c>
      <c r="Z101" s="1">
        <v>15000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 s="2">
        <f t="shared" si="6"/>
        <v>0</v>
      </c>
      <c r="AJ101" s="8">
        <f t="shared" si="4"/>
        <v>15000</v>
      </c>
      <c r="AK101" s="11">
        <f t="shared" si="5"/>
        <v>15000</v>
      </c>
      <c r="AL101">
        <v>0</v>
      </c>
      <c r="AM101">
        <v>0</v>
      </c>
      <c r="AN101">
        <v>0</v>
      </c>
      <c r="AO101">
        <v>0</v>
      </c>
      <c r="AP101">
        <v>0</v>
      </c>
    </row>
    <row r="102" spans="1:42" x14ac:dyDescent="0.25">
      <c r="A102" t="s">
        <v>129</v>
      </c>
      <c r="B102" t="s">
        <v>130</v>
      </c>
      <c r="C102">
        <v>2</v>
      </c>
      <c r="D102" t="s">
        <v>470</v>
      </c>
      <c r="E102">
        <v>2.2999999999999998</v>
      </c>
      <c r="F102" t="s">
        <v>473</v>
      </c>
      <c r="G102" t="s">
        <v>206</v>
      </c>
      <c r="H102" t="s">
        <v>207</v>
      </c>
      <c r="I102" t="s">
        <v>46</v>
      </c>
      <c r="J102" t="s">
        <v>89</v>
      </c>
      <c r="K102" t="s">
        <v>90</v>
      </c>
      <c r="L102">
        <v>3</v>
      </c>
      <c r="M102" t="s">
        <v>91</v>
      </c>
      <c r="N102" t="s">
        <v>208</v>
      </c>
      <c r="O102" t="s">
        <v>209</v>
      </c>
      <c r="P102">
        <v>39</v>
      </c>
      <c r="Q102" t="s">
        <v>210</v>
      </c>
      <c r="R102" t="s">
        <v>461</v>
      </c>
      <c r="S102">
        <v>2000</v>
      </c>
      <c r="T102" t="s">
        <v>74</v>
      </c>
      <c r="U102">
        <v>2721</v>
      </c>
      <c r="V102" t="s">
        <v>158</v>
      </c>
      <c r="W102">
        <v>0</v>
      </c>
      <c r="X102" t="s">
        <v>43</v>
      </c>
      <c r="Y102" s="2">
        <v>442200</v>
      </c>
      <c r="Z102" s="1">
        <v>442200</v>
      </c>
      <c r="AA102" s="1">
        <v>408320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 s="2">
        <f t="shared" si="6"/>
        <v>0</v>
      </c>
      <c r="AJ102" s="8">
        <f t="shared" si="4"/>
        <v>33880</v>
      </c>
      <c r="AK102" s="11">
        <f t="shared" si="5"/>
        <v>442200</v>
      </c>
      <c r="AL102">
        <v>0</v>
      </c>
      <c r="AM102">
        <v>0</v>
      </c>
      <c r="AN102">
        <v>0</v>
      </c>
      <c r="AO102">
        <v>0</v>
      </c>
      <c r="AP102">
        <v>0</v>
      </c>
    </row>
    <row r="103" spans="1:42" x14ac:dyDescent="0.25">
      <c r="A103" t="s">
        <v>129</v>
      </c>
      <c r="B103" t="s">
        <v>130</v>
      </c>
      <c r="C103">
        <v>2</v>
      </c>
      <c r="D103" t="s">
        <v>470</v>
      </c>
      <c r="E103">
        <v>2.1</v>
      </c>
      <c r="F103" t="s">
        <v>471</v>
      </c>
      <c r="G103" t="s">
        <v>87</v>
      </c>
      <c r="H103" t="s">
        <v>88</v>
      </c>
      <c r="I103" t="s">
        <v>46</v>
      </c>
      <c r="J103" t="s">
        <v>89</v>
      </c>
      <c r="K103" t="s">
        <v>90</v>
      </c>
      <c r="L103">
        <v>3</v>
      </c>
      <c r="M103" t="s">
        <v>91</v>
      </c>
      <c r="N103" t="s">
        <v>92</v>
      </c>
      <c r="O103" t="s">
        <v>93</v>
      </c>
      <c r="P103">
        <v>35</v>
      </c>
      <c r="Q103" t="s">
        <v>94</v>
      </c>
      <c r="R103" t="s">
        <v>461</v>
      </c>
      <c r="S103">
        <v>2000</v>
      </c>
      <c r="T103" t="s">
        <v>74</v>
      </c>
      <c r="U103">
        <v>2721</v>
      </c>
      <c r="V103" t="s">
        <v>158</v>
      </c>
      <c r="W103">
        <v>0</v>
      </c>
      <c r="X103" t="s">
        <v>43</v>
      </c>
      <c r="Y103" s="2">
        <v>180000</v>
      </c>
      <c r="Z103" s="1">
        <v>180000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 s="2">
        <f t="shared" si="6"/>
        <v>0</v>
      </c>
      <c r="AJ103" s="8">
        <f t="shared" si="4"/>
        <v>180000</v>
      </c>
      <c r="AK103" s="11">
        <f t="shared" si="5"/>
        <v>180000</v>
      </c>
      <c r="AL103">
        <v>0</v>
      </c>
      <c r="AM103">
        <v>0</v>
      </c>
      <c r="AN103">
        <v>0</v>
      </c>
      <c r="AO103">
        <v>0</v>
      </c>
      <c r="AP103">
        <v>0</v>
      </c>
    </row>
    <row r="104" spans="1:42" x14ac:dyDescent="0.25">
      <c r="A104" t="s">
        <v>129</v>
      </c>
      <c r="B104" t="s">
        <v>130</v>
      </c>
      <c r="C104">
        <v>1</v>
      </c>
      <c r="D104" t="s">
        <v>468</v>
      </c>
      <c r="E104">
        <v>1.7</v>
      </c>
      <c r="F104" t="s">
        <v>469</v>
      </c>
      <c r="G104" t="s">
        <v>96</v>
      </c>
      <c r="H104" t="s">
        <v>97</v>
      </c>
      <c r="I104" t="s">
        <v>46</v>
      </c>
      <c r="J104" t="s">
        <v>98</v>
      </c>
      <c r="K104" t="s">
        <v>99</v>
      </c>
      <c r="L104">
        <v>3</v>
      </c>
      <c r="M104" t="s">
        <v>91</v>
      </c>
      <c r="N104" t="s">
        <v>100</v>
      </c>
      <c r="O104" t="s">
        <v>101</v>
      </c>
      <c r="P104">
        <v>12</v>
      </c>
      <c r="Q104" t="s">
        <v>255</v>
      </c>
      <c r="R104" t="s">
        <v>461</v>
      </c>
      <c r="S104">
        <v>2000</v>
      </c>
      <c r="T104" t="s">
        <v>74</v>
      </c>
      <c r="U104">
        <v>2721</v>
      </c>
      <c r="V104" t="s">
        <v>158</v>
      </c>
      <c r="W104">
        <v>0</v>
      </c>
      <c r="X104" t="s">
        <v>43</v>
      </c>
      <c r="Y104" s="2">
        <v>2000000</v>
      </c>
      <c r="Z104" s="1">
        <v>2000000</v>
      </c>
      <c r="AA104" s="1">
        <v>1951816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 s="2">
        <f t="shared" si="6"/>
        <v>0</v>
      </c>
      <c r="AJ104" s="8">
        <f t="shared" si="4"/>
        <v>48184</v>
      </c>
      <c r="AK104" s="11">
        <f t="shared" si="5"/>
        <v>2000000</v>
      </c>
      <c r="AL104">
        <v>0</v>
      </c>
      <c r="AM104">
        <v>0</v>
      </c>
      <c r="AN104">
        <v>0</v>
      </c>
      <c r="AO104">
        <v>0</v>
      </c>
      <c r="AP104">
        <v>0</v>
      </c>
    </row>
    <row r="105" spans="1:42" x14ac:dyDescent="0.25">
      <c r="A105" t="s">
        <v>129</v>
      </c>
      <c r="B105" t="s">
        <v>130</v>
      </c>
      <c r="C105">
        <v>1</v>
      </c>
      <c r="D105" t="s">
        <v>468</v>
      </c>
      <c r="E105">
        <v>1.3</v>
      </c>
      <c r="F105" t="s">
        <v>467</v>
      </c>
      <c r="G105" t="s">
        <v>256</v>
      </c>
      <c r="H105" t="s">
        <v>257</v>
      </c>
      <c r="I105" t="s">
        <v>258</v>
      </c>
      <c r="J105" t="s">
        <v>259</v>
      </c>
      <c r="K105" t="s">
        <v>260</v>
      </c>
      <c r="L105">
        <v>1</v>
      </c>
      <c r="M105" t="s">
        <v>142</v>
      </c>
      <c r="N105" t="s">
        <v>261</v>
      </c>
      <c r="O105" t="s">
        <v>262</v>
      </c>
      <c r="P105">
        <v>17</v>
      </c>
      <c r="Q105" t="s">
        <v>263</v>
      </c>
      <c r="R105" t="s">
        <v>461</v>
      </c>
      <c r="S105">
        <v>2000</v>
      </c>
      <c r="T105" t="s">
        <v>74</v>
      </c>
      <c r="U105">
        <v>2721</v>
      </c>
      <c r="V105" t="s">
        <v>158</v>
      </c>
      <c r="W105">
        <v>0</v>
      </c>
      <c r="X105" t="s">
        <v>43</v>
      </c>
      <c r="Y105" s="2">
        <v>50000</v>
      </c>
      <c r="Z105" s="1">
        <v>50000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 s="2">
        <f t="shared" si="6"/>
        <v>0</v>
      </c>
      <c r="AJ105" s="8">
        <f t="shared" si="4"/>
        <v>50000</v>
      </c>
      <c r="AK105" s="11">
        <f t="shared" si="5"/>
        <v>50000</v>
      </c>
      <c r="AL105">
        <v>0</v>
      </c>
      <c r="AM105">
        <v>0</v>
      </c>
      <c r="AN105">
        <v>0</v>
      </c>
      <c r="AO105">
        <v>0</v>
      </c>
      <c r="AP105">
        <v>0</v>
      </c>
    </row>
    <row r="106" spans="1:42" x14ac:dyDescent="0.25">
      <c r="A106" t="s">
        <v>129</v>
      </c>
      <c r="B106" t="s">
        <v>130</v>
      </c>
      <c r="C106">
        <v>1</v>
      </c>
      <c r="D106" t="s">
        <v>468</v>
      </c>
      <c r="E106">
        <v>1.3</v>
      </c>
      <c r="F106" t="s">
        <v>467</v>
      </c>
      <c r="G106" t="s">
        <v>32</v>
      </c>
      <c r="H106" t="s">
        <v>33</v>
      </c>
      <c r="I106" t="s">
        <v>46</v>
      </c>
      <c r="J106" t="s">
        <v>89</v>
      </c>
      <c r="K106" t="s">
        <v>90</v>
      </c>
      <c r="L106">
        <v>3</v>
      </c>
      <c r="M106" t="s">
        <v>91</v>
      </c>
      <c r="N106" t="s">
        <v>349</v>
      </c>
      <c r="O106" t="s">
        <v>350</v>
      </c>
      <c r="P106">
        <v>33</v>
      </c>
      <c r="Q106" t="s">
        <v>351</v>
      </c>
      <c r="R106" t="s">
        <v>461</v>
      </c>
      <c r="S106">
        <v>2000</v>
      </c>
      <c r="T106" t="s">
        <v>74</v>
      </c>
      <c r="U106">
        <v>2721</v>
      </c>
      <c r="V106" t="s">
        <v>158</v>
      </c>
      <c r="W106">
        <v>0</v>
      </c>
      <c r="X106" t="s">
        <v>43</v>
      </c>
      <c r="Y106" s="2">
        <v>350000</v>
      </c>
      <c r="Z106" s="1">
        <v>350000</v>
      </c>
      <c r="AA106" s="1">
        <v>233020.79999999999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 s="2">
        <f t="shared" si="6"/>
        <v>0</v>
      </c>
      <c r="AJ106" s="8">
        <f t="shared" si="4"/>
        <v>116979.20000000001</v>
      </c>
      <c r="AK106" s="11">
        <f t="shared" si="5"/>
        <v>350000</v>
      </c>
      <c r="AL106">
        <v>0</v>
      </c>
      <c r="AM106">
        <v>0</v>
      </c>
      <c r="AN106">
        <v>0</v>
      </c>
      <c r="AO106">
        <v>0</v>
      </c>
      <c r="AP106">
        <v>0</v>
      </c>
    </row>
    <row r="107" spans="1:42" x14ac:dyDescent="0.25">
      <c r="A107" t="s">
        <v>129</v>
      </c>
      <c r="B107" t="s">
        <v>130</v>
      </c>
      <c r="C107">
        <v>1</v>
      </c>
      <c r="D107" t="s">
        <v>468</v>
      </c>
      <c r="E107">
        <v>1.3</v>
      </c>
      <c r="F107" t="s">
        <v>467</v>
      </c>
      <c r="G107" t="s">
        <v>32</v>
      </c>
      <c r="H107" t="s">
        <v>33</v>
      </c>
      <c r="I107" t="s">
        <v>46</v>
      </c>
      <c r="J107" t="s">
        <v>352</v>
      </c>
      <c r="K107" t="s">
        <v>353</v>
      </c>
      <c r="L107">
        <v>3</v>
      </c>
      <c r="M107" t="s">
        <v>91</v>
      </c>
      <c r="N107" t="s">
        <v>354</v>
      </c>
      <c r="O107" t="s">
        <v>355</v>
      </c>
      <c r="P107">
        <v>43</v>
      </c>
      <c r="Q107" t="s">
        <v>356</v>
      </c>
      <c r="R107" t="s">
        <v>461</v>
      </c>
      <c r="S107">
        <v>2000</v>
      </c>
      <c r="T107" t="s">
        <v>74</v>
      </c>
      <c r="U107">
        <v>2721</v>
      </c>
      <c r="V107" t="s">
        <v>158</v>
      </c>
      <c r="W107">
        <v>0</v>
      </c>
      <c r="X107" t="s">
        <v>43</v>
      </c>
      <c r="Y107" s="2">
        <v>75000</v>
      </c>
      <c r="Z107" s="1">
        <v>75000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 s="2">
        <f t="shared" si="6"/>
        <v>0</v>
      </c>
      <c r="AJ107" s="8">
        <f t="shared" si="4"/>
        <v>75000</v>
      </c>
      <c r="AK107" s="11">
        <f t="shared" si="5"/>
        <v>75000</v>
      </c>
      <c r="AL107">
        <v>0</v>
      </c>
      <c r="AM107">
        <v>0</v>
      </c>
      <c r="AN107">
        <v>0</v>
      </c>
      <c r="AO107">
        <v>0</v>
      </c>
      <c r="AP107">
        <v>0</v>
      </c>
    </row>
    <row r="108" spans="1:42" x14ac:dyDescent="0.25">
      <c r="A108" t="s">
        <v>129</v>
      </c>
      <c r="B108" t="s">
        <v>130</v>
      </c>
      <c r="C108">
        <v>3</v>
      </c>
      <c r="D108" t="s">
        <v>477</v>
      </c>
      <c r="E108">
        <v>3.1</v>
      </c>
      <c r="F108" t="s">
        <v>478</v>
      </c>
      <c r="G108" t="s">
        <v>369</v>
      </c>
      <c r="H108" t="s">
        <v>370</v>
      </c>
      <c r="I108" t="s">
        <v>46</v>
      </c>
      <c r="J108" t="s">
        <v>352</v>
      </c>
      <c r="K108" t="s">
        <v>353</v>
      </c>
      <c r="L108">
        <v>8</v>
      </c>
      <c r="M108" t="s">
        <v>371</v>
      </c>
      <c r="N108" t="s">
        <v>376</v>
      </c>
      <c r="O108" t="s">
        <v>377</v>
      </c>
      <c r="P108">
        <v>42</v>
      </c>
      <c r="Q108" t="s">
        <v>378</v>
      </c>
      <c r="R108" t="s">
        <v>461</v>
      </c>
      <c r="S108">
        <v>2000</v>
      </c>
      <c r="T108" t="s">
        <v>74</v>
      </c>
      <c r="U108">
        <v>2721</v>
      </c>
      <c r="V108" t="s">
        <v>158</v>
      </c>
      <c r="W108">
        <v>0</v>
      </c>
      <c r="X108" t="s">
        <v>43</v>
      </c>
      <c r="Y108" s="2">
        <v>200000</v>
      </c>
      <c r="Z108" s="1">
        <v>200000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 s="2">
        <f t="shared" si="6"/>
        <v>0</v>
      </c>
      <c r="AJ108" s="8">
        <f t="shared" si="4"/>
        <v>200000</v>
      </c>
      <c r="AK108" s="11">
        <f t="shared" si="5"/>
        <v>200000</v>
      </c>
      <c r="AL108">
        <v>0</v>
      </c>
      <c r="AM108">
        <v>0</v>
      </c>
      <c r="AN108">
        <v>0</v>
      </c>
      <c r="AO108">
        <v>0</v>
      </c>
      <c r="AP108">
        <v>0</v>
      </c>
    </row>
    <row r="109" spans="1:42" x14ac:dyDescent="0.25">
      <c r="A109" t="s">
        <v>129</v>
      </c>
      <c r="B109" t="s">
        <v>130</v>
      </c>
      <c r="C109">
        <v>2</v>
      </c>
      <c r="D109" t="s">
        <v>470</v>
      </c>
      <c r="E109">
        <v>2.2000000000000002</v>
      </c>
      <c r="F109" t="s">
        <v>472</v>
      </c>
      <c r="G109" t="s">
        <v>117</v>
      </c>
      <c r="H109" t="s">
        <v>118</v>
      </c>
      <c r="I109" t="s">
        <v>46</v>
      </c>
      <c r="J109" t="s">
        <v>89</v>
      </c>
      <c r="K109" t="s">
        <v>90</v>
      </c>
      <c r="L109">
        <v>3</v>
      </c>
      <c r="M109" t="s">
        <v>91</v>
      </c>
      <c r="N109" t="s">
        <v>119</v>
      </c>
      <c r="O109" t="s">
        <v>120</v>
      </c>
      <c r="P109">
        <v>34</v>
      </c>
      <c r="Q109" t="s">
        <v>121</v>
      </c>
      <c r="R109" t="s">
        <v>461</v>
      </c>
      <c r="S109">
        <v>2000</v>
      </c>
      <c r="T109" t="s">
        <v>74</v>
      </c>
      <c r="U109">
        <v>2721</v>
      </c>
      <c r="V109" t="s">
        <v>158</v>
      </c>
      <c r="W109">
        <v>0</v>
      </c>
      <c r="X109" t="s">
        <v>43</v>
      </c>
      <c r="Y109" s="2">
        <v>96000</v>
      </c>
      <c r="Z109" s="1">
        <v>96000</v>
      </c>
      <c r="AA109" s="1">
        <v>92128.36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 s="2">
        <f t="shared" si="6"/>
        <v>0</v>
      </c>
      <c r="AJ109" s="8">
        <f t="shared" si="4"/>
        <v>3871.6399999999994</v>
      </c>
      <c r="AK109" s="11">
        <f t="shared" si="5"/>
        <v>96000</v>
      </c>
      <c r="AL109">
        <v>0</v>
      </c>
      <c r="AM109">
        <v>0</v>
      </c>
      <c r="AN109">
        <v>0</v>
      </c>
      <c r="AO109">
        <v>0</v>
      </c>
      <c r="AP109">
        <v>0</v>
      </c>
    </row>
    <row r="110" spans="1:42" x14ac:dyDescent="0.25">
      <c r="A110" t="s">
        <v>129</v>
      </c>
      <c r="B110" t="s">
        <v>130</v>
      </c>
      <c r="C110">
        <v>1</v>
      </c>
      <c r="D110" t="s">
        <v>468</v>
      </c>
      <c r="E110">
        <v>1.7</v>
      </c>
      <c r="F110" t="s">
        <v>469</v>
      </c>
      <c r="G110" t="s">
        <v>63</v>
      </c>
      <c r="H110" t="s">
        <v>64</v>
      </c>
      <c r="I110" t="s">
        <v>65</v>
      </c>
      <c r="J110" t="s">
        <v>66</v>
      </c>
      <c r="K110" t="s">
        <v>67</v>
      </c>
      <c r="L110">
        <v>7</v>
      </c>
      <c r="M110" t="s">
        <v>68</v>
      </c>
      <c r="N110" t="s">
        <v>69</v>
      </c>
      <c r="O110" t="s">
        <v>70</v>
      </c>
      <c r="P110">
        <v>41</v>
      </c>
      <c r="Q110" t="s">
        <v>73</v>
      </c>
      <c r="R110" t="s">
        <v>461</v>
      </c>
      <c r="S110">
        <v>2000</v>
      </c>
      <c r="T110" t="s">
        <v>74</v>
      </c>
      <c r="U110">
        <v>2821</v>
      </c>
      <c r="V110" t="s">
        <v>135</v>
      </c>
      <c r="W110">
        <v>0</v>
      </c>
      <c r="X110" t="s">
        <v>43</v>
      </c>
      <c r="Y110" s="2">
        <v>900000</v>
      </c>
      <c r="Z110" s="1">
        <v>900000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 s="2">
        <f t="shared" si="6"/>
        <v>0</v>
      </c>
      <c r="AJ110" s="8">
        <f t="shared" si="4"/>
        <v>900000</v>
      </c>
      <c r="AK110" s="11">
        <f t="shared" si="5"/>
        <v>900000</v>
      </c>
      <c r="AL110">
        <v>0</v>
      </c>
      <c r="AM110">
        <v>0</v>
      </c>
      <c r="AN110">
        <v>0</v>
      </c>
      <c r="AO110">
        <v>0</v>
      </c>
      <c r="AP110">
        <v>0</v>
      </c>
    </row>
    <row r="111" spans="1:42" x14ac:dyDescent="0.25">
      <c r="A111" t="s">
        <v>61</v>
      </c>
      <c r="B111" t="s">
        <v>62</v>
      </c>
      <c r="C111">
        <v>1</v>
      </c>
      <c r="D111" t="s">
        <v>468</v>
      </c>
      <c r="E111">
        <v>1.7</v>
      </c>
      <c r="F111" t="s">
        <v>469</v>
      </c>
      <c r="G111" t="s">
        <v>63</v>
      </c>
      <c r="H111" t="s">
        <v>64</v>
      </c>
      <c r="I111" t="s">
        <v>65</v>
      </c>
      <c r="J111" t="s">
        <v>66</v>
      </c>
      <c r="K111" t="s">
        <v>67</v>
      </c>
      <c r="L111">
        <v>7</v>
      </c>
      <c r="M111" t="s">
        <v>68</v>
      </c>
      <c r="N111" t="s">
        <v>69</v>
      </c>
      <c r="O111" t="s">
        <v>70</v>
      </c>
      <c r="P111">
        <v>41</v>
      </c>
      <c r="Q111" t="s">
        <v>73</v>
      </c>
      <c r="R111" t="s">
        <v>461</v>
      </c>
      <c r="S111">
        <v>2000</v>
      </c>
      <c r="T111" t="s">
        <v>74</v>
      </c>
      <c r="U111">
        <v>2831</v>
      </c>
      <c r="V111" t="s">
        <v>75</v>
      </c>
      <c r="W111">
        <v>0</v>
      </c>
      <c r="X111" t="s">
        <v>43</v>
      </c>
      <c r="Y111" s="2">
        <v>3100000</v>
      </c>
      <c r="Z111" s="1">
        <v>3100000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 s="2">
        <f t="shared" si="6"/>
        <v>0</v>
      </c>
      <c r="AJ111" s="8">
        <f t="shared" si="4"/>
        <v>3100000</v>
      </c>
      <c r="AK111" s="11">
        <f t="shared" si="5"/>
        <v>3100000</v>
      </c>
      <c r="AL111">
        <v>0</v>
      </c>
      <c r="AM111">
        <v>0</v>
      </c>
      <c r="AN111">
        <v>0</v>
      </c>
      <c r="AO111">
        <v>0</v>
      </c>
      <c r="AP111">
        <v>0</v>
      </c>
    </row>
    <row r="112" spans="1:42" x14ac:dyDescent="0.25">
      <c r="A112" t="s">
        <v>129</v>
      </c>
      <c r="B112" t="s">
        <v>130</v>
      </c>
      <c r="C112">
        <v>2</v>
      </c>
      <c r="D112" t="s">
        <v>470</v>
      </c>
      <c r="E112">
        <v>2.2000000000000002</v>
      </c>
      <c r="F112" t="s">
        <v>472</v>
      </c>
      <c r="G112" t="s">
        <v>139</v>
      </c>
      <c r="H112" t="s">
        <v>140</v>
      </c>
      <c r="I112" t="s">
        <v>141</v>
      </c>
      <c r="J112" t="s">
        <v>98</v>
      </c>
      <c r="K112" t="s">
        <v>99</v>
      </c>
      <c r="L112">
        <v>1</v>
      </c>
      <c r="M112" t="s">
        <v>142</v>
      </c>
      <c r="N112" t="s">
        <v>150</v>
      </c>
      <c r="O112" t="s">
        <v>151</v>
      </c>
      <c r="P112">
        <v>16</v>
      </c>
      <c r="Q112" t="s">
        <v>152</v>
      </c>
      <c r="R112" t="s">
        <v>461</v>
      </c>
      <c r="S112">
        <v>2000</v>
      </c>
      <c r="T112" t="s">
        <v>74</v>
      </c>
      <c r="U112">
        <v>2911</v>
      </c>
      <c r="V112" t="s">
        <v>159</v>
      </c>
      <c r="W112">
        <v>0</v>
      </c>
      <c r="X112" t="s">
        <v>43</v>
      </c>
      <c r="Y112" s="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 s="12">
        <v>0</v>
      </c>
      <c r="AG112" s="15">
        <v>100000</v>
      </c>
      <c r="AH112">
        <v>0</v>
      </c>
      <c r="AI112" s="2">
        <f t="shared" si="6"/>
        <v>100000</v>
      </c>
      <c r="AJ112" s="8">
        <f t="shared" si="4"/>
        <v>0</v>
      </c>
      <c r="AK112" s="11">
        <f t="shared" si="5"/>
        <v>100000</v>
      </c>
      <c r="AL112">
        <v>0</v>
      </c>
      <c r="AM112">
        <v>0</v>
      </c>
      <c r="AN112">
        <v>0</v>
      </c>
      <c r="AO112">
        <v>0</v>
      </c>
      <c r="AP112">
        <v>0</v>
      </c>
    </row>
    <row r="113" spans="1:42" x14ac:dyDescent="0.25">
      <c r="A113" t="s">
        <v>129</v>
      </c>
      <c r="B113" t="s">
        <v>130</v>
      </c>
      <c r="C113">
        <v>2</v>
      </c>
      <c r="D113" t="s">
        <v>470</v>
      </c>
      <c r="E113">
        <v>2.2000000000000002</v>
      </c>
      <c r="F113" t="s">
        <v>472</v>
      </c>
      <c r="G113" t="s">
        <v>139</v>
      </c>
      <c r="H113" t="s">
        <v>140</v>
      </c>
      <c r="I113" t="s">
        <v>46</v>
      </c>
      <c r="J113" t="s">
        <v>89</v>
      </c>
      <c r="K113" t="s">
        <v>90</v>
      </c>
      <c r="L113">
        <v>2</v>
      </c>
      <c r="M113" t="s">
        <v>161</v>
      </c>
      <c r="N113" t="s">
        <v>162</v>
      </c>
      <c r="O113" t="s">
        <v>163</v>
      </c>
      <c r="P113">
        <v>36</v>
      </c>
      <c r="Q113" t="s">
        <v>164</v>
      </c>
      <c r="R113" t="s">
        <v>461</v>
      </c>
      <c r="S113">
        <v>2000</v>
      </c>
      <c r="T113" t="s">
        <v>74</v>
      </c>
      <c r="U113">
        <v>2911</v>
      </c>
      <c r="V113" t="s">
        <v>159</v>
      </c>
      <c r="W113">
        <v>0</v>
      </c>
      <c r="X113" t="s">
        <v>43</v>
      </c>
      <c r="Y113" s="2">
        <v>2443000</v>
      </c>
      <c r="Z113" s="1">
        <v>2500000</v>
      </c>
      <c r="AA113" s="1">
        <v>265872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 s="2">
        <f t="shared" si="6"/>
        <v>0</v>
      </c>
      <c r="AJ113" s="8">
        <f t="shared" si="4"/>
        <v>2177128</v>
      </c>
      <c r="AK113" s="11">
        <f t="shared" si="5"/>
        <v>2443000</v>
      </c>
      <c r="AL113">
        <v>0</v>
      </c>
      <c r="AM113">
        <v>0</v>
      </c>
      <c r="AN113">
        <v>0</v>
      </c>
      <c r="AO113" s="1">
        <v>57000</v>
      </c>
      <c r="AP113" s="1">
        <v>-57000</v>
      </c>
    </row>
    <row r="114" spans="1:42" x14ac:dyDescent="0.25">
      <c r="A114" t="s">
        <v>129</v>
      </c>
      <c r="B114" t="s">
        <v>130</v>
      </c>
      <c r="C114">
        <v>2</v>
      </c>
      <c r="D114" t="s">
        <v>470</v>
      </c>
      <c r="E114">
        <v>2.1</v>
      </c>
      <c r="F114" t="s">
        <v>471</v>
      </c>
      <c r="G114" t="s">
        <v>179</v>
      </c>
      <c r="H114" t="s">
        <v>180</v>
      </c>
      <c r="I114" t="s">
        <v>65</v>
      </c>
      <c r="J114" t="s">
        <v>181</v>
      </c>
      <c r="K114" t="s">
        <v>182</v>
      </c>
      <c r="L114">
        <v>4</v>
      </c>
      <c r="M114" t="s">
        <v>183</v>
      </c>
      <c r="N114" t="s">
        <v>184</v>
      </c>
      <c r="O114" t="s">
        <v>185</v>
      </c>
      <c r="P114">
        <v>56</v>
      </c>
      <c r="Q114" t="s">
        <v>186</v>
      </c>
      <c r="R114" t="s">
        <v>461</v>
      </c>
      <c r="S114">
        <v>2000</v>
      </c>
      <c r="T114" t="s">
        <v>74</v>
      </c>
      <c r="U114">
        <v>2911</v>
      </c>
      <c r="V114" t="s">
        <v>159</v>
      </c>
      <c r="W114">
        <v>0</v>
      </c>
      <c r="X114" t="s">
        <v>43</v>
      </c>
      <c r="Y114" s="2">
        <v>20000</v>
      </c>
      <c r="Z114" s="1">
        <v>20000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 s="2">
        <f t="shared" si="6"/>
        <v>0</v>
      </c>
      <c r="AJ114" s="8">
        <f t="shared" si="4"/>
        <v>20000</v>
      </c>
      <c r="AK114" s="11">
        <f t="shared" si="5"/>
        <v>20000</v>
      </c>
      <c r="AL114">
        <v>0</v>
      </c>
      <c r="AM114">
        <v>0</v>
      </c>
      <c r="AN114">
        <v>0</v>
      </c>
      <c r="AO114">
        <v>0</v>
      </c>
      <c r="AP114">
        <v>0</v>
      </c>
    </row>
    <row r="115" spans="1:42" x14ac:dyDescent="0.25">
      <c r="A115" t="s">
        <v>129</v>
      </c>
      <c r="B115" t="s">
        <v>130</v>
      </c>
      <c r="C115">
        <v>3</v>
      </c>
      <c r="D115" t="s">
        <v>477</v>
      </c>
      <c r="E115">
        <v>3.8</v>
      </c>
      <c r="F115" t="s">
        <v>479</v>
      </c>
      <c r="G115" t="s">
        <v>78</v>
      </c>
      <c r="H115" t="s">
        <v>79</v>
      </c>
      <c r="I115" t="s">
        <v>46</v>
      </c>
      <c r="J115" t="s">
        <v>80</v>
      </c>
      <c r="K115" t="s">
        <v>81</v>
      </c>
      <c r="L115">
        <v>6</v>
      </c>
      <c r="M115" t="s">
        <v>37</v>
      </c>
      <c r="N115" t="s">
        <v>82</v>
      </c>
      <c r="O115" t="s">
        <v>83</v>
      </c>
      <c r="P115">
        <v>49</v>
      </c>
      <c r="Q115" t="s">
        <v>193</v>
      </c>
      <c r="R115" t="s">
        <v>461</v>
      </c>
      <c r="S115">
        <v>2000</v>
      </c>
      <c r="T115" t="s">
        <v>74</v>
      </c>
      <c r="U115">
        <v>2911</v>
      </c>
      <c r="V115" t="s">
        <v>159</v>
      </c>
      <c r="W115">
        <v>0</v>
      </c>
      <c r="X115" t="s">
        <v>43</v>
      </c>
      <c r="Y115" s="2">
        <v>20000</v>
      </c>
      <c r="Z115" s="1">
        <v>20000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 s="2">
        <f t="shared" si="6"/>
        <v>0</v>
      </c>
      <c r="AJ115" s="8">
        <f t="shared" si="4"/>
        <v>20000</v>
      </c>
      <c r="AK115" s="11">
        <f t="shared" si="5"/>
        <v>20000</v>
      </c>
      <c r="AL115">
        <v>0</v>
      </c>
      <c r="AM115">
        <v>0</v>
      </c>
      <c r="AN115">
        <v>0</v>
      </c>
      <c r="AO115">
        <v>0</v>
      </c>
      <c r="AP115">
        <v>0</v>
      </c>
    </row>
    <row r="116" spans="1:42" x14ac:dyDescent="0.25">
      <c r="A116" t="s">
        <v>129</v>
      </c>
      <c r="B116" t="s">
        <v>130</v>
      </c>
      <c r="C116">
        <v>2</v>
      </c>
      <c r="D116" t="s">
        <v>470</v>
      </c>
      <c r="E116">
        <v>2.2999999999999998</v>
      </c>
      <c r="F116" t="s">
        <v>473</v>
      </c>
      <c r="G116" t="s">
        <v>206</v>
      </c>
      <c r="H116" t="s">
        <v>207</v>
      </c>
      <c r="I116" t="s">
        <v>46</v>
      </c>
      <c r="J116" t="s">
        <v>89</v>
      </c>
      <c r="K116" t="s">
        <v>90</v>
      </c>
      <c r="L116">
        <v>3</v>
      </c>
      <c r="M116" t="s">
        <v>91</v>
      </c>
      <c r="N116" t="s">
        <v>208</v>
      </c>
      <c r="O116" t="s">
        <v>209</v>
      </c>
      <c r="P116">
        <v>39</v>
      </c>
      <c r="Q116" t="s">
        <v>210</v>
      </c>
      <c r="R116" t="s">
        <v>461</v>
      </c>
      <c r="S116">
        <v>2000</v>
      </c>
      <c r="T116" t="s">
        <v>74</v>
      </c>
      <c r="U116">
        <v>2911</v>
      </c>
      <c r="V116" t="s">
        <v>159</v>
      </c>
      <c r="W116">
        <v>0</v>
      </c>
      <c r="X116" t="s">
        <v>43</v>
      </c>
      <c r="Y116" s="2">
        <v>150000</v>
      </c>
      <c r="Z116" s="1">
        <v>150000</v>
      </c>
      <c r="AA116" s="1">
        <v>1494.54</v>
      </c>
      <c r="AB116" s="1">
        <v>1494.54</v>
      </c>
      <c r="AC116" s="1">
        <v>1494.54</v>
      </c>
      <c r="AD116">
        <v>0</v>
      </c>
      <c r="AE116">
        <v>0</v>
      </c>
      <c r="AF116">
        <v>0</v>
      </c>
      <c r="AG116">
        <v>0</v>
      </c>
      <c r="AH116">
        <v>0</v>
      </c>
      <c r="AI116" s="2">
        <f t="shared" si="6"/>
        <v>0</v>
      </c>
      <c r="AJ116" s="8">
        <f t="shared" si="4"/>
        <v>148505.46</v>
      </c>
      <c r="AK116" s="11">
        <f t="shared" si="5"/>
        <v>150000</v>
      </c>
      <c r="AL116">
        <v>0</v>
      </c>
      <c r="AM116">
        <v>0</v>
      </c>
      <c r="AN116">
        <v>0</v>
      </c>
      <c r="AO116">
        <v>0</v>
      </c>
      <c r="AP116">
        <v>0</v>
      </c>
    </row>
    <row r="117" spans="1:42" x14ac:dyDescent="0.25">
      <c r="A117" t="s">
        <v>129</v>
      </c>
      <c r="B117" t="s">
        <v>130</v>
      </c>
      <c r="C117">
        <v>1</v>
      </c>
      <c r="D117" t="s">
        <v>468</v>
      </c>
      <c r="E117">
        <v>1.7</v>
      </c>
      <c r="F117" t="s">
        <v>469</v>
      </c>
      <c r="G117" t="s">
        <v>96</v>
      </c>
      <c r="H117" t="s">
        <v>97</v>
      </c>
      <c r="I117" t="s">
        <v>46</v>
      </c>
      <c r="J117" t="s">
        <v>98</v>
      </c>
      <c r="K117" t="s">
        <v>99</v>
      </c>
      <c r="L117">
        <v>3</v>
      </c>
      <c r="M117" t="s">
        <v>91</v>
      </c>
      <c r="N117" t="s">
        <v>100</v>
      </c>
      <c r="O117" t="s">
        <v>101</v>
      </c>
      <c r="P117">
        <v>12</v>
      </c>
      <c r="Q117" t="s">
        <v>255</v>
      </c>
      <c r="R117" t="s">
        <v>461</v>
      </c>
      <c r="S117">
        <v>2000</v>
      </c>
      <c r="T117" t="s">
        <v>74</v>
      </c>
      <c r="U117">
        <v>2911</v>
      </c>
      <c r="V117" t="s">
        <v>159</v>
      </c>
      <c r="W117">
        <v>0</v>
      </c>
      <c r="X117" t="s">
        <v>43</v>
      </c>
      <c r="Y117" s="2">
        <v>30000</v>
      </c>
      <c r="Z117" s="1">
        <v>30000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 s="2">
        <f t="shared" si="6"/>
        <v>0</v>
      </c>
      <c r="AJ117" s="8">
        <f t="shared" si="4"/>
        <v>30000</v>
      </c>
      <c r="AK117" s="11">
        <f t="shared" si="5"/>
        <v>30000</v>
      </c>
      <c r="AL117">
        <v>0</v>
      </c>
      <c r="AM117">
        <v>0</v>
      </c>
      <c r="AN117">
        <v>0</v>
      </c>
      <c r="AO117">
        <v>0</v>
      </c>
      <c r="AP117">
        <v>0</v>
      </c>
    </row>
    <row r="118" spans="1:42" x14ac:dyDescent="0.25">
      <c r="A118" t="s">
        <v>129</v>
      </c>
      <c r="B118" t="s">
        <v>130</v>
      </c>
      <c r="C118">
        <v>1</v>
      </c>
      <c r="D118" t="s">
        <v>468</v>
      </c>
      <c r="E118">
        <v>1.3</v>
      </c>
      <c r="F118" t="s">
        <v>467</v>
      </c>
      <c r="G118" t="s">
        <v>32</v>
      </c>
      <c r="H118" t="s">
        <v>33</v>
      </c>
      <c r="I118" t="s">
        <v>46</v>
      </c>
      <c r="J118" t="s">
        <v>47</v>
      </c>
      <c r="K118" t="s">
        <v>48</v>
      </c>
      <c r="L118">
        <v>6</v>
      </c>
      <c r="M118" t="s">
        <v>37</v>
      </c>
      <c r="N118" t="s">
        <v>49</v>
      </c>
      <c r="O118" t="s">
        <v>50</v>
      </c>
      <c r="P118">
        <v>21</v>
      </c>
      <c r="Q118" t="s">
        <v>108</v>
      </c>
      <c r="R118" t="s">
        <v>461</v>
      </c>
      <c r="S118">
        <v>2000</v>
      </c>
      <c r="T118" t="s">
        <v>74</v>
      </c>
      <c r="U118">
        <v>2911</v>
      </c>
      <c r="V118" t="s">
        <v>159</v>
      </c>
      <c r="W118">
        <v>0</v>
      </c>
      <c r="X118" t="s">
        <v>43</v>
      </c>
      <c r="Y118" s="2">
        <v>150000</v>
      </c>
      <c r="Z118" s="1">
        <v>150000</v>
      </c>
      <c r="AA118" s="1">
        <v>47186.51</v>
      </c>
      <c r="AB118" s="1">
        <v>47186.51</v>
      </c>
      <c r="AC118" s="1">
        <v>1198.2</v>
      </c>
      <c r="AD118">
        <v>0</v>
      </c>
      <c r="AE118">
        <v>0</v>
      </c>
      <c r="AF118">
        <v>0</v>
      </c>
      <c r="AG118">
        <v>0</v>
      </c>
      <c r="AH118">
        <v>0</v>
      </c>
      <c r="AI118" s="2">
        <f t="shared" si="6"/>
        <v>0</v>
      </c>
      <c r="AJ118" s="8">
        <f t="shared" si="4"/>
        <v>102813.48999999999</v>
      </c>
      <c r="AK118" s="11">
        <f t="shared" si="5"/>
        <v>150000</v>
      </c>
      <c r="AL118">
        <v>0</v>
      </c>
      <c r="AM118">
        <v>0</v>
      </c>
      <c r="AN118">
        <v>0</v>
      </c>
      <c r="AO118">
        <v>0</v>
      </c>
      <c r="AP118">
        <v>0</v>
      </c>
    </row>
    <row r="119" spans="1:42" x14ac:dyDescent="0.25">
      <c r="A119" t="s">
        <v>129</v>
      </c>
      <c r="B119" t="s">
        <v>130</v>
      </c>
      <c r="C119">
        <v>1</v>
      </c>
      <c r="D119" t="s">
        <v>468</v>
      </c>
      <c r="E119">
        <v>1.3</v>
      </c>
      <c r="F119" t="s">
        <v>467</v>
      </c>
      <c r="G119" t="s">
        <v>32</v>
      </c>
      <c r="H119" t="s">
        <v>33</v>
      </c>
      <c r="I119" t="s">
        <v>46</v>
      </c>
      <c r="J119" t="s">
        <v>89</v>
      </c>
      <c r="K119" t="s">
        <v>90</v>
      </c>
      <c r="L119">
        <v>3</v>
      </c>
      <c r="M119" t="s">
        <v>91</v>
      </c>
      <c r="N119" t="s">
        <v>349</v>
      </c>
      <c r="O119" t="s">
        <v>350</v>
      </c>
      <c r="P119">
        <v>33</v>
      </c>
      <c r="Q119" t="s">
        <v>351</v>
      </c>
      <c r="R119" t="s">
        <v>461</v>
      </c>
      <c r="S119">
        <v>2000</v>
      </c>
      <c r="T119" t="s">
        <v>74</v>
      </c>
      <c r="U119">
        <v>2911</v>
      </c>
      <c r="V119" t="s">
        <v>159</v>
      </c>
      <c r="W119">
        <v>0</v>
      </c>
      <c r="X119" t="s">
        <v>43</v>
      </c>
      <c r="Y119" s="2">
        <v>1000000</v>
      </c>
      <c r="Z119" s="1">
        <v>1000000</v>
      </c>
      <c r="AA119" s="1">
        <v>45592.01</v>
      </c>
      <c r="AB119" s="1">
        <v>45592.01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 s="2">
        <f t="shared" si="6"/>
        <v>0</v>
      </c>
      <c r="AJ119" s="8">
        <f t="shared" si="4"/>
        <v>954407.99</v>
      </c>
      <c r="AK119" s="11">
        <f t="shared" si="5"/>
        <v>1000000</v>
      </c>
      <c r="AL119">
        <v>0</v>
      </c>
      <c r="AM119">
        <v>0</v>
      </c>
      <c r="AN119">
        <v>0</v>
      </c>
      <c r="AO119">
        <v>0</v>
      </c>
      <c r="AP119">
        <v>0</v>
      </c>
    </row>
    <row r="120" spans="1:42" x14ac:dyDescent="0.25">
      <c r="A120" t="s">
        <v>129</v>
      </c>
      <c r="B120" t="s">
        <v>130</v>
      </c>
      <c r="C120">
        <v>1</v>
      </c>
      <c r="D120" t="s">
        <v>468</v>
      </c>
      <c r="E120">
        <v>1.3</v>
      </c>
      <c r="F120" t="s">
        <v>467</v>
      </c>
      <c r="G120" t="s">
        <v>32</v>
      </c>
      <c r="H120" t="s">
        <v>33</v>
      </c>
      <c r="I120" t="s">
        <v>46</v>
      </c>
      <c r="J120" t="s">
        <v>352</v>
      </c>
      <c r="K120" t="s">
        <v>353</v>
      </c>
      <c r="L120">
        <v>3</v>
      </c>
      <c r="M120" t="s">
        <v>91</v>
      </c>
      <c r="N120" t="s">
        <v>354</v>
      </c>
      <c r="O120" t="s">
        <v>355</v>
      </c>
      <c r="P120">
        <v>43</v>
      </c>
      <c r="Q120" t="s">
        <v>356</v>
      </c>
      <c r="R120" t="s">
        <v>461</v>
      </c>
      <c r="S120">
        <v>2000</v>
      </c>
      <c r="T120" t="s">
        <v>74</v>
      </c>
      <c r="U120">
        <v>2911</v>
      </c>
      <c r="V120" t="s">
        <v>159</v>
      </c>
      <c r="W120">
        <v>0</v>
      </c>
      <c r="X120" t="s">
        <v>43</v>
      </c>
      <c r="Y120" s="2">
        <v>50000</v>
      </c>
      <c r="Z120" s="1">
        <v>50000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 s="2">
        <f t="shared" si="6"/>
        <v>0</v>
      </c>
      <c r="AJ120" s="8">
        <f t="shared" si="4"/>
        <v>50000</v>
      </c>
      <c r="AK120" s="11">
        <f t="shared" si="5"/>
        <v>50000</v>
      </c>
      <c r="AL120">
        <v>0</v>
      </c>
      <c r="AM120">
        <v>0</v>
      </c>
      <c r="AN120">
        <v>0</v>
      </c>
      <c r="AO120">
        <v>0</v>
      </c>
      <c r="AP120">
        <v>0</v>
      </c>
    </row>
    <row r="121" spans="1:42" x14ac:dyDescent="0.25">
      <c r="A121" t="s">
        <v>129</v>
      </c>
      <c r="B121" t="s">
        <v>130</v>
      </c>
      <c r="C121">
        <v>3</v>
      </c>
      <c r="D121" t="s">
        <v>477</v>
      </c>
      <c r="E121">
        <v>3.1</v>
      </c>
      <c r="F121" t="s">
        <v>478</v>
      </c>
      <c r="G121" t="s">
        <v>369</v>
      </c>
      <c r="H121" t="s">
        <v>370</v>
      </c>
      <c r="I121" t="s">
        <v>46</v>
      </c>
      <c r="J121" t="s">
        <v>352</v>
      </c>
      <c r="K121" t="s">
        <v>353</v>
      </c>
      <c r="L121">
        <v>8</v>
      </c>
      <c r="M121" t="s">
        <v>371</v>
      </c>
      <c r="N121" t="s">
        <v>376</v>
      </c>
      <c r="O121" t="s">
        <v>377</v>
      </c>
      <c r="P121">
        <v>42</v>
      </c>
      <c r="Q121" t="s">
        <v>378</v>
      </c>
      <c r="R121" t="s">
        <v>461</v>
      </c>
      <c r="S121">
        <v>2000</v>
      </c>
      <c r="T121" t="s">
        <v>74</v>
      </c>
      <c r="U121">
        <v>2911</v>
      </c>
      <c r="V121" t="s">
        <v>159</v>
      </c>
      <c r="W121">
        <v>0</v>
      </c>
      <c r="X121" t="s">
        <v>43</v>
      </c>
      <c r="Y121" s="2">
        <v>150000</v>
      </c>
      <c r="Z121" s="1">
        <v>150000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 s="2">
        <f t="shared" si="6"/>
        <v>0</v>
      </c>
      <c r="AJ121" s="8">
        <f t="shared" si="4"/>
        <v>150000</v>
      </c>
      <c r="AK121" s="11">
        <f t="shared" si="5"/>
        <v>150000</v>
      </c>
      <c r="AL121">
        <v>0</v>
      </c>
      <c r="AM121">
        <v>0</v>
      </c>
      <c r="AN121">
        <v>0</v>
      </c>
      <c r="AO121">
        <v>0</v>
      </c>
      <c r="AP121">
        <v>0</v>
      </c>
    </row>
    <row r="122" spans="1:42" x14ac:dyDescent="0.25">
      <c r="A122" t="s">
        <v>129</v>
      </c>
      <c r="B122" t="s">
        <v>130</v>
      </c>
      <c r="C122">
        <v>2</v>
      </c>
      <c r="D122" t="s">
        <v>470</v>
      </c>
      <c r="E122">
        <v>2.2000000000000002</v>
      </c>
      <c r="F122" t="s">
        <v>472</v>
      </c>
      <c r="G122" t="s">
        <v>117</v>
      </c>
      <c r="H122" t="s">
        <v>118</v>
      </c>
      <c r="I122" t="s">
        <v>46</v>
      </c>
      <c r="J122" t="s">
        <v>89</v>
      </c>
      <c r="K122" t="s">
        <v>90</v>
      </c>
      <c r="L122">
        <v>3</v>
      </c>
      <c r="M122" t="s">
        <v>91</v>
      </c>
      <c r="N122" t="s">
        <v>119</v>
      </c>
      <c r="O122" t="s">
        <v>120</v>
      </c>
      <c r="P122">
        <v>34</v>
      </c>
      <c r="Q122" t="s">
        <v>121</v>
      </c>
      <c r="R122" t="s">
        <v>461</v>
      </c>
      <c r="S122">
        <v>2000</v>
      </c>
      <c r="T122" t="s">
        <v>74</v>
      </c>
      <c r="U122">
        <v>2911</v>
      </c>
      <c r="V122" t="s">
        <v>159</v>
      </c>
      <c r="W122">
        <v>0</v>
      </c>
      <c r="X122" t="s">
        <v>43</v>
      </c>
      <c r="Y122" s="2">
        <v>150000</v>
      </c>
      <c r="Z122" s="1">
        <v>150000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 s="2">
        <f t="shared" si="6"/>
        <v>0</v>
      </c>
      <c r="AJ122" s="8">
        <f t="shared" si="4"/>
        <v>150000</v>
      </c>
      <c r="AK122" s="11">
        <f t="shared" si="5"/>
        <v>150000</v>
      </c>
      <c r="AL122">
        <v>0</v>
      </c>
      <c r="AM122">
        <v>0</v>
      </c>
      <c r="AN122">
        <v>0</v>
      </c>
      <c r="AO122">
        <v>0</v>
      </c>
      <c r="AP122">
        <v>0</v>
      </c>
    </row>
    <row r="123" spans="1:42" x14ac:dyDescent="0.25">
      <c r="A123" t="s">
        <v>129</v>
      </c>
      <c r="B123" t="s">
        <v>130</v>
      </c>
      <c r="C123">
        <v>2</v>
      </c>
      <c r="D123" t="s">
        <v>470</v>
      </c>
      <c r="E123">
        <v>2.4</v>
      </c>
      <c r="F123" t="s">
        <v>474</v>
      </c>
      <c r="G123" t="s">
        <v>398</v>
      </c>
      <c r="H123" t="s">
        <v>399</v>
      </c>
      <c r="I123" t="s">
        <v>357</v>
      </c>
      <c r="J123" t="s">
        <v>219</v>
      </c>
      <c r="K123" t="s">
        <v>220</v>
      </c>
      <c r="L123">
        <v>5</v>
      </c>
      <c r="M123" t="s">
        <v>221</v>
      </c>
      <c r="N123" t="s">
        <v>400</v>
      </c>
      <c r="O123" t="s">
        <v>401</v>
      </c>
      <c r="P123">
        <v>29</v>
      </c>
      <c r="Q123" t="s">
        <v>402</v>
      </c>
      <c r="R123" t="s">
        <v>461</v>
      </c>
      <c r="S123">
        <v>2000</v>
      </c>
      <c r="T123" t="s">
        <v>74</v>
      </c>
      <c r="U123">
        <v>2911</v>
      </c>
      <c r="V123" t="s">
        <v>159</v>
      </c>
      <c r="W123">
        <v>0</v>
      </c>
      <c r="X123" t="s">
        <v>43</v>
      </c>
      <c r="Y123" s="2">
        <v>7000</v>
      </c>
      <c r="Z123" s="1">
        <v>7000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 s="2">
        <f t="shared" si="6"/>
        <v>0</v>
      </c>
      <c r="AJ123" s="8">
        <f t="shared" si="4"/>
        <v>7000</v>
      </c>
      <c r="AK123" s="11">
        <f t="shared" si="5"/>
        <v>7000</v>
      </c>
      <c r="AL123">
        <v>0</v>
      </c>
      <c r="AM123">
        <v>0</v>
      </c>
      <c r="AN123">
        <v>0</v>
      </c>
      <c r="AO123">
        <v>0</v>
      </c>
      <c r="AP123">
        <v>0</v>
      </c>
    </row>
    <row r="124" spans="1:42" x14ac:dyDescent="0.25">
      <c r="A124" t="s">
        <v>129</v>
      </c>
      <c r="B124" t="s">
        <v>130</v>
      </c>
      <c r="C124">
        <v>1</v>
      </c>
      <c r="D124" t="s">
        <v>468</v>
      </c>
      <c r="E124">
        <v>1.7</v>
      </c>
      <c r="F124" t="s">
        <v>469</v>
      </c>
      <c r="G124" t="s">
        <v>96</v>
      </c>
      <c r="H124" t="s">
        <v>97</v>
      </c>
      <c r="I124" t="s">
        <v>46</v>
      </c>
      <c r="J124" t="s">
        <v>98</v>
      </c>
      <c r="K124" t="s">
        <v>99</v>
      </c>
      <c r="L124">
        <v>3</v>
      </c>
      <c r="M124" t="s">
        <v>91</v>
      </c>
      <c r="N124" t="s">
        <v>100</v>
      </c>
      <c r="O124" t="s">
        <v>101</v>
      </c>
      <c r="P124">
        <v>11</v>
      </c>
      <c r="Q124" t="s">
        <v>252</v>
      </c>
      <c r="R124" t="s">
        <v>461</v>
      </c>
      <c r="S124">
        <v>2000</v>
      </c>
      <c r="T124" t="s">
        <v>74</v>
      </c>
      <c r="U124">
        <v>2921</v>
      </c>
      <c r="V124" t="s">
        <v>253</v>
      </c>
      <c r="W124">
        <v>0</v>
      </c>
      <c r="X124" t="s">
        <v>43</v>
      </c>
      <c r="Y124" s="2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 s="2">
        <f t="shared" si="6"/>
        <v>0</v>
      </c>
      <c r="AJ124" s="8">
        <f t="shared" si="4"/>
        <v>0</v>
      </c>
      <c r="AK124" s="11">
        <f t="shared" si="5"/>
        <v>0</v>
      </c>
      <c r="AL124">
        <v>0</v>
      </c>
      <c r="AM124">
        <v>0</v>
      </c>
      <c r="AN124">
        <v>0</v>
      </c>
      <c r="AO124">
        <v>0</v>
      </c>
      <c r="AP124">
        <v>0</v>
      </c>
    </row>
    <row r="125" spans="1:42" x14ac:dyDescent="0.25">
      <c r="A125" t="s">
        <v>129</v>
      </c>
      <c r="B125" t="s">
        <v>130</v>
      </c>
      <c r="C125">
        <v>2</v>
      </c>
      <c r="D125" t="s">
        <v>470</v>
      </c>
      <c r="E125">
        <v>2.5</v>
      </c>
      <c r="F125" t="s">
        <v>475</v>
      </c>
      <c r="G125" t="s">
        <v>393</v>
      </c>
      <c r="H125" t="s">
        <v>394</v>
      </c>
      <c r="I125" t="s">
        <v>141</v>
      </c>
      <c r="J125" t="s">
        <v>219</v>
      </c>
      <c r="K125" t="s">
        <v>220</v>
      </c>
      <c r="L125">
        <v>5</v>
      </c>
      <c r="M125" t="s">
        <v>221</v>
      </c>
      <c r="N125" t="s">
        <v>222</v>
      </c>
      <c r="O125" t="s">
        <v>223</v>
      </c>
      <c r="P125">
        <v>25</v>
      </c>
      <c r="Q125" t="s">
        <v>395</v>
      </c>
      <c r="R125" t="s">
        <v>461</v>
      </c>
      <c r="S125">
        <v>2000</v>
      </c>
      <c r="T125" t="s">
        <v>74</v>
      </c>
      <c r="U125">
        <v>2921</v>
      </c>
      <c r="V125" t="s">
        <v>253</v>
      </c>
      <c r="W125">
        <v>0</v>
      </c>
      <c r="X125" t="s">
        <v>43</v>
      </c>
      <c r="Y125" s="2">
        <v>300000</v>
      </c>
      <c r="Z125" s="1">
        <v>300000</v>
      </c>
      <c r="AA125">
        <v>0</v>
      </c>
      <c r="AB125">
        <v>0</v>
      </c>
      <c r="AC125">
        <v>0</v>
      </c>
      <c r="AD125">
        <v>0</v>
      </c>
      <c r="AE125">
        <v>0</v>
      </c>
      <c r="AF125" s="13">
        <v>300000</v>
      </c>
      <c r="AG125" s="13">
        <v>0</v>
      </c>
      <c r="AH125">
        <v>0</v>
      </c>
      <c r="AI125" s="2">
        <f t="shared" si="6"/>
        <v>-300000</v>
      </c>
      <c r="AJ125" s="8">
        <f t="shared" si="4"/>
        <v>300000</v>
      </c>
      <c r="AK125" s="11">
        <f t="shared" si="5"/>
        <v>0</v>
      </c>
      <c r="AL125">
        <v>0</v>
      </c>
      <c r="AM125">
        <v>0</v>
      </c>
      <c r="AN125">
        <v>0</v>
      </c>
      <c r="AO125">
        <v>0</v>
      </c>
      <c r="AP125">
        <v>0</v>
      </c>
    </row>
    <row r="126" spans="1:42" x14ac:dyDescent="0.25">
      <c r="A126" t="s">
        <v>129</v>
      </c>
      <c r="B126" t="s">
        <v>130</v>
      </c>
      <c r="C126">
        <v>2</v>
      </c>
      <c r="D126" t="s">
        <v>470</v>
      </c>
      <c r="E126">
        <v>2.4</v>
      </c>
      <c r="F126" t="s">
        <v>474</v>
      </c>
      <c r="G126" t="s">
        <v>398</v>
      </c>
      <c r="H126" t="s">
        <v>399</v>
      </c>
      <c r="I126" t="s">
        <v>357</v>
      </c>
      <c r="J126" t="s">
        <v>219</v>
      </c>
      <c r="K126" t="s">
        <v>220</v>
      </c>
      <c r="L126">
        <v>5</v>
      </c>
      <c r="M126" t="s">
        <v>221</v>
      </c>
      <c r="N126" t="s">
        <v>400</v>
      </c>
      <c r="O126" t="s">
        <v>401</v>
      </c>
      <c r="P126">
        <v>29</v>
      </c>
      <c r="Q126" t="s">
        <v>402</v>
      </c>
      <c r="R126" t="s">
        <v>461</v>
      </c>
      <c r="S126">
        <v>2000</v>
      </c>
      <c r="T126" t="s">
        <v>74</v>
      </c>
      <c r="U126">
        <v>2921</v>
      </c>
      <c r="V126" t="s">
        <v>253</v>
      </c>
      <c r="W126">
        <v>0</v>
      </c>
      <c r="X126" t="s">
        <v>43</v>
      </c>
      <c r="Y126" s="2">
        <v>10000</v>
      </c>
      <c r="Z126" s="1">
        <v>10000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 s="2">
        <f t="shared" si="6"/>
        <v>0</v>
      </c>
      <c r="AJ126" s="8">
        <f t="shared" si="4"/>
        <v>10000</v>
      </c>
      <c r="AK126" s="11">
        <f t="shared" si="5"/>
        <v>10000</v>
      </c>
      <c r="AL126">
        <v>0</v>
      </c>
      <c r="AM126">
        <v>0</v>
      </c>
      <c r="AN126">
        <v>0</v>
      </c>
      <c r="AO126">
        <v>0</v>
      </c>
      <c r="AP126">
        <v>0</v>
      </c>
    </row>
    <row r="127" spans="1:42" x14ac:dyDescent="0.25">
      <c r="A127" t="s">
        <v>129</v>
      </c>
      <c r="B127" t="s">
        <v>130</v>
      </c>
      <c r="C127">
        <v>3</v>
      </c>
      <c r="D127" t="s">
        <v>477</v>
      </c>
      <c r="E127">
        <v>3.8</v>
      </c>
      <c r="F127" t="s">
        <v>479</v>
      </c>
      <c r="G127" t="s">
        <v>78</v>
      </c>
      <c r="H127" t="s">
        <v>79</v>
      </c>
      <c r="I127" t="s">
        <v>46</v>
      </c>
      <c r="J127" t="s">
        <v>80</v>
      </c>
      <c r="K127" t="s">
        <v>81</v>
      </c>
      <c r="L127">
        <v>6</v>
      </c>
      <c r="M127" t="s">
        <v>37</v>
      </c>
      <c r="N127" t="s">
        <v>82</v>
      </c>
      <c r="O127" t="s">
        <v>83</v>
      </c>
      <c r="P127">
        <v>49</v>
      </c>
      <c r="Q127" t="s">
        <v>193</v>
      </c>
      <c r="R127" t="s">
        <v>461</v>
      </c>
      <c r="S127">
        <v>2000</v>
      </c>
      <c r="T127" t="s">
        <v>74</v>
      </c>
      <c r="U127">
        <v>2941</v>
      </c>
      <c r="V127" t="s">
        <v>195</v>
      </c>
      <c r="W127">
        <v>0</v>
      </c>
      <c r="X127" t="s">
        <v>43</v>
      </c>
      <c r="Y127" s="2">
        <v>210000</v>
      </c>
      <c r="Z127" s="1">
        <v>210000</v>
      </c>
      <c r="AA127" s="1">
        <v>18386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 s="2">
        <f t="shared" si="6"/>
        <v>0</v>
      </c>
      <c r="AJ127" s="8">
        <f t="shared" si="4"/>
        <v>191614</v>
      </c>
      <c r="AK127" s="11">
        <f t="shared" si="5"/>
        <v>210000</v>
      </c>
      <c r="AL127">
        <v>0</v>
      </c>
      <c r="AM127">
        <v>0</v>
      </c>
      <c r="AN127">
        <v>0</v>
      </c>
      <c r="AO127">
        <v>0</v>
      </c>
      <c r="AP127">
        <v>0</v>
      </c>
    </row>
    <row r="128" spans="1:42" x14ac:dyDescent="0.25">
      <c r="A128" t="s">
        <v>129</v>
      </c>
      <c r="B128" t="s">
        <v>130</v>
      </c>
      <c r="C128">
        <v>1</v>
      </c>
      <c r="D128" t="s">
        <v>468</v>
      </c>
      <c r="E128">
        <v>1.7</v>
      </c>
      <c r="F128" t="s">
        <v>469</v>
      </c>
      <c r="G128" t="s">
        <v>96</v>
      </c>
      <c r="H128" t="s">
        <v>97</v>
      </c>
      <c r="I128" t="s">
        <v>46</v>
      </c>
      <c r="J128" t="s">
        <v>98</v>
      </c>
      <c r="K128" t="s">
        <v>99</v>
      </c>
      <c r="L128">
        <v>3</v>
      </c>
      <c r="M128" t="s">
        <v>91</v>
      </c>
      <c r="N128" t="s">
        <v>100</v>
      </c>
      <c r="O128" t="s">
        <v>101</v>
      </c>
      <c r="P128">
        <v>11</v>
      </c>
      <c r="Q128" t="s">
        <v>252</v>
      </c>
      <c r="R128" t="s">
        <v>461</v>
      </c>
      <c r="S128">
        <v>2000</v>
      </c>
      <c r="T128" t="s">
        <v>74</v>
      </c>
      <c r="U128">
        <v>2961</v>
      </c>
      <c r="V128" t="s">
        <v>254</v>
      </c>
      <c r="W128">
        <v>0</v>
      </c>
      <c r="X128" t="s">
        <v>43</v>
      </c>
      <c r="Y128" s="2">
        <v>45000</v>
      </c>
      <c r="Z128" s="1">
        <v>45000</v>
      </c>
      <c r="AA128" s="1">
        <v>2366.4</v>
      </c>
      <c r="AB128" s="1">
        <v>2366.4</v>
      </c>
      <c r="AC128" s="1">
        <v>2366.4</v>
      </c>
      <c r="AD128" s="1">
        <v>2366.4</v>
      </c>
      <c r="AE128" s="1">
        <v>2366.4</v>
      </c>
      <c r="AF128">
        <v>0</v>
      </c>
      <c r="AG128">
        <v>0</v>
      </c>
      <c r="AH128">
        <v>0</v>
      </c>
      <c r="AI128" s="2">
        <f t="shared" si="6"/>
        <v>0</v>
      </c>
      <c r="AJ128" s="8">
        <f t="shared" si="4"/>
        <v>42633.599999999999</v>
      </c>
      <c r="AK128" s="11">
        <f t="shared" si="5"/>
        <v>45000</v>
      </c>
      <c r="AL128">
        <v>0</v>
      </c>
      <c r="AM128">
        <v>0</v>
      </c>
      <c r="AN128">
        <v>0</v>
      </c>
      <c r="AO128">
        <v>0</v>
      </c>
      <c r="AP128">
        <v>0</v>
      </c>
    </row>
    <row r="129" spans="1:42" x14ac:dyDescent="0.25">
      <c r="A129" t="s">
        <v>129</v>
      </c>
      <c r="B129" t="s">
        <v>130</v>
      </c>
      <c r="C129">
        <v>1</v>
      </c>
      <c r="D129" t="s">
        <v>468</v>
      </c>
      <c r="E129">
        <v>1.3</v>
      </c>
      <c r="F129" t="s">
        <v>467</v>
      </c>
      <c r="G129" t="s">
        <v>32</v>
      </c>
      <c r="H129" t="s">
        <v>33</v>
      </c>
      <c r="I129" t="s">
        <v>46</v>
      </c>
      <c r="J129" t="s">
        <v>47</v>
      </c>
      <c r="K129" t="s">
        <v>48</v>
      </c>
      <c r="L129">
        <v>6</v>
      </c>
      <c r="M129" t="s">
        <v>37</v>
      </c>
      <c r="N129" t="s">
        <v>49</v>
      </c>
      <c r="O129" t="s">
        <v>50</v>
      </c>
      <c r="P129">
        <v>21</v>
      </c>
      <c r="Q129" t="s">
        <v>108</v>
      </c>
      <c r="R129" t="s">
        <v>461</v>
      </c>
      <c r="S129">
        <v>2000</v>
      </c>
      <c r="T129" t="s">
        <v>74</v>
      </c>
      <c r="U129">
        <v>2961</v>
      </c>
      <c r="V129" t="s">
        <v>254</v>
      </c>
      <c r="W129">
        <v>0</v>
      </c>
      <c r="X129" t="s">
        <v>43</v>
      </c>
      <c r="Y129" s="2">
        <v>800000</v>
      </c>
      <c r="Z129" s="1">
        <v>800000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 s="2">
        <f t="shared" si="6"/>
        <v>0</v>
      </c>
      <c r="AJ129" s="8">
        <f t="shared" si="4"/>
        <v>800000</v>
      </c>
      <c r="AK129" s="11">
        <f t="shared" si="5"/>
        <v>800000</v>
      </c>
      <c r="AL129">
        <v>0</v>
      </c>
      <c r="AM129">
        <v>0</v>
      </c>
      <c r="AN129">
        <v>0</v>
      </c>
      <c r="AO129">
        <v>0</v>
      </c>
      <c r="AP129">
        <v>0</v>
      </c>
    </row>
    <row r="130" spans="1:42" x14ac:dyDescent="0.25">
      <c r="A130" t="s">
        <v>129</v>
      </c>
      <c r="B130" t="s">
        <v>130</v>
      </c>
      <c r="C130">
        <v>2</v>
      </c>
      <c r="D130" t="s">
        <v>470</v>
      </c>
      <c r="E130">
        <v>2.1</v>
      </c>
      <c r="F130" t="s">
        <v>471</v>
      </c>
      <c r="G130" t="s">
        <v>179</v>
      </c>
      <c r="H130" t="s">
        <v>180</v>
      </c>
      <c r="I130" t="s">
        <v>65</v>
      </c>
      <c r="J130" t="s">
        <v>181</v>
      </c>
      <c r="K130" t="s">
        <v>182</v>
      </c>
      <c r="L130">
        <v>4</v>
      </c>
      <c r="M130" t="s">
        <v>183</v>
      </c>
      <c r="N130" t="s">
        <v>184</v>
      </c>
      <c r="O130" t="s">
        <v>185</v>
      </c>
      <c r="P130">
        <v>56</v>
      </c>
      <c r="Q130" t="s">
        <v>186</v>
      </c>
      <c r="R130" t="s">
        <v>461</v>
      </c>
      <c r="S130">
        <v>2000</v>
      </c>
      <c r="T130" t="s">
        <v>74</v>
      </c>
      <c r="U130">
        <v>2971</v>
      </c>
      <c r="V130" t="s">
        <v>190</v>
      </c>
      <c r="W130">
        <v>0</v>
      </c>
      <c r="X130" t="s">
        <v>43</v>
      </c>
      <c r="Y130" s="2">
        <v>60000</v>
      </c>
      <c r="Z130" s="1">
        <v>60000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 s="2">
        <f t="shared" si="6"/>
        <v>0</v>
      </c>
      <c r="AJ130" s="8">
        <f t="shared" ref="AJ130:AJ193" si="7">Y130-AA130</f>
        <v>60000</v>
      </c>
      <c r="AK130" s="11">
        <f t="shared" ref="AK130:AK193" si="8">Y130-AF130+AG130+AH130</f>
        <v>60000</v>
      </c>
      <c r="AL130">
        <v>0</v>
      </c>
      <c r="AM130">
        <v>0</v>
      </c>
      <c r="AN130">
        <v>0</v>
      </c>
      <c r="AO130">
        <v>0</v>
      </c>
      <c r="AP130">
        <v>0</v>
      </c>
    </row>
    <row r="131" spans="1:42" x14ac:dyDescent="0.25">
      <c r="A131" t="s">
        <v>129</v>
      </c>
      <c r="B131" t="s">
        <v>130</v>
      </c>
      <c r="C131">
        <v>1</v>
      </c>
      <c r="D131" t="s">
        <v>468</v>
      </c>
      <c r="E131">
        <v>1.3</v>
      </c>
      <c r="F131" t="s">
        <v>467</v>
      </c>
      <c r="G131" t="s">
        <v>32</v>
      </c>
      <c r="H131" t="s">
        <v>33</v>
      </c>
      <c r="I131" t="s">
        <v>46</v>
      </c>
      <c r="J131" t="s">
        <v>89</v>
      </c>
      <c r="K131" t="s">
        <v>90</v>
      </c>
      <c r="L131">
        <v>3</v>
      </c>
      <c r="M131" t="s">
        <v>91</v>
      </c>
      <c r="N131" t="s">
        <v>349</v>
      </c>
      <c r="O131" t="s">
        <v>350</v>
      </c>
      <c r="P131">
        <v>33</v>
      </c>
      <c r="Q131" t="s">
        <v>351</v>
      </c>
      <c r="R131" t="s">
        <v>461</v>
      </c>
      <c r="S131">
        <v>2000</v>
      </c>
      <c r="T131" t="s">
        <v>74</v>
      </c>
      <c r="U131">
        <v>2971</v>
      </c>
      <c r="V131" t="s">
        <v>190</v>
      </c>
      <c r="W131">
        <v>0</v>
      </c>
      <c r="X131" t="s">
        <v>43</v>
      </c>
      <c r="Y131" s="2">
        <v>400000</v>
      </c>
      <c r="Z131" s="1">
        <v>400000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 s="2">
        <f t="shared" ref="AI131:AI194" si="9">AK131-Y131</f>
        <v>0</v>
      </c>
      <c r="AJ131" s="8">
        <f t="shared" si="7"/>
        <v>400000</v>
      </c>
      <c r="AK131" s="11">
        <f t="shared" si="8"/>
        <v>400000</v>
      </c>
      <c r="AL131">
        <v>0</v>
      </c>
      <c r="AM131">
        <v>0</v>
      </c>
      <c r="AN131">
        <v>0</v>
      </c>
      <c r="AO131">
        <v>0</v>
      </c>
      <c r="AP131">
        <v>0</v>
      </c>
    </row>
    <row r="132" spans="1:42" x14ac:dyDescent="0.25">
      <c r="A132" t="s">
        <v>129</v>
      </c>
      <c r="B132" t="s">
        <v>130</v>
      </c>
      <c r="C132">
        <v>2</v>
      </c>
      <c r="D132" t="s">
        <v>470</v>
      </c>
      <c r="E132">
        <v>2.2000000000000002</v>
      </c>
      <c r="F132" t="s">
        <v>472</v>
      </c>
      <c r="G132" t="s">
        <v>139</v>
      </c>
      <c r="H132" t="s">
        <v>140</v>
      </c>
      <c r="I132" t="s">
        <v>46</v>
      </c>
      <c r="J132" t="s">
        <v>89</v>
      </c>
      <c r="K132" t="s">
        <v>90</v>
      </c>
      <c r="L132">
        <v>2</v>
      </c>
      <c r="M132" t="s">
        <v>161</v>
      </c>
      <c r="N132" t="s">
        <v>162</v>
      </c>
      <c r="O132" t="s">
        <v>163</v>
      </c>
      <c r="P132">
        <v>36</v>
      </c>
      <c r="Q132" t="s">
        <v>164</v>
      </c>
      <c r="R132" t="s">
        <v>461</v>
      </c>
      <c r="S132">
        <v>2000</v>
      </c>
      <c r="T132" t="s">
        <v>74</v>
      </c>
      <c r="U132">
        <v>2981</v>
      </c>
      <c r="V132" t="s">
        <v>170</v>
      </c>
      <c r="W132">
        <v>0</v>
      </c>
      <c r="X132" t="s">
        <v>43</v>
      </c>
      <c r="Y132" s="2">
        <v>350000</v>
      </c>
      <c r="Z132" s="1">
        <v>350000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 s="2">
        <f t="shared" si="9"/>
        <v>0</v>
      </c>
      <c r="AJ132" s="8">
        <f t="shared" si="7"/>
        <v>350000</v>
      </c>
      <c r="AK132" s="11">
        <f t="shared" si="8"/>
        <v>350000</v>
      </c>
      <c r="AL132">
        <v>0</v>
      </c>
      <c r="AM132">
        <v>0</v>
      </c>
      <c r="AN132">
        <v>0</v>
      </c>
      <c r="AO132">
        <v>0</v>
      </c>
      <c r="AP132">
        <v>0</v>
      </c>
    </row>
    <row r="133" spans="1:42" x14ac:dyDescent="0.25">
      <c r="A133" t="s">
        <v>129</v>
      </c>
      <c r="B133" t="s">
        <v>130</v>
      </c>
      <c r="C133">
        <v>1</v>
      </c>
      <c r="D133" t="s">
        <v>468</v>
      </c>
      <c r="E133">
        <v>1.3</v>
      </c>
      <c r="F133" t="s">
        <v>467</v>
      </c>
      <c r="G133" t="s">
        <v>32</v>
      </c>
      <c r="H133" t="s">
        <v>33</v>
      </c>
      <c r="I133" t="s">
        <v>46</v>
      </c>
      <c r="J133" t="s">
        <v>47</v>
      </c>
      <c r="K133" t="s">
        <v>48</v>
      </c>
      <c r="L133">
        <v>6</v>
      </c>
      <c r="M133" t="s">
        <v>37</v>
      </c>
      <c r="N133" t="s">
        <v>49</v>
      </c>
      <c r="O133" t="s">
        <v>50</v>
      </c>
      <c r="P133">
        <v>21</v>
      </c>
      <c r="Q133" t="s">
        <v>108</v>
      </c>
      <c r="R133" t="s">
        <v>461</v>
      </c>
      <c r="S133">
        <v>2000</v>
      </c>
      <c r="T133" t="s">
        <v>74</v>
      </c>
      <c r="U133">
        <v>2981</v>
      </c>
      <c r="V133" t="s">
        <v>170</v>
      </c>
      <c r="W133">
        <v>0</v>
      </c>
      <c r="X133" t="s">
        <v>43</v>
      </c>
      <c r="Y133" s="2">
        <v>50000</v>
      </c>
      <c r="Z133" s="1">
        <v>50000</v>
      </c>
      <c r="AA133">
        <v>0</v>
      </c>
      <c r="AB133">
        <v>0</v>
      </c>
      <c r="AC133">
        <v>0</v>
      </c>
      <c r="AD133">
        <v>0</v>
      </c>
      <c r="AE133">
        <v>0</v>
      </c>
      <c r="AF133" s="12">
        <v>0</v>
      </c>
      <c r="AG133" s="15">
        <v>184219.6</v>
      </c>
      <c r="AH133">
        <v>0</v>
      </c>
      <c r="AI133" s="2">
        <f t="shared" si="9"/>
        <v>184219.6</v>
      </c>
      <c r="AJ133" s="8">
        <f t="shared" si="7"/>
        <v>50000</v>
      </c>
      <c r="AK133" s="11">
        <f t="shared" si="8"/>
        <v>234219.6</v>
      </c>
      <c r="AL133">
        <v>0</v>
      </c>
      <c r="AM133">
        <v>0</v>
      </c>
      <c r="AN133">
        <v>0</v>
      </c>
      <c r="AO133">
        <v>0</v>
      </c>
      <c r="AP133">
        <v>0</v>
      </c>
    </row>
    <row r="134" spans="1:42" x14ac:dyDescent="0.25">
      <c r="A134" t="s">
        <v>61</v>
      </c>
      <c r="B134" t="s">
        <v>62</v>
      </c>
      <c r="C134">
        <v>2</v>
      </c>
      <c r="D134" t="s">
        <v>470</v>
      </c>
      <c r="E134">
        <v>2.2000000000000002</v>
      </c>
      <c r="F134" t="s">
        <v>472</v>
      </c>
      <c r="G134" t="s">
        <v>117</v>
      </c>
      <c r="H134" t="s">
        <v>118</v>
      </c>
      <c r="I134" t="s">
        <v>46</v>
      </c>
      <c r="J134" t="s">
        <v>89</v>
      </c>
      <c r="K134" t="s">
        <v>90</v>
      </c>
      <c r="L134">
        <v>3</v>
      </c>
      <c r="M134" t="s">
        <v>91</v>
      </c>
      <c r="N134" t="s">
        <v>119</v>
      </c>
      <c r="O134" t="s">
        <v>120</v>
      </c>
      <c r="P134">
        <v>34</v>
      </c>
      <c r="Q134" t="s">
        <v>121</v>
      </c>
      <c r="R134" t="s">
        <v>461</v>
      </c>
      <c r="S134">
        <v>3000</v>
      </c>
      <c r="T134" t="s">
        <v>41</v>
      </c>
      <c r="U134">
        <v>3111</v>
      </c>
      <c r="V134" t="s">
        <v>122</v>
      </c>
      <c r="W134">
        <v>0</v>
      </c>
      <c r="X134" t="s">
        <v>43</v>
      </c>
      <c r="Y134" s="2">
        <v>70000000</v>
      </c>
      <c r="Z134" s="1">
        <v>70000000</v>
      </c>
      <c r="AA134" s="1">
        <v>15673817</v>
      </c>
      <c r="AB134" s="1">
        <v>15673817</v>
      </c>
      <c r="AC134" s="1">
        <v>15673817</v>
      </c>
      <c r="AD134" s="1">
        <v>15673817</v>
      </c>
      <c r="AE134" s="1">
        <v>15673817</v>
      </c>
      <c r="AF134">
        <v>0</v>
      </c>
      <c r="AG134">
        <v>0</v>
      </c>
      <c r="AH134">
        <v>0</v>
      </c>
      <c r="AI134" s="2">
        <f t="shared" si="9"/>
        <v>0</v>
      </c>
      <c r="AJ134" s="8">
        <f t="shared" si="7"/>
        <v>54326183</v>
      </c>
      <c r="AK134" s="11">
        <f t="shared" si="8"/>
        <v>70000000</v>
      </c>
      <c r="AL134">
        <v>0</v>
      </c>
      <c r="AM134">
        <v>0</v>
      </c>
      <c r="AN134">
        <v>0</v>
      </c>
      <c r="AO134">
        <v>0</v>
      </c>
      <c r="AP134">
        <v>0</v>
      </c>
    </row>
    <row r="135" spans="1:42" x14ac:dyDescent="0.25">
      <c r="A135" t="s">
        <v>129</v>
      </c>
      <c r="B135" t="s">
        <v>130</v>
      </c>
      <c r="C135">
        <v>2</v>
      </c>
      <c r="D135" t="s">
        <v>470</v>
      </c>
      <c r="E135">
        <v>2.2000000000000002</v>
      </c>
      <c r="F135" t="s">
        <v>472</v>
      </c>
      <c r="G135" t="s">
        <v>139</v>
      </c>
      <c r="H135" t="s">
        <v>140</v>
      </c>
      <c r="I135" t="s">
        <v>46</v>
      </c>
      <c r="J135" t="s">
        <v>89</v>
      </c>
      <c r="K135" t="s">
        <v>90</v>
      </c>
      <c r="L135">
        <v>2</v>
      </c>
      <c r="M135" t="s">
        <v>161</v>
      </c>
      <c r="N135" t="s">
        <v>162</v>
      </c>
      <c r="O135" t="s">
        <v>163</v>
      </c>
      <c r="P135">
        <v>36</v>
      </c>
      <c r="Q135" t="s">
        <v>164</v>
      </c>
      <c r="R135" t="s">
        <v>461</v>
      </c>
      <c r="S135">
        <v>3000</v>
      </c>
      <c r="T135" t="s">
        <v>41</v>
      </c>
      <c r="U135">
        <v>3111</v>
      </c>
      <c r="V135" t="s">
        <v>122</v>
      </c>
      <c r="W135">
        <v>0</v>
      </c>
      <c r="X135" t="s">
        <v>43</v>
      </c>
      <c r="Y135" s="2">
        <v>116185349.58</v>
      </c>
      <c r="Z135" s="1">
        <v>116185349.58</v>
      </c>
      <c r="AA135" s="1">
        <v>33775630.869999997</v>
      </c>
      <c r="AB135" s="1">
        <v>33775630.869999997</v>
      </c>
      <c r="AC135" s="1">
        <v>33775630.869999997</v>
      </c>
      <c r="AD135" s="1">
        <v>33775630.869999997</v>
      </c>
      <c r="AE135" s="1">
        <v>33775630.869999997</v>
      </c>
      <c r="AF135">
        <v>0</v>
      </c>
      <c r="AG135">
        <v>0</v>
      </c>
      <c r="AH135">
        <v>0</v>
      </c>
      <c r="AI135" s="2">
        <f t="shared" si="9"/>
        <v>0</v>
      </c>
      <c r="AJ135" s="8">
        <f t="shared" si="7"/>
        <v>82409718.710000008</v>
      </c>
      <c r="AK135" s="11">
        <f t="shared" si="8"/>
        <v>116185349.58</v>
      </c>
      <c r="AL135">
        <v>0</v>
      </c>
      <c r="AM135">
        <v>0</v>
      </c>
      <c r="AN135">
        <v>0</v>
      </c>
      <c r="AO135">
        <v>0</v>
      </c>
      <c r="AP135">
        <v>0</v>
      </c>
    </row>
    <row r="136" spans="1:42" x14ac:dyDescent="0.25">
      <c r="A136" t="s">
        <v>129</v>
      </c>
      <c r="B136" t="s">
        <v>130</v>
      </c>
      <c r="C136">
        <v>1</v>
      </c>
      <c r="D136" t="s">
        <v>468</v>
      </c>
      <c r="E136">
        <v>1.3</v>
      </c>
      <c r="F136" t="s">
        <v>467</v>
      </c>
      <c r="G136" t="s">
        <v>32</v>
      </c>
      <c r="H136" t="s">
        <v>33</v>
      </c>
      <c r="I136" t="s">
        <v>46</v>
      </c>
      <c r="J136" t="s">
        <v>47</v>
      </c>
      <c r="K136" t="s">
        <v>48</v>
      </c>
      <c r="L136">
        <v>6</v>
      </c>
      <c r="M136" t="s">
        <v>37</v>
      </c>
      <c r="N136" t="s">
        <v>49</v>
      </c>
      <c r="O136" t="s">
        <v>50</v>
      </c>
      <c r="P136">
        <v>21</v>
      </c>
      <c r="Q136" t="s">
        <v>108</v>
      </c>
      <c r="R136" t="s">
        <v>461</v>
      </c>
      <c r="S136">
        <v>3000</v>
      </c>
      <c r="T136" t="s">
        <v>41</v>
      </c>
      <c r="U136">
        <v>3111</v>
      </c>
      <c r="V136" t="s">
        <v>122</v>
      </c>
      <c r="W136">
        <v>0</v>
      </c>
      <c r="X136" t="s">
        <v>43</v>
      </c>
      <c r="Y136" s="2">
        <v>5197048</v>
      </c>
      <c r="Z136" s="1">
        <v>5197048</v>
      </c>
      <c r="AA136" s="1">
        <v>4000001.8</v>
      </c>
      <c r="AB136" s="1">
        <v>4000001.8</v>
      </c>
      <c r="AC136" s="1">
        <v>740076</v>
      </c>
      <c r="AD136" s="1">
        <v>740076</v>
      </c>
      <c r="AE136" s="1">
        <v>740076</v>
      </c>
      <c r="AF136">
        <v>0</v>
      </c>
      <c r="AG136">
        <v>0</v>
      </c>
      <c r="AH136">
        <v>0</v>
      </c>
      <c r="AI136" s="2">
        <f t="shared" si="9"/>
        <v>0</v>
      </c>
      <c r="AJ136" s="8">
        <f t="shared" si="7"/>
        <v>1197046.2000000002</v>
      </c>
      <c r="AK136" s="11">
        <f t="shared" si="8"/>
        <v>5197048</v>
      </c>
      <c r="AL136">
        <v>0</v>
      </c>
      <c r="AM136">
        <v>0</v>
      </c>
      <c r="AN136">
        <v>0</v>
      </c>
      <c r="AO136">
        <v>0</v>
      </c>
      <c r="AP136">
        <v>0</v>
      </c>
    </row>
    <row r="137" spans="1:42" x14ac:dyDescent="0.25">
      <c r="A137" t="s">
        <v>129</v>
      </c>
      <c r="B137" t="s">
        <v>130</v>
      </c>
      <c r="C137">
        <v>3</v>
      </c>
      <c r="D137" t="s">
        <v>477</v>
      </c>
      <c r="E137">
        <v>3.8</v>
      </c>
      <c r="F137" t="s">
        <v>479</v>
      </c>
      <c r="G137" t="s">
        <v>78</v>
      </c>
      <c r="H137" t="s">
        <v>79</v>
      </c>
      <c r="I137" t="s">
        <v>46</v>
      </c>
      <c r="J137" t="s">
        <v>80</v>
      </c>
      <c r="K137" t="s">
        <v>81</v>
      </c>
      <c r="L137">
        <v>6</v>
      </c>
      <c r="M137" t="s">
        <v>37</v>
      </c>
      <c r="N137" t="s">
        <v>82</v>
      </c>
      <c r="O137" t="s">
        <v>83</v>
      </c>
      <c r="P137">
        <v>49</v>
      </c>
      <c r="Q137" t="s">
        <v>193</v>
      </c>
      <c r="R137" t="s">
        <v>461</v>
      </c>
      <c r="S137">
        <v>3000</v>
      </c>
      <c r="T137" t="s">
        <v>41</v>
      </c>
      <c r="U137">
        <v>3141</v>
      </c>
      <c r="V137" t="s">
        <v>196</v>
      </c>
      <c r="W137">
        <v>0</v>
      </c>
      <c r="X137" t="s">
        <v>43</v>
      </c>
      <c r="Y137" s="2">
        <v>1743664</v>
      </c>
      <c r="Z137" s="1">
        <v>1813000</v>
      </c>
      <c r="AA137" s="1">
        <v>1741466.24</v>
      </c>
      <c r="AB137" s="1">
        <v>1741466.24</v>
      </c>
      <c r="AC137" s="1">
        <v>110457.52</v>
      </c>
      <c r="AD137">
        <v>0</v>
      </c>
      <c r="AE137">
        <v>0</v>
      </c>
      <c r="AF137">
        <v>0</v>
      </c>
      <c r="AG137">
        <v>0</v>
      </c>
      <c r="AH137">
        <v>0</v>
      </c>
      <c r="AI137" s="2">
        <f t="shared" si="9"/>
        <v>0</v>
      </c>
      <c r="AJ137" s="8">
        <f t="shared" si="7"/>
        <v>2197.7600000000093</v>
      </c>
      <c r="AK137" s="11">
        <f t="shared" si="8"/>
        <v>1743664</v>
      </c>
      <c r="AL137">
        <v>0</v>
      </c>
      <c r="AM137">
        <v>0</v>
      </c>
      <c r="AN137">
        <v>0</v>
      </c>
      <c r="AO137" s="1">
        <v>69336</v>
      </c>
      <c r="AP137" s="1">
        <v>-69336</v>
      </c>
    </row>
    <row r="138" spans="1:42" x14ac:dyDescent="0.25">
      <c r="A138" t="s">
        <v>129</v>
      </c>
      <c r="B138" t="s">
        <v>130</v>
      </c>
      <c r="C138">
        <v>1</v>
      </c>
      <c r="D138" t="s">
        <v>468</v>
      </c>
      <c r="E138">
        <v>1.3</v>
      </c>
      <c r="F138" t="s">
        <v>467</v>
      </c>
      <c r="G138" t="s">
        <v>32</v>
      </c>
      <c r="H138" t="s">
        <v>33</v>
      </c>
      <c r="I138" t="s">
        <v>46</v>
      </c>
      <c r="J138" t="s">
        <v>47</v>
      </c>
      <c r="K138" t="s">
        <v>48</v>
      </c>
      <c r="L138">
        <v>6</v>
      </c>
      <c r="M138" t="s">
        <v>37</v>
      </c>
      <c r="N138" t="s">
        <v>49</v>
      </c>
      <c r="O138" t="s">
        <v>50</v>
      </c>
      <c r="P138">
        <v>21</v>
      </c>
      <c r="Q138" t="s">
        <v>108</v>
      </c>
      <c r="R138" t="s">
        <v>461</v>
      </c>
      <c r="S138">
        <v>3000</v>
      </c>
      <c r="T138" t="s">
        <v>41</v>
      </c>
      <c r="U138">
        <v>3141</v>
      </c>
      <c r="V138" t="s">
        <v>196</v>
      </c>
      <c r="W138">
        <v>0</v>
      </c>
      <c r="X138" t="s">
        <v>43</v>
      </c>
      <c r="Y138" s="2">
        <v>600000</v>
      </c>
      <c r="Z138" s="1">
        <v>600000</v>
      </c>
      <c r="AA138" s="1">
        <v>599999.56000000006</v>
      </c>
      <c r="AB138" s="1">
        <v>599999.56000000006</v>
      </c>
      <c r="AC138" s="1">
        <v>93022.22</v>
      </c>
      <c r="AD138" s="1">
        <v>93022.22</v>
      </c>
      <c r="AE138" s="1">
        <v>93022.22</v>
      </c>
      <c r="AF138">
        <v>0</v>
      </c>
      <c r="AG138">
        <v>0</v>
      </c>
      <c r="AH138">
        <v>0</v>
      </c>
      <c r="AI138" s="2">
        <f t="shared" si="9"/>
        <v>0</v>
      </c>
      <c r="AJ138" s="8">
        <f t="shared" si="7"/>
        <v>0.43999999994412065</v>
      </c>
      <c r="AK138" s="11">
        <f t="shared" si="8"/>
        <v>600000</v>
      </c>
      <c r="AL138">
        <v>0</v>
      </c>
      <c r="AM138">
        <v>0</v>
      </c>
      <c r="AN138">
        <v>0</v>
      </c>
      <c r="AO138">
        <v>0</v>
      </c>
      <c r="AP138">
        <v>0</v>
      </c>
    </row>
    <row r="139" spans="1:42" x14ac:dyDescent="0.25">
      <c r="A139" t="s">
        <v>129</v>
      </c>
      <c r="B139" t="s">
        <v>130</v>
      </c>
      <c r="C139">
        <v>1</v>
      </c>
      <c r="D139" t="s">
        <v>468</v>
      </c>
      <c r="E139">
        <v>1.7</v>
      </c>
      <c r="F139" t="s">
        <v>469</v>
      </c>
      <c r="G139" t="s">
        <v>63</v>
      </c>
      <c r="H139" t="s">
        <v>64</v>
      </c>
      <c r="I139" t="s">
        <v>65</v>
      </c>
      <c r="J139" t="s">
        <v>66</v>
      </c>
      <c r="K139" t="s">
        <v>67</v>
      </c>
      <c r="L139">
        <v>7</v>
      </c>
      <c r="M139" t="s">
        <v>68</v>
      </c>
      <c r="N139" t="s">
        <v>69</v>
      </c>
      <c r="O139" t="s">
        <v>70</v>
      </c>
      <c r="P139">
        <v>41</v>
      </c>
      <c r="Q139" t="s">
        <v>73</v>
      </c>
      <c r="R139" t="s">
        <v>461</v>
      </c>
      <c r="S139">
        <v>3000</v>
      </c>
      <c r="T139" t="s">
        <v>41</v>
      </c>
      <c r="U139">
        <v>3161</v>
      </c>
      <c r="V139" t="s">
        <v>136</v>
      </c>
      <c r="W139">
        <v>0</v>
      </c>
      <c r="X139" t="s">
        <v>43</v>
      </c>
      <c r="Y139" s="2">
        <v>200000</v>
      </c>
      <c r="Z139" s="1">
        <v>200000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 s="2">
        <f t="shared" si="9"/>
        <v>0</v>
      </c>
      <c r="AJ139" s="8">
        <f t="shared" si="7"/>
        <v>200000</v>
      </c>
      <c r="AK139" s="11">
        <f t="shared" si="8"/>
        <v>200000</v>
      </c>
      <c r="AL139">
        <v>0</v>
      </c>
      <c r="AM139">
        <v>0</v>
      </c>
      <c r="AN139">
        <v>0</v>
      </c>
      <c r="AO139">
        <v>0</v>
      </c>
      <c r="AP139">
        <v>0</v>
      </c>
    </row>
    <row r="140" spans="1:42" x14ac:dyDescent="0.25">
      <c r="A140" t="s">
        <v>129</v>
      </c>
      <c r="B140" t="s">
        <v>130</v>
      </c>
      <c r="C140">
        <v>3</v>
      </c>
      <c r="D140" t="s">
        <v>477</v>
      </c>
      <c r="E140">
        <v>3.8</v>
      </c>
      <c r="F140" t="s">
        <v>479</v>
      </c>
      <c r="G140" t="s">
        <v>78</v>
      </c>
      <c r="H140" t="s">
        <v>79</v>
      </c>
      <c r="I140" t="s">
        <v>46</v>
      </c>
      <c r="J140" t="s">
        <v>80</v>
      </c>
      <c r="K140" t="s">
        <v>81</v>
      </c>
      <c r="L140">
        <v>6</v>
      </c>
      <c r="M140" t="s">
        <v>37</v>
      </c>
      <c r="N140" t="s">
        <v>82</v>
      </c>
      <c r="O140" t="s">
        <v>83</v>
      </c>
      <c r="P140">
        <v>49</v>
      </c>
      <c r="Q140" t="s">
        <v>193</v>
      </c>
      <c r="R140" t="s">
        <v>461</v>
      </c>
      <c r="S140">
        <v>3000</v>
      </c>
      <c r="T140" t="s">
        <v>41</v>
      </c>
      <c r="U140">
        <v>3161</v>
      </c>
      <c r="V140" t="s">
        <v>136</v>
      </c>
      <c r="W140">
        <v>0</v>
      </c>
      <c r="X140" t="s">
        <v>43</v>
      </c>
      <c r="Y140" s="2">
        <v>28000</v>
      </c>
      <c r="Z140">
        <v>0</v>
      </c>
      <c r="AA140" s="1">
        <v>25137.200000000001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 s="2">
        <f t="shared" si="9"/>
        <v>0</v>
      </c>
      <c r="AJ140" s="8">
        <f t="shared" si="7"/>
        <v>2862.7999999999993</v>
      </c>
      <c r="AK140" s="11">
        <f t="shared" si="8"/>
        <v>28000</v>
      </c>
      <c r="AL140">
        <v>0</v>
      </c>
      <c r="AM140" s="1">
        <v>28000</v>
      </c>
      <c r="AN140">
        <v>0</v>
      </c>
      <c r="AO140">
        <v>0</v>
      </c>
      <c r="AP140" s="1">
        <v>28000</v>
      </c>
    </row>
    <row r="141" spans="1:42" x14ac:dyDescent="0.25">
      <c r="A141" t="s">
        <v>129</v>
      </c>
      <c r="B141" t="s">
        <v>130</v>
      </c>
      <c r="C141">
        <v>1</v>
      </c>
      <c r="D141" t="s">
        <v>468</v>
      </c>
      <c r="E141">
        <v>1.3</v>
      </c>
      <c r="F141" t="s">
        <v>467</v>
      </c>
      <c r="G141" t="s">
        <v>32</v>
      </c>
      <c r="H141" t="s">
        <v>33</v>
      </c>
      <c r="I141" t="s">
        <v>46</v>
      </c>
      <c r="J141" t="s">
        <v>47</v>
      </c>
      <c r="K141" t="s">
        <v>48</v>
      </c>
      <c r="L141">
        <v>6</v>
      </c>
      <c r="M141" t="s">
        <v>37</v>
      </c>
      <c r="N141" t="s">
        <v>49</v>
      </c>
      <c r="O141" t="s">
        <v>50</v>
      </c>
      <c r="P141">
        <v>21</v>
      </c>
      <c r="Q141" t="s">
        <v>108</v>
      </c>
      <c r="R141" t="s">
        <v>461</v>
      </c>
      <c r="S141">
        <v>3000</v>
      </c>
      <c r="T141" t="s">
        <v>41</v>
      </c>
      <c r="U141">
        <v>3161</v>
      </c>
      <c r="V141" t="s">
        <v>136</v>
      </c>
      <c r="W141">
        <v>0</v>
      </c>
      <c r="X141" t="s">
        <v>43</v>
      </c>
      <c r="Y141" s="2">
        <v>2700000</v>
      </c>
      <c r="Z141" s="1">
        <v>2700000</v>
      </c>
      <c r="AA141" s="1">
        <v>2593760</v>
      </c>
      <c r="AB141" s="1">
        <v>2593760</v>
      </c>
      <c r="AC141" s="1">
        <v>569130.80000000005</v>
      </c>
      <c r="AD141" s="1">
        <v>569130.80000000005</v>
      </c>
      <c r="AE141" s="1">
        <v>344172</v>
      </c>
      <c r="AF141">
        <v>0</v>
      </c>
      <c r="AG141">
        <v>0</v>
      </c>
      <c r="AH141">
        <v>0</v>
      </c>
      <c r="AI141" s="2">
        <f t="shared" si="9"/>
        <v>0</v>
      </c>
      <c r="AJ141" s="8">
        <f t="shared" si="7"/>
        <v>106240</v>
      </c>
      <c r="AK141" s="11">
        <f t="shared" si="8"/>
        <v>2700000</v>
      </c>
      <c r="AL141">
        <v>0</v>
      </c>
      <c r="AM141">
        <v>0</v>
      </c>
      <c r="AN141">
        <v>0</v>
      </c>
      <c r="AO141">
        <v>0</v>
      </c>
      <c r="AP141">
        <v>0</v>
      </c>
    </row>
    <row r="142" spans="1:42" x14ac:dyDescent="0.25">
      <c r="A142" t="s">
        <v>129</v>
      </c>
      <c r="B142" t="s">
        <v>130</v>
      </c>
      <c r="C142">
        <v>1</v>
      </c>
      <c r="D142" t="s">
        <v>468</v>
      </c>
      <c r="E142">
        <v>1.7</v>
      </c>
      <c r="F142" t="s">
        <v>469</v>
      </c>
      <c r="G142" t="s">
        <v>63</v>
      </c>
      <c r="H142" t="s">
        <v>64</v>
      </c>
      <c r="I142" t="s">
        <v>65</v>
      </c>
      <c r="J142" t="s">
        <v>66</v>
      </c>
      <c r="K142" t="s">
        <v>67</v>
      </c>
      <c r="L142">
        <v>7</v>
      </c>
      <c r="M142" t="s">
        <v>68</v>
      </c>
      <c r="N142" t="s">
        <v>69</v>
      </c>
      <c r="O142" t="s">
        <v>70</v>
      </c>
      <c r="P142">
        <v>40</v>
      </c>
      <c r="Q142" t="s">
        <v>71</v>
      </c>
      <c r="R142" t="s">
        <v>461</v>
      </c>
      <c r="S142">
        <v>3000</v>
      </c>
      <c r="T142" t="s">
        <v>41</v>
      </c>
      <c r="U142">
        <v>3181</v>
      </c>
      <c r="V142" t="s">
        <v>131</v>
      </c>
      <c r="W142">
        <v>0</v>
      </c>
      <c r="X142" t="s">
        <v>43</v>
      </c>
      <c r="Y142" s="2">
        <v>10000</v>
      </c>
      <c r="Z142" s="1">
        <v>10000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 s="2">
        <f t="shared" si="9"/>
        <v>0</v>
      </c>
      <c r="AJ142" s="8">
        <f t="shared" si="7"/>
        <v>10000</v>
      </c>
      <c r="AK142" s="11">
        <f t="shared" si="8"/>
        <v>10000</v>
      </c>
      <c r="AL142">
        <v>0</v>
      </c>
      <c r="AM142">
        <v>0</v>
      </c>
      <c r="AN142">
        <v>0</v>
      </c>
      <c r="AO142">
        <v>0</v>
      </c>
      <c r="AP142">
        <v>0</v>
      </c>
    </row>
    <row r="143" spans="1:42" x14ac:dyDescent="0.25">
      <c r="A143" t="s">
        <v>129</v>
      </c>
      <c r="B143" t="s">
        <v>130</v>
      </c>
      <c r="C143">
        <v>3</v>
      </c>
      <c r="D143" t="s">
        <v>477</v>
      </c>
      <c r="E143">
        <v>3.8</v>
      </c>
      <c r="F143" t="s">
        <v>479</v>
      </c>
      <c r="G143" t="s">
        <v>78</v>
      </c>
      <c r="H143" t="s">
        <v>79</v>
      </c>
      <c r="I143" t="s">
        <v>46</v>
      </c>
      <c r="J143" t="s">
        <v>80</v>
      </c>
      <c r="K143" t="s">
        <v>81</v>
      </c>
      <c r="L143">
        <v>6</v>
      </c>
      <c r="M143" t="s">
        <v>37</v>
      </c>
      <c r="N143" t="s">
        <v>82</v>
      </c>
      <c r="O143" t="s">
        <v>83</v>
      </c>
      <c r="P143">
        <v>49</v>
      </c>
      <c r="Q143" t="s">
        <v>193</v>
      </c>
      <c r="R143" t="s">
        <v>461</v>
      </c>
      <c r="S143">
        <v>3000</v>
      </c>
      <c r="T143" t="s">
        <v>41</v>
      </c>
      <c r="U143">
        <v>3181</v>
      </c>
      <c r="V143" t="s">
        <v>131</v>
      </c>
      <c r="W143">
        <v>0</v>
      </c>
      <c r="X143" t="s">
        <v>43</v>
      </c>
      <c r="Y143" s="2">
        <v>700</v>
      </c>
      <c r="Z143">
        <v>0</v>
      </c>
      <c r="AA143">
        <v>322.83999999999997</v>
      </c>
      <c r="AB143">
        <v>322.83999999999997</v>
      </c>
      <c r="AC143">
        <v>322.83999999999997</v>
      </c>
      <c r="AD143">
        <v>322.83999999999997</v>
      </c>
      <c r="AE143">
        <v>322.83999999999997</v>
      </c>
      <c r="AF143">
        <v>0</v>
      </c>
      <c r="AG143">
        <v>0</v>
      </c>
      <c r="AH143">
        <v>0</v>
      </c>
      <c r="AI143" s="2">
        <f t="shared" si="9"/>
        <v>0</v>
      </c>
      <c r="AJ143" s="8">
        <f t="shared" si="7"/>
        <v>377.16</v>
      </c>
      <c r="AK143" s="11">
        <f t="shared" si="8"/>
        <v>700</v>
      </c>
      <c r="AL143">
        <v>0</v>
      </c>
      <c r="AM143">
        <v>700</v>
      </c>
      <c r="AN143">
        <v>0</v>
      </c>
      <c r="AO143">
        <v>0</v>
      </c>
      <c r="AP143">
        <v>700</v>
      </c>
    </row>
    <row r="144" spans="1:42" x14ac:dyDescent="0.25">
      <c r="A144" t="s">
        <v>129</v>
      </c>
      <c r="B144" t="s">
        <v>130</v>
      </c>
      <c r="C144">
        <v>1</v>
      </c>
      <c r="D144" t="s">
        <v>468</v>
      </c>
      <c r="E144">
        <v>1.3</v>
      </c>
      <c r="F144" t="s">
        <v>467</v>
      </c>
      <c r="G144" t="s">
        <v>32</v>
      </c>
      <c r="H144" t="s">
        <v>33</v>
      </c>
      <c r="I144" t="s">
        <v>34</v>
      </c>
      <c r="J144" t="s">
        <v>35</v>
      </c>
      <c r="K144" t="s">
        <v>36</v>
      </c>
      <c r="L144">
        <v>6</v>
      </c>
      <c r="M144" t="s">
        <v>37</v>
      </c>
      <c r="N144" t="s">
        <v>268</v>
      </c>
      <c r="O144" t="s">
        <v>269</v>
      </c>
      <c r="P144">
        <v>18</v>
      </c>
      <c r="Q144" t="s">
        <v>270</v>
      </c>
      <c r="R144" t="s">
        <v>461</v>
      </c>
      <c r="S144">
        <v>3000</v>
      </c>
      <c r="T144" t="s">
        <v>41</v>
      </c>
      <c r="U144">
        <v>3181</v>
      </c>
      <c r="V144" t="s">
        <v>131</v>
      </c>
      <c r="W144">
        <v>0</v>
      </c>
      <c r="X144" t="s">
        <v>43</v>
      </c>
      <c r="Y144" s="2">
        <v>5500</v>
      </c>
      <c r="Z144" s="1">
        <v>5500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 s="2">
        <f t="shared" si="9"/>
        <v>0</v>
      </c>
      <c r="AJ144" s="8">
        <f t="shared" si="7"/>
        <v>5500</v>
      </c>
      <c r="AK144" s="11">
        <f t="shared" si="8"/>
        <v>5500</v>
      </c>
      <c r="AL144">
        <v>0</v>
      </c>
      <c r="AM144">
        <v>0</v>
      </c>
      <c r="AN144">
        <v>0</v>
      </c>
      <c r="AO144">
        <v>0</v>
      </c>
      <c r="AP144">
        <v>0</v>
      </c>
    </row>
    <row r="145" spans="1:42" x14ac:dyDescent="0.25">
      <c r="A145" t="s">
        <v>129</v>
      </c>
      <c r="B145" t="s">
        <v>130</v>
      </c>
      <c r="C145">
        <v>1</v>
      </c>
      <c r="D145" t="s">
        <v>468</v>
      </c>
      <c r="E145">
        <v>1.3</v>
      </c>
      <c r="F145" t="s">
        <v>467</v>
      </c>
      <c r="G145" t="s">
        <v>32</v>
      </c>
      <c r="H145" t="s">
        <v>33</v>
      </c>
      <c r="I145" t="s">
        <v>46</v>
      </c>
      <c r="J145" t="s">
        <v>299</v>
      </c>
      <c r="K145" t="s">
        <v>300</v>
      </c>
      <c r="L145">
        <v>6</v>
      </c>
      <c r="M145" t="s">
        <v>37</v>
      </c>
      <c r="N145" t="s">
        <v>319</v>
      </c>
      <c r="O145" t="s">
        <v>320</v>
      </c>
      <c r="P145">
        <v>4</v>
      </c>
      <c r="Q145" t="s">
        <v>321</v>
      </c>
      <c r="R145" t="s">
        <v>461</v>
      </c>
      <c r="S145">
        <v>3000</v>
      </c>
      <c r="T145" t="s">
        <v>41</v>
      </c>
      <c r="U145">
        <v>3181</v>
      </c>
      <c r="V145" t="s">
        <v>131</v>
      </c>
      <c r="W145">
        <v>0</v>
      </c>
      <c r="X145" t="s">
        <v>43</v>
      </c>
      <c r="Y145" s="2">
        <v>5000</v>
      </c>
      <c r="Z145">
        <v>0</v>
      </c>
      <c r="AA145">
        <v>794</v>
      </c>
      <c r="AB145">
        <v>794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 s="2">
        <f t="shared" si="9"/>
        <v>0</v>
      </c>
      <c r="AJ145" s="8">
        <f t="shared" si="7"/>
        <v>4206</v>
      </c>
      <c r="AK145" s="11">
        <f t="shared" si="8"/>
        <v>5000</v>
      </c>
      <c r="AL145">
        <v>0</v>
      </c>
      <c r="AM145" s="1">
        <v>5000</v>
      </c>
      <c r="AN145">
        <v>0</v>
      </c>
      <c r="AO145">
        <v>0</v>
      </c>
      <c r="AP145" s="1">
        <v>5000</v>
      </c>
    </row>
    <row r="146" spans="1:42" x14ac:dyDescent="0.25">
      <c r="A146" t="s">
        <v>129</v>
      </c>
      <c r="B146" t="s">
        <v>130</v>
      </c>
      <c r="C146">
        <v>1</v>
      </c>
      <c r="D146" t="s">
        <v>468</v>
      </c>
      <c r="E146">
        <v>1.3</v>
      </c>
      <c r="F146" t="s">
        <v>467</v>
      </c>
      <c r="G146" t="s">
        <v>32</v>
      </c>
      <c r="H146" t="s">
        <v>33</v>
      </c>
      <c r="I146" t="s">
        <v>46</v>
      </c>
      <c r="J146" t="s">
        <v>47</v>
      </c>
      <c r="K146" t="s">
        <v>48</v>
      </c>
      <c r="L146">
        <v>6</v>
      </c>
      <c r="M146" t="s">
        <v>37</v>
      </c>
      <c r="N146" t="s">
        <v>49</v>
      </c>
      <c r="O146" t="s">
        <v>50</v>
      </c>
      <c r="P146">
        <v>21</v>
      </c>
      <c r="Q146" t="s">
        <v>108</v>
      </c>
      <c r="R146" t="s">
        <v>461</v>
      </c>
      <c r="S146">
        <v>3000</v>
      </c>
      <c r="T146" t="s">
        <v>41</v>
      </c>
      <c r="U146">
        <v>3221</v>
      </c>
      <c r="V146" t="s">
        <v>327</v>
      </c>
      <c r="W146">
        <v>0</v>
      </c>
      <c r="X146" t="s">
        <v>43</v>
      </c>
      <c r="Y146" s="2">
        <v>2250000</v>
      </c>
      <c r="Z146" s="1">
        <v>2350000</v>
      </c>
      <c r="AA146" s="1">
        <v>2123538.21</v>
      </c>
      <c r="AB146" s="1">
        <v>2123538.21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 s="2">
        <f t="shared" si="9"/>
        <v>0</v>
      </c>
      <c r="AJ146" s="8">
        <f t="shared" si="7"/>
        <v>126461.79000000004</v>
      </c>
      <c r="AK146" s="11">
        <f t="shared" si="8"/>
        <v>2250000</v>
      </c>
      <c r="AL146">
        <v>0</v>
      </c>
      <c r="AM146">
        <v>0</v>
      </c>
      <c r="AN146">
        <v>0</v>
      </c>
      <c r="AO146" s="1">
        <v>100000</v>
      </c>
      <c r="AP146" s="1">
        <v>-100000</v>
      </c>
    </row>
    <row r="147" spans="1:42" x14ac:dyDescent="0.25">
      <c r="A147" t="s">
        <v>129</v>
      </c>
      <c r="B147" t="s">
        <v>130</v>
      </c>
      <c r="C147">
        <v>3</v>
      </c>
      <c r="D147" t="s">
        <v>477</v>
      </c>
      <c r="E147">
        <v>3.8</v>
      </c>
      <c r="F147" t="s">
        <v>479</v>
      </c>
      <c r="G147" t="s">
        <v>78</v>
      </c>
      <c r="H147" t="s">
        <v>79</v>
      </c>
      <c r="I147" t="s">
        <v>46</v>
      </c>
      <c r="J147" t="s">
        <v>80</v>
      </c>
      <c r="K147" t="s">
        <v>81</v>
      </c>
      <c r="L147">
        <v>6</v>
      </c>
      <c r="M147" t="s">
        <v>37</v>
      </c>
      <c r="N147" t="s">
        <v>82</v>
      </c>
      <c r="O147" t="s">
        <v>83</v>
      </c>
      <c r="P147">
        <v>50</v>
      </c>
      <c r="Q147" t="s">
        <v>84</v>
      </c>
      <c r="R147" t="s">
        <v>461</v>
      </c>
      <c r="S147">
        <v>3000</v>
      </c>
      <c r="T147" t="s">
        <v>41</v>
      </c>
      <c r="U147">
        <v>3231</v>
      </c>
      <c r="V147" t="s">
        <v>202</v>
      </c>
      <c r="W147">
        <v>0</v>
      </c>
      <c r="X147" t="s">
        <v>43</v>
      </c>
      <c r="Y147" s="2">
        <v>5250000</v>
      </c>
      <c r="Z147" s="1">
        <v>750000</v>
      </c>
      <c r="AA147" s="1">
        <v>4986452.79</v>
      </c>
      <c r="AB147" s="1">
        <v>1372762.79</v>
      </c>
      <c r="AC147" s="1">
        <v>630965.99</v>
      </c>
      <c r="AD147" s="1">
        <v>630965.99</v>
      </c>
      <c r="AE147" s="1">
        <v>630965.99</v>
      </c>
      <c r="AF147">
        <v>0</v>
      </c>
      <c r="AG147">
        <v>0</v>
      </c>
      <c r="AH147">
        <v>0</v>
      </c>
      <c r="AI147" s="2">
        <f t="shared" si="9"/>
        <v>0</v>
      </c>
      <c r="AJ147" s="8">
        <f t="shared" si="7"/>
        <v>263547.20999999996</v>
      </c>
      <c r="AK147" s="11">
        <f t="shared" si="8"/>
        <v>5250000</v>
      </c>
      <c r="AL147">
        <v>0</v>
      </c>
      <c r="AM147" s="1">
        <v>4500000</v>
      </c>
      <c r="AN147">
        <v>0</v>
      </c>
      <c r="AO147">
        <v>0</v>
      </c>
      <c r="AP147" s="1">
        <v>4500000</v>
      </c>
    </row>
    <row r="148" spans="1:42" x14ac:dyDescent="0.25">
      <c r="A148" t="s">
        <v>129</v>
      </c>
      <c r="B148" t="s">
        <v>130</v>
      </c>
      <c r="C148">
        <v>1</v>
      </c>
      <c r="D148" t="s">
        <v>468</v>
      </c>
      <c r="E148">
        <v>1.3</v>
      </c>
      <c r="F148" t="s">
        <v>467</v>
      </c>
      <c r="G148" t="s">
        <v>32</v>
      </c>
      <c r="H148" t="s">
        <v>33</v>
      </c>
      <c r="I148" t="s">
        <v>46</v>
      </c>
      <c r="J148" t="s">
        <v>47</v>
      </c>
      <c r="K148" t="s">
        <v>48</v>
      </c>
      <c r="L148">
        <v>6</v>
      </c>
      <c r="M148" t="s">
        <v>37</v>
      </c>
      <c r="N148" t="s">
        <v>49</v>
      </c>
      <c r="O148" t="s">
        <v>50</v>
      </c>
      <c r="P148">
        <v>21</v>
      </c>
      <c r="Q148" t="s">
        <v>108</v>
      </c>
      <c r="R148" t="s">
        <v>461</v>
      </c>
      <c r="S148">
        <v>3000</v>
      </c>
      <c r="T148" t="s">
        <v>41</v>
      </c>
      <c r="U148">
        <v>3231</v>
      </c>
      <c r="V148" t="s">
        <v>202</v>
      </c>
      <c r="W148">
        <v>0</v>
      </c>
      <c r="X148" t="s">
        <v>43</v>
      </c>
      <c r="Y148" s="2">
        <v>0</v>
      </c>
      <c r="Z148" s="1">
        <v>3000000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 s="2">
        <f t="shared" si="9"/>
        <v>0</v>
      </c>
      <c r="AJ148" s="8">
        <f t="shared" si="7"/>
        <v>0</v>
      </c>
      <c r="AK148" s="11">
        <f t="shared" si="8"/>
        <v>0</v>
      </c>
      <c r="AL148">
        <v>0</v>
      </c>
      <c r="AM148">
        <v>0</v>
      </c>
      <c r="AN148">
        <v>0</v>
      </c>
      <c r="AO148" s="1">
        <v>3000000</v>
      </c>
      <c r="AP148" s="1">
        <v>-3000000</v>
      </c>
    </row>
    <row r="149" spans="1:42" x14ac:dyDescent="0.25">
      <c r="A149" t="s">
        <v>61</v>
      </c>
      <c r="B149" t="s">
        <v>62</v>
      </c>
      <c r="C149">
        <v>1</v>
      </c>
      <c r="D149" t="s">
        <v>468</v>
      </c>
      <c r="E149">
        <v>1.7</v>
      </c>
      <c r="F149" t="s">
        <v>469</v>
      </c>
      <c r="G149" t="s">
        <v>96</v>
      </c>
      <c r="H149" t="s">
        <v>97</v>
      </c>
      <c r="I149" t="s">
        <v>46</v>
      </c>
      <c r="J149" t="s">
        <v>98</v>
      </c>
      <c r="K149" t="s">
        <v>99</v>
      </c>
      <c r="L149">
        <v>3</v>
      </c>
      <c r="M149" t="s">
        <v>91</v>
      </c>
      <c r="N149" t="s">
        <v>100</v>
      </c>
      <c r="O149" t="s">
        <v>101</v>
      </c>
      <c r="P149">
        <v>13</v>
      </c>
      <c r="Q149" t="s">
        <v>102</v>
      </c>
      <c r="R149" t="s">
        <v>461</v>
      </c>
      <c r="S149">
        <v>3000</v>
      </c>
      <c r="T149" t="s">
        <v>41</v>
      </c>
      <c r="U149">
        <v>3251</v>
      </c>
      <c r="V149" t="s">
        <v>103</v>
      </c>
      <c r="W149">
        <v>0</v>
      </c>
      <c r="X149" t="s">
        <v>43</v>
      </c>
      <c r="Y149" s="2">
        <v>5500000</v>
      </c>
      <c r="Z149" s="1">
        <v>5500000</v>
      </c>
      <c r="AA149" s="1">
        <v>5402073.5999999996</v>
      </c>
      <c r="AB149" s="1">
        <v>5402073.5999999996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 s="2">
        <f t="shared" si="9"/>
        <v>0</v>
      </c>
      <c r="AJ149" s="8">
        <f t="shared" si="7"/>
        <v>97926.400000000373</v>
      </c>
      <c r="AK149" s="11">
        <f t="shared" si="8"/>
        <v>5500000</v>
      </c>
      <c r="AL149">
        <v>0</v>
      </c>
      <c r="AM149">
        <v>0</v>
      </c>
      <c r="AN149">
        <v>0</v>
      </c>
      <c r="AO149">
        <v>0</v>
      </c>
      <c r="AP149">
        <v>0</v>
      </c>
    </row>
    <row r="150" spans="1:42" x14ac:dyDescent="0.25">
      <c r="A150" t="s">
        <v>61</v>
      </c>
      <c r="B150" t="s">
        <v>62</v>
      </c>
      <c r="C150">
        <v>1</v>
      </c>
      <c r="D150" t="s">
        <v>468</v>
      </c>
      <c r="E150">
        <v>1.3</v>
      </c>
      <c r="F150" t="s">
        <v>467</v>
      </c>
      <c r="G150" t="s">
        <v>32</v>
      </c>
      <c r="H150" t="s">
        <v>33</v>
      </c>
      <c r="I150" t="s">
        <v>46</v>
      </c>
      <c r="J150" t="s">
        <v>47</v>
      </c>
      <c r="K150" t="s">
        <v>48</v>
      </c>
      <c r="L150">
        <v>6</v>
      </c>
      <c r="M150" t="s">
        <v>37</v>
      </c>
      <c r="N150" t="s">
        <v>49</v>
      </c>
      <c r="O150" t="s">
        <v>50</v>
      </c>
      <c r="P150">
        <v>21</v>
      </c>
      <c r="Q150" t="s">
        <v>108</v>
      </c>
      <c r="R150" t="s">
        <v>461</v>
      </c>
      <c r="S150">
        <v>3000</v>
      </c>
      <c r="T150" t="s">
        <v>41</v>
      </c>
      <c r="U150">
        <v>3251</v>
      </c>
      <c r="V150" t="s">
        <v>103</v>
      </c>
      <c r="W150">
        <v>0</v>
      </c>
      <c r="X150" t="s">
        <v>43</v>
      </c>
      <c r="Y150" s="2">
        <v>66696971</v>
      </c>
      <c r="Z150" s="1">
        <v>66696971</v>
      </c>
      <c r="AA150" s="1">
        <v>64033545.369999997</v>
      </c>
      <c r="AB150" s="1">
        <v>64033545.369999997</v>
      </c>
      <c r="AC150" s="1">
        <v>5116161.9000000004</v>
      </c>
      <c r="AD150" s="1">
        <v>2558080.9500000002</v>
      </c>
      <c r="AE150" s="1">
        <v>2558080.9500000002</v>
      </c>
      <c r="AF150">
        <v>0</v>
      </c>
      <c r="AG150">
        <v>0</v>
      </c>
      <c r="AH150">
        <v>0</v>
      </c>
      <c r="AI150" s="2">
        <f t="shared" si="9"/>
        <v>0</v>
      </c>
      <c r="AJ150" s="8">
        <f t="shared" si="7"/>
        <v>2663425.6300000027</v>
      </c>
      <c r="AK150" s="11">
        <f t="shared" si="8"/>
        <v>66696971</v>
      </c>
      <c r="AL150">
        <v>0</v>
      </c>
      <c r="AM150">
        <v>0</v>
      </c>
      <c r="AN150">
        <v>0</v>
      </c>
      <c r="AO150">
        <v>0</v>
      </c>
      <c r="AP150">
        <v>0</v>
      </c>
    </row>
    <row r="151" spans="1:42" x14ac:dyDescent="0.25">
      <c r="A151" t="s">
        <v>129</v>
      </c>
      <c r="B151" t="s">
        <v>130</v>
      </c>
      <c r="C151">
        <v>2</v>
      </c>
      <c r="D151" t="s">
        <v>470</v>
      </c>
      <c r="E151">
        <v>2.2000000000000002</v>
      </c>
      <c r="F151" t="s">
        <v>472</v>
      </c>
      <c r="G151" t="s">
        <v>139</v>
      </c>
      <c r="H151" t="s">
        <v>140</v>
      </c>
      <c r="I151" t="s">
        <v>46</v>
      </c>
      <c r="J151" t="s">
        <v>89</v>
      </c>
      <c r="K151" t="s">
        <v>90</v>
      </c>
      <c r="L151">
        <v>2</v>
      </c>
      <c r="M151" t="s">
        <v>161</v>
      </c>
      <c r="N151" t="s">
        <v>162</v>
      </c>
      <c r="O151" t="s">
        <v>163</v>
      </c>
      <c r="P151">
        <v>36</v>
      </c>
      <c r="Q151" t="s">
        <v>164</v>
      </c>
      <c r="R151" t="s">
        <v>461</v>
      </c>
      <c r="S151">
        <v>3000</v>
      </c>
      <c r="T151" t="s">
        <v>41</v>
      </c>
      <c r="U151">
        <v>3261</v>
      </c>
      <c r="V151" t="s">
        <v>171</v>
      </c>
      <c r="W151">
        <v>0</v>
      </c>
      <c r="X151" t="s">
        <v>43</v>
      </c>
      <c r="Y151" s="2">
        <v>30000000</v>
      </c>
      <c r="Z151" s="1">
        <v>30000000</v>
      </c>
      <c r="AA151" s="1">
        <v>5549770.5999999996</v>
      </c>
      <c r="AB151" s="1">
        <v>5549770.5999999996</v>
      </c>
      <c r="AC151" s="1">
        <v>5549770.5999999996</v>
      </c>
      <c r="AD151" s="1">
        <v>5549770.5999999996</v>
      </c>
      <c r="AE151" s="1">
        <v>5549770.5999999996</v>
      </c>
      <c r="AF151">
        <v>0</v>
      </c>
      <c r="AG151">
        <v>0</v>
      </c>
      <c r="AH151">
        <v>0</v>
      </c>
      <c r="AI151" s="2">
        <f t="shared" si="9"/>
        <v>0</v>
      </c>
      <c r="AJ151" s="8">
        <f t="shared" si="7"/>
        <v>24450229.399999999</v>
      </c>
      <c r="AK151" s="11">
        <f t="shared" si="8"/>
        <v>30000000</v>
      </c>
      <c r="AL151">
        <v>0</v>
      </c>
      <c r="AM151">
        <v>0</v>
      </c>
      <c r="AN151">
        <v>0</v>
      </c>
      <c r="AO151">
        <v>0</v>
      </c>
      <c r="AP151">
        <v>0</v>
      </c>
    </row>
    <row r="152" spans="1:42" x14ac:dyDescent="0.25">
      <c r="A152" t="s">
        <v>129</v>
      </c>
      <c r="B152" t="s">
        <v>130</v>
      </c>
      <c r="C152">
        <v>1</v>
      </c>
      <c r="D152" t="s">
        <v>468</v>
      </c>
      <c r="E152">
        <v>1.3</v>
      </c>
      <c r="F152" t="s">
        <v>467</v>
      </c>
      <c r="G152" t="s">
        <v>32</v>
      </c>
      <c r="H152" t="s">
        <v>33</v>
      </c>
      <c r="I152" t="s">
        <v>46</v>
      </c>
      <c r="J152" t="s">
        <v>89</v>
      </c>
      <c r="K152" t="s">
        <v>90</v>
      </c>
      <c r="L152">
        <v>3</v>
      </c>
      <c r="M152" t="s">
        <v>91</v>
      </c>
      <c r="N152" t="s">
        <v>349</v>
      </c>
      <c r="O152" t="s">
        <v>350</v>
      </c>
      <c r="P152">
        <v>33</v>
      </c>
      <c r="Q152" t="s">
        <v>351</v>
      </c>
      <c r="R152" t="s">
        <v>461</v>
      </c>
      <c r="S152">
        <v>3000</v>
      </c>
      <c r="T152" t="s">
        <v>41</v>
      </c>
      <c r="U152">
        <v>3261</v>
      </c>
      <c r="V152" t="s">
        <v>171</v>
      </c>
      <c r="W152">
        <v>0</v>
      </c>
      <c r="X152" t="s">
        <v>43</v>
      </c>
      <c r="Y152" s="2">
        <v>10000000</v>
      </c>
      <c r="Z152" s="1">
        <v>10000000</v>
      </c>
      <c r="AA152" s="1">
        <v>9568851.5999999996</v>
      </c>
      <c r="AB152" s="1">
        <v>567019.6</v>
      </c>
      <c r="AC152">
        <v>0</v>
      </c>
      <c r="AD152">
        <v>0</v>
      </c>
      <c r="AE152">
        <v>0</v>
      </c>
      <c r="AF152" s="15">
        <f>184219.6+86304+243600</f>
        <v>514123.6</v>
      </c>
      <c r="AG152" s="12">
        <v>0</v>
      </c>
      <c r="AH152">
        <v>0</v>
      </c>
      <c r="AI152" s="2">
        <f t="shared" si="9"/>
        <v>-514123.59999999963</v>
      </c>
      <c r="AJ152" s="8">
        <f t="shared" si="7"/>
        <v>431148.40000000037</v>
      </c>
      <c r="AK152" s="11">
        <f t="shared" si="8"/>
        <v>9485876.4000000004</v>
      </c>
      <c r="AL152">
        <v>0</v>
      </c>
      <c r="AM152">
        <v>0</v>
      </c>
      <c r="AN152">
        <v>0</v>
      </c>
      <c r="AO152">
        <v>0</v>
      </c>
      <c r="AP152">
        <v>0</v>
      </c>
    </row>
    <row r="153" spans="1:42" x14ac:dyDescent="0.25">
      <c r="A153" t="s">
        <v>129</v>
      </c>
      <c r="B153" t="s">
        <v>130</v>
      </c>
      <c r="C153">
        <v>3</v>
      </c>
      <c r="D153" t="s">
        <v>477</v>
      </c>
      <c r="E153">
        <v>3.1</v>
      </c>
      <c r="F153" t="s">
        <v>478</v>
      </c>
      <c r="G153" t="s">
        <v>369</v>
      </c>
      <c r="H153" t="s">
        <v>370</v>
      </c>
      <c r="I153" t="s">
        <v>46</v>
      </c>
      <c r="J153" t="s">
        <v>352</v>
      </c>
      <c r="K153" t="s">
        <v>353</v>
      </c>
      <c r="L153">
        <v>8</v>
      </c>
      <c r="M153" t="s">
        <v>371</v>
      </c>
      <c r="N153" t="s">
        <v>376</v>
      </c>
      <c r="O153" t="s">
        <v>377</v>
      </c>
      <c r="P153">
        <v>42</v>
      </c>
      <c r="Q153" t="s">
        <v>378</v>
      </c>
      <c r="R153" t="s">
        <v>461</v>
      </c>
      <c r="S153">
        <v>3000</v>
      </c>
      <c r="T153" t="s">
        <v>41</v>
      </c>
      <c r="U153">
        <v>3261</v>
      </c>
      <c r="V153" t="s">
        <v>171</v>
      </c>
      <c r="W153">
        <v>17</v>
      </c>
      <c r="X153" t="s">
        <v>382</v>
      </c>
      <c r="Y153" s="2">
        <v>500000</v>
      </c>
      <c r="Z153" s="1">
        <v>499990.64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 s="2">
        <f t="shared" si="9"/>
        <v>0</v>
      </c>
      <c r="AJ153" s="8">
        <f t="shared" si="7"/>
        <v>500000</v>
      </c>
      <c r="AK153" s="11">
        <f t="shared" si="8"/>
        <v>500000</v>
      </c>
      <c r="AL153">
        <v>0</v>
      </c>
      <c r="AM153">
        <v>9.36</v>
      </c>
      <c r="AN153">
        <v>0</v>
      </c>
      <c r="AO153">
        <v>0</v>
      </c>
      <c r="AP153">
        <v>9.36</v>
      </c>
    </row>
    <row r="154" spans="1:42" x14ac:dyDescent="0.25">
      <c r="A154" t="s">
        <v>129</v>
      </c>
      <c r="B154" t="s">
        <v>130</v>
      </c>
      <c r="C154">
        <v>3</v>
      </c>
      <c r="D154" t="s">
        <v>477</v>
      </c>
      <c r="E154">
        <v>3.1</v>
      </c>
      <c r="F154" t="s">
        <v>478</v>
      </c>
      <c r="G154" t="s">
        <v>369</v>
      </c>
      <c r="H154" t="s">
        <v>370</v>
      </c>
      <c r="I154" t="s">
        <v>46</v>
      </c>
      <c r="J154" t="s">
        <v>352</v>
      </c>
      <c r="K154" t="s">
        <v>353</v>
      </c>
      <c r="L154">
        <v>8</v>
      </c>
      <c r="M154" t="s">
        <v>371</v>
      </c>
      <c r="N154" t="s">
        <v>376</v>
      </c>
      <c r="O154" t="s">
        <v>377</v>
      </c>
      <c r="P154">
        <v>42</v>
      </c>
      <c r="Q154" t="s">
        <v>378</v>
      </c>
      <c r="R154" t="s">
        <v>461</v>
      </c>
      <c r="S154">
        <v>3000</v>
      </c>
      <c r="T154" t="s">
        <v>41</v>
      </c>
      <c r="U154">
        <v>3261</v>
      </c>
      <c r="V154" t="s">
        <v>171</v>
      </c>
      <c r="W154">
        <v>18</v>
      </c>
      <c r="X154" t="s">
        <v>383</v>
      </c>
      <c r="Y154" s="2">
        <v>500000</v>
      </c>
      <c r="Z154" s="1">
        <v>500009.36</v>
      </c>
      <c r="AA154" s="1">
        <v>497640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 s="2">
        <f t="shared" si="9"/>
        <v>0</v>
      </c>
      <c r="AJ154" s="8">
        <f t="shared" si="7"/>
        <v>2360</v>
      </c>
      <c r="AK154" s="11">
        <f t="shared" si="8"/>
        <v>500000</v>
      </c>
      <c r="AL154">
        <v>0</v>
      </c>
      <c r="AM154">
        <v>9.36</v>
      </c>
      <c r="AN154">
        <v>0</v>
      </c>
      <c r="AO154">
        <v>18.72</v>
      </c>
      <c r="AP154">
        <v>-9.36</v>
      </c>
    </row>
    <row r="155" spans="1:42" x14ac:dyDescent="0.25">
      <c r="A155" t="s">
        <v>129</v>
      </c>
      <c r="B155" t="s">
        <v>130</v>
      </c>
      <c r="C155">
        <v>1</v>
      </c>
      <c r="D155" t="s">
        <v>468</v>
      </c>
      <c r="E155">
        <v>1.3</v>
      </c>
      <c r="F155" t="s">
        <v>467</v>
      </c>
      <c r="G155" t="s">
        <v>32</v>
      </c>
      <c r="H155" t="s">
        <v>33</v>
      </c>
      <c r="I155" t="s">
        <v>34</v>
      </c>
      <c r="J155" t="s">
        <v>35</v>
      </c>
      <c r="K155" t="s">
        <v>36</v>
      </c>
      <c r="L155">
        <v>6</v>
      </c>
      <c r="M155" t="s">
        <v>37</v>
      </c>
      <c r="N155" t="s">
        <v>268</v>
      </c>
      <c r="O155" t="s">
        <v>269</v>
      </c>
      <c r="P155">
        <v>18</v>
      </c>
      <c r="Q155" t="s">
        <v>270</v>
      </c>
      <c r="R155" t="s">
        <v>461</v>
      </c>
      <c r="S155">
        <v>3000</v>
      </c>
      <c r="T155" t="s">
        <v>41</v>
      </c>
      <c r="U155">
        <v>3291</v>
      </c>
      <c r="V155" t="s">
        <v>271</v>
      </c>
      <c r="W155">
        <v>0</v>
      </c>
      <c r="X155" t="s">
        <v>43</v>
      </c>
      <c r="Y155" s="2">
        <v>126633.02</v>
      </c>
      <c r="Z155" s="1">
        <v>120000</v>
      </c>
      <c r="AA155" s="1">
        <v>126633.02</v>
      </c>
      <c r="AB155" s="1">
        <v>126633.02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 s="2">
        <f t="shared" si="9"/>
        <v>0</v>
      </c>
      <c r="AJ155" s="8">
        <f t="shared" si="7"/>
        <v>0</v>
      </c>
      <c r="AK155" s="11">
        <f t="shared" si="8"/>
        <v>126633.02</v>
      </c>
      <c r="AL155">
        <v>0</v>
      </c>
      <c r="AM155" s="1">
        <v>6633.02</v>
      </c>
      <c r="AN155">
        <v>0</v>
      </c>
      <c r="AO155">
        <v>0</v>
      </c>
      <c r="AP155" s="1">
        <v>6633.02</v>
      </c>
    </row>
    <row r="156" spans="1:42" x14ac:dyDescent="0.25">
      <c r="A156" t="s">
        <v>129</v>
      </c>
      <c r="B156" t="s">
        <v>130</v>
      </c>
      <c r="C156">
        <v>1</v>
      </c>
      <c r="D156" t="s">
        <v>468</v>
      </c>
      <c r="E156">
        <v>1.3</v>
      </c>
      <c r="F156" t="s">
        <v>467</v>
      </c>
      <c r="G156" t="s">
        <v>32</v>
      </c>
      <c r="H156" t="s">
        <v>33</v>
      </c>
      <c r="I156" t="s">
        <v>46</v>
      </c>
      <c r="J156" t="s">
        <v>299</v>
      </c>
      <c r="K156" t="s">
        <v>300</v>
      </c>
      <c r="L156">
        <v>5</v>
      </c>
      <c r="M156" t="s">
        <v>221</v>
      </c>
      <c r="N156" t="s">
        <v>310</v>
      </c>
      <c r="O156" t="s">
        <v>311</v>
      </c>
      <c r="P156">
        <v>2</v>
      </c>
      <c r="Q156" t="s">
        <v>312</v>
      </c>
      <c r="R156" t="s">
        <v>461</v>
      </c>
      <c r="S156">
        <v>3000</v>
      </c>
      <c r="T156" t="s">
        <v>41</v>
      </c>
      <c r="U156">
        <v>3291</v>
      </c>
      <c r="V156" t="s">
        <v>271</v>
      </c>
      <c r="W156">
        <v>0</v>
      </c>
      <c r="X156" t="s">
        <v>43</v>
      </c>
      <c r="Y156" s="2">
        <v>500000</v>
      </c>
      <c r="Z156" s="1">
        <v>500000</v>
      </c>
      <c r="AA156" s="1">
        <v>197746</v>
      </c>
      <c r="AB156" s="1">
        <v>197746</v>
      </c>
      <c r="AC156" s="1">
        <v>187746</v>
      </c>
      <c r="AD156" s="1">
        <v>33466</v>
      </c>
      <c r="AE156" s="1">
        <v>33466</v>
      </c>
      <c r="AF156">
        <v>0</v>
      </c>
      <c r="AG156">
        <v>0</v>
      </c>
      <c r="AH156">
        <v>0</v>
      </c>
      <c r="AI156" s="2">
        <f t="shared" si="9"/>
        <v>0</v>
      </c>
      <c r="AJ156" s="8">
        <f t="shared" si="7"/>
        <v>302254</v>
      </c>
      <c r="AK156" s="11">
        <f t="shared" si="8"/>
        <v>500000</v>
      </c>
      <c r="AL156">
        <v>0</v>
      </c>
      <c r="AM156">
        <v>0</v>
      </c>
      <c r="AN156">
        <v>0</v>
      </c>
      <c r="AO156">
        <v>0</v>
      </c>
      <c r="AP156">
        <v>0</v>
      </c>
    </row>
    <row r="157" spans="1:42" x14ac:dyDescent="0.25">
      <c r="A157" t="s">
        <v>129</v>
      </c>
      <c r="B157" t="s">
        <v>130</v>
      </c>
      <c r="C157">
        <v>2</v>
      </c>
      <c r="D157" t="s">
        <v>470</v>
      </c>
      <c r="E157">
        <v>2.2000000000000002</v>
      </c>
      <c r="F157" t="s">
        <v>472</v>
      </c>
      <c r="G157" t="s">
        <v>139</v>
      </c>
      <c r="H157" t="s">
        <v>140</v>
      </c>
      <c r="I157" t="s">
        <v>46</v>
      </c>
      <c r="J157" t="s">
        <v>89</v>
      </c>
      <c r="K157" t="s">
        <v>90</v>
      </c>
      <c r="L157">
        <v>2</v>
      </c>
      <c r="M157" t="s">
        <v>161</v>
      </c>
      <c r="N157" t="s">
        <v>162</v>
      </c>
      <c r="O157" t="s">
        <v>163</v>
      </c>
      <c r="P157">
        <v>36</v>
      </c>
      <c r="Q157" t="s">
        <v>164</v>
      </c>
      <c r="R157" t="s">
        <v>461</v>
      </c>
      <c r="S157">
        <v>3000</v>
      </c>
      <c r="T157" t="s">
        <v>41</v>
      </c>
      <c r="U157">
        <v>3311</v>
      </c>
      <c r="V157" t="s">
        <v>172</v>
      </c>
      <c r="W157">
        <v>0</v>
      </c>
      <c r="X157" t="s">
        <v>43</v>
      </c>
      <c r="Y157" s="2">
        <v>3480000</v>
      </c>
      <c r="Z157" s="1">
        <v>3480000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 s="2">
        <f t="shared" si="9"/>
        <v>0</v>
      </c>
      <c r="AJ157" s="8">
        <f t="shared" si="7"/>
        <v>3480000</v>
      </c>
      <c r="AK157" s="11">
        <f t="shared" si="8"/>
        <v>3480000</v>
      </c>
      <c r="AL157">
        <v>0</v>
      </c>
      <c r="AM157">
        <v>0</v>
      </c>
      <c r="AN157">
        <v>0</v>
      </c>
      <c r="AO157">
        <v>0</v>
      </c>
      <c r="AP157">
        <v>0</v>
      </c>
    </row>
    <row r="158" spans="1:42" x14ac:dyDescent="0.25">
      <c r="A158" t="s">
        <v>129</v>
      </c>
      <c r="B158" t="s">
        <v>130</v>
      </c>
      <c r="C158">
        <v>1</v>
      </c>
      <c r="D158" t="s">
        <v>468</v>
      </c>
      <c r="E158">
        <v>1.3</v>
      </c>
      <c r="F158" t="s">
        <v>467</v>
      </c>
      <c r="G158" t="s">
        <v>256</v>
      </c>
      <c r="H158" t="s">
        <v>257</v>
      </c>
      <c r="I158" t="s">
        <v>258</v>
      </c>
      <c r="J158" t="s">
        <v>259</v>
      </c>
      <c r="K158" t="s">
        <v>260</v>
      </c>
      <c r="L158">
        <v>1</v>
      </c>
      <c r="M158" t="s">
        <v>142</v>
      </c>
      <c r="N158" t="s">
        <v>261</v>
      </c>
      <c r="O158" t="s">
        <v>262</v>
      </c>
      <c r="P158">
        <v>17</v>
      </c>
      <c r="Q158" t="s">
        <v>263</v>
      </c>
      <c r="R158" t="s">
        <v>461</v>
      </c>
      <c r="S158">
        <v>3000</v>
      </c>
      <c r="T158" t="s">
        <v>41</v>
      </c>
      <c r="U158">
        <v>3311</v>
      </c>
      <c r="V158" t="s">
        <v>172</v>
      </c>
      <c r="W158">
        <v>0</v>
      </c>
      <c r="X158" t="s">
        <v>43</v>
      </c>
      <c r="Y158" s="2">
        <v>2375000</v>
      </c>
      <c r="Z158" s="1">
        <v>2375000</v>
      </c>
      <c r="AA158" s="1">
        <v>1824600</v>
      </c>
      <c r="AB158" s="1">
        <v>1824600</v>
      </c>
      <c r="AC158" s="1">
        <v>150800</v>
      </c>
      <c r="AD158" s="1">
        <v>52200</v>
      </c>
      <c r="AE158">
        <v>0</v>
      </c>
      <c r="AF158">
        <v>0</v>
      </c>
      <c r="AG158">
        <v>0</v>
      </c>
      <c r="AH158">
        <v>0</v>
      </c>
      <c r="AI158" s="2">
        <f t="shared" si="9"/>
        <v>0</v>
      </c>
      <c r="AJ158" s="8">
        <f t="shared" si="7"/>
        <v>550400</v>
      </c>
      <c r="AK158" s="11">
        <f t="shared" si="8"/>
        <v>2375000</v>
      </c>
      <c r="AL158">
        <v>0</v>
      </c>
      <c r="AM158">
        <v>0</v>
      </c>
      <c r="AN158">
        <v>0</v>
      </c>
      <c r="AO158">
        <v>0</v>
      </c>
      <c r="AP158">
        <v>0</v>
      </c>
    </row>
    <row r="159" spans="1:42" x14ac:dyDescent="0.25">
      <c r="A159" t="s">
        <v>129</v>
      </c>
      <c r="B159" t="s">
        <v>130</v>
      </c>
      <c r="C159">
        <v>1</v>
      </c>
      <c r="D159" t="s">
        <v>468</v>
      </c>
      <c r="E159">
        <v>1.3</v>
      </c>
      <c r="F159" t="s">
        <v>467</v>
      </c>
      <c r="G159" t="s">
        <v>32</v>
      </c>
      <c r="H159" t="s">
        <v>33</v>
      </c>
      <c r="I159" t="s">
        <v>34</v>
      </c>
      <c r="J159" t="s">
        <v>35</v>
      </c>
      <c r="K159" t="s">
        <v>36</v>
      </c>
      <c r="L159">
        <v>6</v>
      </c>
      <c r="M159" t="s">
        <v>37</v>
      </c>
      <c r="N159" t="s">
        <v>268</v>
      </c>
      <c r="O159" t="s">
        <v>269</v>
      </c>
      <c r="P159">
        <v>18</v>
      </c>
      <c r="Q159" t="s">
        <v>270</v>
      </c>
      <c r="R159" t="s">
        <v>461</v>
      </c>
      <c r="S159">
        <v>3000</v>
      </c>
      <c r="T159" t="s">
        <v>41</v>
      </c>
      <c r="U159">
        <v>3311</v>
      </c>
      <c r="V159" t="s">
        <v>172</v>
      </c>
      <c r="W159">
        <v>0</v>
      </c>
      <c r="X159" t="s">
        <v>43</v>
      </c>
      <c r="Y159" s="2">
        <v>3900000</v>
      </c>
      <c r="Z159" s="1">
        <v>3900000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 s="2">
        <f t="shared" si="9"/>
        <v>0</v>
      </c>
      <c r="AJ159" s="8">
        <f t="shared" si="7"/>
        <v>3900000</v>
      </c>
      <c r="AK159" s="11">
        <f t="shared" si="8"/>
        <v>3900000</v>
      </c>
      <c r="AL159">
        <v>0</v>
      </c>
      <c r="AM159">
        <v>0</v>
      </c>
      <c r="AN159">
        <v>0</v>
      </c>
      <c r="AO159">
        <v>0</v>
      </c>
      <c r="AP159">
        <v>0</v>
      </c>
    </row>
    <row r="160" spans="1:42" x14ac:dyDescent="0.25">
      <c r="A160" t="s">
        <v>129</v>
      </c>
      <c r="B160" t="s">
        <v>130</v>
      </c>
      <c r="C160">
        <v>1</v>
      </c>
      <c r="D160" t="s">
        <v>468</v>
      </c>
      <c r="E160">
        <v>1.3</v>
      </c>
      <c r="F160" t="s">
        <v>467</v>
      </c>
      <c r="G160" t="s">
        <v>32</v>
      </c>
      <c r="H160" t="s">
        <v>33</v>
      </c>
      <c r="I160" t="s">
        <v>46</v>
      </c>
      <c r="J160" t="s">
        <v>47</v>
      </c>
      <c r="K160" t="s">
        <v>48</v>
      </c>
      <c r="L160">
        <v>6</v>
      </c>
      <c r="M160" t="s">
        <v>37</v>
      </c>
      <c r="N160" t="s">
        <v>49</v>
      </c>
      <c r="O160" t="s">
        <v>50</v>
      </c>
      <c r="P160">
        <v>21</v>
      </c>
      <c r="Q160" t="s">
        <v>108</v>
      </c>
      <c r="R160" t="s">
        <v>461</v>
      </c>
      <c r="S160">
        <v>3000</v>
      </c>
      <c r="T160" t="s">
        <v>41</v>
      </c>
      <c r="U160">
        <v>3311</v>
      </c>
      <c r="V160" t="s">
        <v>172</v>
      </c>
      <c r="W160">
        <v>0</v>
      </c>
      <c r="X160" t="s">
        <v>43</v>
      </c>
      <c r="Y160" s="2">
        <v>230000</v>
      </c>
      <c r="Z160" s="1">
        <v>230000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 s="2">
        <f t="shared" si="9"/>
        <v>0</v>
      </c>
      <c r="AJ160" s="8">
        <f t="shared" si="7"/>
        <v>230000</v>
      </c>
      <c r="AK160" s="11">
        <f t="shared" si="8"/>
        <v>230000</v>
      </c>
      <c r="AL160">
        <v>0</v>
      </c>
      <c r="AM160">
        <v>0</v>
      </c>
      <c r="AN160">
        <v>0</v>
      </c>
      <c r="AO160">
        <v>0</v>
      </c>
      <c r="AP160">
        <v>0</v>
      </c>
    </row>
    <row r="161" spans="1:42" x14ac:dyDescent="0.25">
      <c r="A161" t="s">
        <v>129</v>
      </c>
      <c r="B161" t="s">
        <v>130</v>
      </c>
      <c r="C161">
        <v>2</v>
      </c>
      <c r="D161" t="s">
        <v>470</v>
      </c>
      <c r="E161">
        <v>2.2000000000000002</v>
      </c>
      <c r="F161" t="s">
        <v>472</v>
      </c>
      <c r="G161" t="s">
        <v>139</v>
      </c>
      <c r="H161" t="s">
        <v>140</v>
      </c>
      <c r="I161" t="s">
        <v>46</v>
      </c>
      <c r="J161" t="s">
        <v>89</v>
      </c>
      <c r="K161" t="s">
        <v>90</v>
      </c>
      <c r="L161">
        <v>2</v>
      </c>
      <c r="M161" t="s">
        <v>161</v>
      </c>
      <c r="N161" t="s">
        <v>162</v>
      </c>
      <c r="O161" t="s">
        <v>163</v>
      </c>
      <c r="P161">
        <v>36</v>
      </c>
      <c r="Q161" t="s">
        <v>164</v>
      </c>
      <c r="R161" t="s">
        <v>461</v>
      </c>
      <c r="S161">
        <v>3000</v>
      </c>
      <c r="T161" t="s">
        <v>41</v>
      </c>
      <c r="U161">
        <v>3321</v>
      </c>
      <c r="V161" t="s">
        <v>173</v>
      </c>
      <c r="W161">
        <v>0</v>
      </c>
      <c r="X161" t="s">
        <v>43</v>
      </c>
      <c r="Y161" s="2">
        <v>5000000</v>
      </c>
      <c r="Z161" s="1">
        <v>5000000</v>
      </c>
      <c r="AA161" s="1">
        <v>2345789.12</v>
      </c>
      <c r="AB161" s="1">
        <v>2345789.12</v>
      </c>
      <c r="AC161" s="1">
        <v>539657.52</v>
      </c>
      <c r="AD161" s="1">
        <v>245092.92</v>
      </c>
      <c r="AE161" s="1">
        <v>245092.92</v>
      </c>
      <c r="AF161">
        <v>0</v>
      </c>
      <c r="AG161">
        <v>0</v>
      </c>
      <c r="AH161">
        <v>0</v>
      </c>
      <c r="AI161" s="2">
        <f t="shared" si="9"/>
        <v>0</v>
      </c>
      <c r="AJ161" s="8">
        <f t="shared" si="7"/>
        <v>2654210.88</v>
      </c>
      <c r="AK161" s="11">
        <f t="shared" si="8"/>
        <v>5000000</v>
      </c>
      <c r="AL161">
        <v>0</v>
      </c>
      <c r="AM161">
        <v>0</v>
      </c>
      <c r="AN161">
        <v>0</v>
      </c>
      <c r="AO161">
        <v>0</v>
      </c>
      <c r="AP161">
        <v>0</v>
      </c>
    </row>
    <row r="162" spans="1:42" x14ac:dyDescent="0.25">
      <c r="A162" t="s">
        <v>129</v>
      </c>
      <c r="B162" t="s">
        <v>130</v>
      </c>
      <c r="C162">
        <v>3</v>
      </c>
      <c r="D162" t="s">
        <v>477</v>
      </c>
      <c r="E162">
        <v>3.8</v>
      </c>
      <c r="F162" t="s">
        <v>479</v>
      </c>
      <c r="G162" t="s">
        <v>78</v>
      </c>
      <c r="H162" t="s">
        <v>79</v>
      </c>
      <c r="I162" t="s">
        <v>46</v>
      </c>
      <c r="J162" t="s">
        <v>80</v>
      </c>
      <c r="K162" t="s">
        <v>81</v>
      </c>
      <c r="L162">
        <v>6</v>
      </c>
      <c r="M162" t="s">
        <v>37</v>
      </c>
      <c r="N162" t="s">
        <v>82</v>
      </c>
      <c r="O162" t="s">
        <v>83</v>
      </c>
      <c r="P162">
        <v>50</v>
      </c>
      <c r="Q162" t="s">
        <v>84</v>
      </c>
      <c r="R162" t="s">
        <v>461</v>
      </c>
      <c r="S162">
        <v>3000</v>
      </c>
      <c r="T162" t="s">
        <v>41</v>
      </c>
      <c r="U162">
        <v>3331</v>
      </c>
      <c r="V162" t="s">
        <v>203</v>
      </c>
      <c r="W162">
        <v>0</v>
      </c>
      <c r="X162" t="s">
        <v>43</v>
      </c>
      <c r="Y162" s="2">
        <v>275000</v>
      </c>
      <c r="Z162" s="1">
        <v>275000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 s="2">
        <f t="shared" si="9"/>
        <v>0</v>
      </c>
      <c r="AJ162" s="8">
        <f t="shared" si="7"/>
        <v>275000</v>
      </c>
      <c r="AK162" s="11">
        <f t="shared" si="8"/>
        <v>275000</v>
      </c>
      <c r="AL162">
        <v>0</v>
      </c>
      <c r="AM162">
        <v>0</v>
      </c>
      <c r="AN162">
        <v>0</v>
      </c>
      <c r="AO162">
        <v>0</v>
      </c>
      <c r="AP162">
        <v>0</v>
      </c>
    </row>
    <row r="163" spans="1:42" x14ac:dyDescent="0.25">
      <c r="A163" t="s">
        <v>129</v>
      </c>
      <c r="B163" t="s">
        <v>130</v>
      </c>
      <c r="C163">
        <v>1</v>
      </c>
      <c r="D163" t="s">
        <v>468</v>
      </c>
      <c r="E163">
        <v>1.3</v>
      </c>
      <c r="F163" t="s">
        <v>467</v>
      </c>
      <c r="G163" t="s">
        <v>32</v>
      </c>
      <c r="H163" t="s">
        <v>33</v>
      </c>
      <c r="I163" t="s">
        <v>34</v>
      </c>
      <c r="J163" t="s">
        <v>35</v>
      </c>
      <c r="K163" t="s">
        <v>36</v>
      </c>
      <c r="L163">
        <v>6</v>
      </c>
      <c r="M163" t="s">
        <v>37</v>
      </c>
      <c r="N163" t="s">
        <v>268</v>
      </c>
      <c r="O163" t="s">
        <v>269</v>
      </c>
      <c r="P163">
        <v>18</v>
      </c>
      <c r="Q163" t="s">
        <v>270</v>
      </c>
      <c r="R163" t="s">
        <v>461</v>
      </c>
      <c r="S163">
        <v>3000</v>
      </c>
      <c r="T163" t="s">
        <v>41</v>
      </c>
      <c r="U163">
        <v>3331</v>
      </c>
      <c r="V163" t="s">
        <v>203</v>
      </c>
      <c r="W163">
        <v>0</v>
      </c>
      <c r="X163" t="s">
        <v>43</v>
      </c>
      <c r="Y163" s="2">
        <v>2605267.2000000002</v>
      </c>
      <c r="Z163" s="1">
        <v>994495</v>
      </c>
      <c r="AA163" s="1">
        <v>2605267.2000000002</v>
      </c>
      <c r="AB163" s="1">
        <v>2605267.2000000002</v>
      </c>
      <c r="AC163" s="1">
        <v>46150.6</v>
      </c>
      <c r="AD163" s="1">
        <v>46150.6</v>
      </c>
      <c r="AE163">
        <v>0</v>
      </c>
      <c r="AF163">
        <v>0</v>
      </c>
      <c r="AG163">
        <v>0</v>
      </c>
      <c r="AH163">
        <v>0</v>
      </c>
      <c r="AI163" s="2">
        <f t="shared" si="9"/>
        <v>0</v>
      </c>
      <c r="AJ163" s="8">
        <f t="shared" si="7"/>
        <v>0</v>
      </c>
      <c r="AK163" s="11">
        <f t="shared" si="8"/>
        <v>2605267.2000000002</v>
      </c>
      <c r="AL163">
        <v>0</v>
      </c>
      <c r="AM163" s="1">
        <v>1610772.2</v>
      </c>
      <c r="AN163">
        <v>0</v>
      </c>
      <c r="AO163">
        <v>0</v>
      </c>
      <c r="AP163" s="1">
        <v>1610772.2</v>
      </c>
    </row>
    <row r="164" spans="1:42" x14ac:dyDescent="0.25">
      <c r="A164" t="s">
        <v>129</v>
      </c>
      <c r="B164" t="s">
        <v>130</v>
      </c>
      <c r="C164">
        <v>1</v>
      </c>
      <c r="D164" t="s">
        <v>468</v>
      </c>
      <c r="E164">
        <v>1.3</v>
      </c>
      <c r="F164" t="s">
        <v>467</v>
      </c>
      <c r="G164" t="s">
        <v>32</v>
      </c>
      <c r="H164" t="s">
        <v>33</v>
      </c>
      <c r="I164" t="s">
        <v>46</v>
      </c>
      <c r="J164" t="s">
        <v>47</v>
      </c>
      <c r="K164" t="s">
        <v>48</v>
      </c>
      <c r="L164">
        <v>6</v>
      </c>
      <c r="M164" t="s">
        <v>37</v>
      </c>
      <c r="N164" t="s">
        <v>49</v>
      </c>
      <c r="O164" t="s">
        <v>50</v>
      </c>
      <c r="P164">
        <v>21</v>
      </c>
      <c r="Q164" t="s">
        <v>108</v>
      </c>
      <c r="R164" t="s">
        <v>461</v>
      </c>
      <c r="S164">
        <v>3000</v>
      </c>
      <c r="T164" t="s">
        <v>41</v>
      </c>
      <c r="U164">
        <v>3331</v>
      </c>
      <c r="V164" t="s">
        <v>203</v>
      </c>
      <c r="W164">
        <v>0</v>
      </c>
      <c r="X164" t="s">
        <v>43</v>
      </c>
      <c r="Y164" s="2">
        <v>100000</v>
      </c>
      <c r="Z164" s="1">
        <v>100000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 s="2">
        <f t="shared" si="9"/>
        <v>0</v>
      </c>
      <c r="AJ164" s="8">
        <f t="shared" si="7"/>
        <v>100000</v>
      </c>
      <c r="AK164" s="11">
        <f t="shared" si="8"/>
        <v>100000</v>
      </c>
      <c r="AL164">
        <v>0</v>
      </c>
      <c r="AM164">
        <v>0</v>
      </c>
      <c r="AN164">
        <v>0</v>
      </c>
      <c r="AO164">
        <v>0</v>
      </c>
      <c r="AP164">
        <v>0</v>
      </c>
    </row>
    <row r="165" spans="1:42" x14ac:dyDescent="0.25">
      <c r="A165" t="s">
        <v>61</v>
      </c>
      <c r="B165" t="s">
        <v>62</v>
      </c>
      <c r="C165">
        <v>1</v>
      </c>
      <c r="D165" t="s">
        <v>468</v>
      </c>
      <c r="E165">
        <v>1.7</v>
      </c>
      <c r="F165" t="s">
        <v>469</v>
      </c>
      <c r="G165" t="s">
        <v>63</v>
      </c>
      <c r="H165" t="s">
        <v>64</v>
      </c>
      <c r="I165" t="s">
        <v>65</v>
      </c>
      <c r="J165" t="s">
        <v>66</v>
      </c>
      <c r="K165" t="s">
        <v>67</v>
      </c>
      <c r="L165">
        <v>7</v>
      </c>
      <c r="M165" t="s">
        <v>68</v>
      </c>
      <c r="N165" t="s">
        <v>69</v>
      </c>
      <c r="O165" t="s">
        <v>70</v>
      </c>
      <c r="P165">
        <v>40</v>
      </c>
      <c r="Q165" t="s">
        <v>71</v>
      </c>
      <c r="R165" t="s">
        <v>461</v>
      </c>
      <c r="S165">
        <v>3000</v>
      </c>
      <c r="T165" t="s">
        <v>41</v>
      </c>
      <c r="U165">
        <v>3341</v>
      </c>
      <c r="V165" t="s">
        <v>72</v>
      </c>
      <c r="W165">
        <v>0</v>
      </c>
      <c r="X165" t="s">
        <v>43</v>
      </c>
      <c r="Y165" s="2">
        <v>3000000</v>
      </c>
      <c r="Z165" s="1">
        <v>3000000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 s="2">
        <f t="shared" si="9"/>
        <v>0</v>
      </c>
      <c r="AJ165" s="8">
        <f t="shared" si="7"/>
        <v>3000000</v>
      </c>
      <c r="AK165" s="11">
        <f t="shared" si="8"/>
        <v>3000000</v>
      </c>
      <c r="AL165">
        <v>0</v>
      </c>
      <c r="AM165">
        <v>0</v>
      </c>
      <c r="AN165">
        <v>0</v>
      </c>
      <c r="AO165">
        <v>0</v>
      </c>
      <c r="AP165">
        <v>0</v>
      </c>
    </row>
    <row r="166" spans="1:42" x14ac:dyDescent="0.25">
      <c r="A166" t="s">
        <v>129</v>
      </c>
      <c r="B166" t="s">
        <v>130</v>
      </c>
      <c r="C166">
        <v>1</v>
      </c>
      <c r="D166" t="s">
        <v>468</v>
      </c>
      <c r="E166">
        <v>1.3</v>
      </c>
      <c r="F166" t="s">
        <v>467</v>
      </c>
      <c r="G166" t="s">
        <v>32</v>
      </c>
      <c r="H166" t="s">
        <v>33</v>
      </c>
      <c r="I166" t="s">
        <v>46</v>
      </c>
      <c r="J166" t="s">
        <v>47</v>
      </c>
      <c r="K166" t="s">
        <v>48</v>
      </c>
      <c r="L166">
        <v>6</v>
      </c>
      <c r="M166" t="s">
        <v>37</v>
      </c>
      <c r="N166" t="s">
        <v>49</v>
      </c>
      <c r="O166" t="s">
        <v>50</v>
      </c>
      <c r="P166">
        <v>21</v>
      </c>
      <c r="Q166" t="s">
        <v>108</v>
      </c>
      <c r="R166" t="s">
        <v>461</v>
      </c>
      <c r="S166">
        <v>3000</v>
      </c>
      <c r="T166" t="s">
        <v>41</v>
      </c>
      <c r="U166">
        <v>3341</v>
      </c>
      <c r="V166" t="s">
        <v>72</v>
      </c>
      <c r="W166">
        <v>33</v>
      </c>
      <c r="X166" t="s">
        <v>328</v>
      </c>
      <c r="Y166" s="2">
        <v>0</v>
      </c>
      <c r="Z166">
        <v>0</v>
      </c>
      <c r="AA166" s="1">
        <v>139200</v>
      </c>
      <c r="AB166">
        <v>0</v>
      </c>
      <c r="AC166">
        <v>0</v>
      </c>
      <c r="AD166">
        <v>0</v>
      </c>
      <c r="AE166">
        <v>0</v>
      </c>
      <c r="AF166" s="12">
        <v>0</v>
      </c>
      <c r="AG166" s="17">
        <v>139200</v>
      </c>
      <c r="AH166">
        <v>0</v>
      </c>
      <c r="AI166" s="2">
        <f t="shared" si="9"/>
        <v>139200</v>
      </c>
      <c r="AJ166" s="8">
        <f t="shared" si="7"/>
        <v>-139200</v>
      </c>
      <c r="AK166" s="11">
        <f t="shared" si="8"/>
        <v>139200</v>
      </c>
      <c r="AL166">
        <v>0</v>
      </c>
      <c r="AM166">
        <v>0</v>
      </c>
      <c r="AN166">
        <v>0</v>
      </c>
      <c r="AO166">
        <v>0</v>
      </c>
      <c r="AP166">
        <v>0</v>
      </c>
    </row>
    <row r="167" spans="1:42" x14ac:dyDescent="0.25">
      <c r="A167" t="s">
        <v>129</v>
      </c>
      <c r="B167" t="s">
        <v>130</v>
      </c>
      <c r="C167">
        <v>1</v>
      </c>
      <c r="D167" t="s">
        <v>468</v>
      </c>
      <c r="E167">
        <v>1.3</v>
      </c>
      <c r="F167" t="s">
        <v>467</v>
      </c>
      <c r="G167" t="s">
        <v>32</v>
      </c>
      <c r="H167" t="s">
        <v>33</v>
      </c>
      <c r="I167" t="s">
        <v>46</v>
      </c>
      <c r="J167" t="s">
        <v>47</v>
      </c>
      <c r="K167" t="s">
        <v>48</v>
      </c>
      <c r="L167">
        <v>6</v>
      </c>
      <c r="M167" t="s">
        <v>37</v>
      </c>
      <c r="N167" t="s">
        <v>49</v>
      </c>
      <c r="O167" t="s">
        <v>50</v>
      </c>
      <c r="P167">
        <v>21</v>
      </c>
      <c r="Q167" t="s">
        <v>108</v>
      </c>
      <c r="R167" t="s">
        <v>461</v>
      </c>
      <c r="S167">
        <v>3000</v>
      </c>
      <c r="T167" t="s">
        <v>41</v>
      </c>
      <c r="U167">
        <v>3341</v>
      </c>
      <c r="V167" t="s">
        <v>72</v>
      </c>
      <c r="W167">
        <v>34</v>
      </c>
      <c r="X167" t="s">
        <v>329</v>
      </c>
      <c r="Y167" s="2">
        <v>40636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 s="2">
        <f t="shared" si="9"/>
        <v>0</v>
      </c>
      <c r="AJ167" s="8">
        <f t="shared" si="7"/>
        <v>40636</v>
      </c>
      <c r="AK167" s="11">
        <f t="shared" si="8"/>
        <v>40636</v>
      </c>
      <c r="AL167">
        <v>0</v>
      </c>
      <c r="AM167" s="1">
        <v>40636</v>
      </c>
      <c r="AN167">
        <v>0</v>
      </c>
      <c r="AO167">
        <v>0</v>
      </c>
      <c r="AP167" s="1">
        <v>40636</v>
      </c>
    </row>
    <row r="168" spans="1:42" x14ac:dyDescent="0.25">
      <c r="A168" t="s">
        <v>129</v>
      </c>
      <c r="B168" t="s">
        <v>130</v>
      </c>
      <c r="C168">
        <v>2</v>
      </c>
      <c r="D168" t="s">
        <v>470</v>
      </c>
      <c r="E168">
        <v>2.7</v>
      </c>
      <c r="F168" t="s">
        <v>218</v>
      </c>
      <c r="G168" t="s">
        <v>217</v>
      </c>
      <c r="H168" t="s">
        <v>218</v>
      </c>
      <c r="I168" t="s">
        <v>141</v>
      </c>
      <c r="J168" t="s">
        <v>219</v>
      </c>
      <c r="K168" t="s">
        <v>220</v>
      </c>
      <c r="L168">
        <v>5</v>
      </c>
      <c r="M168" t="s">
        <v>221</v>
      </c>
      <c r="N168" t="s">
        <v>229</v>
      </c>
      <c r="O168" t="s">
        <v>230</v>
      </c>
      <c r="P168">
        <v>30</v>
      </c>
      <c r="Q168" t="s">
        <v>231</v>
      </c>
      <c r="R168" t="s">
        <v>461</v>
      </c>
      <c r="S168">
        <v>3000</v>
      </c>
      <c r="T168" t="s">
        <v>41</v>
      </c>
      <c r="U168">
        <v>3351</v>
      </c>
      <c r="V168" t="s">
        <v>232</v>
      </c>
      <c r="W168">
        <v>0</v>
      </c>
      <c r="X168" t="s">
        <v>43</v>
      </c>
      <c r="Y168" s="2">
        <v>470000</v>
      </c>
      <c r="Z168" s="1">
        <v>470000</v>
      </c>
      <c r="AA168" s="1">
        <v>464000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 s="2">
        <f t="shared" si="9"/>
        <v>0</v>
      </c>
      <c r="AJ168" s="8">
        <f t="shared" si="7"/>
        <v>6000</v>
      </c>
      <c r="AK168" s="11">
        <f t="shared" si="8"/>
        <v>470000</v>
      </c>
      <c r="AL168">
        <v>0</v>
      </c>
      <c r="AM168">
        <v>0</v>
      </c>
      <c r="AN168">
        <v>0</v>
      </c>
      <c r="AO168">
        <v>0</v>
      </c>
      <c r="AP168">
        <v>0</v>
      </c>
    </row>
    <row r="169" spans="1:42" x14ac:dyDescent="0.25">
      <c r="A169" t="s">
        <v>129</v>
      </c>
      <c r="B169" t="s">
        <v>130</v>
      </c>
      <c r="C169">
        <v>3</v>
      </c>
      <c r="D169" t="s">
        <v>477</v>
      </c>
      <c r="E169">
        <v>3.8</v>
      </c>
      <c r="F169" t="s">
        <v>479</v>
      </c>
      <c r="G169" t="s">
        <v>78</v>
      </c>
      <c r="H169" t="s">
        <v>79</v>
      </c>
      <c r="I169" t="s">
        <v>46</v>
      </c>
      <c r="J169" t="s">
        <v>80</v>
      </c>
      <c r="K169" t="s">
        <v>81</v>
      </c>
      <c r="L169">
        <v>6</v>
      </c>
      <c r="M169" t="s">
        <v>37</v>
      </c>
      <c r="N169" t="s">
        <v>82</v>
      </c>
      <c r="O169" t="s">
        <v>83</v>
      </c>
      <c r="P169">
        <v>49</v>
      </c>
      <c r="Q169" t="s">
        <v>193</v>
      </c>
      <c r="R169" t="s">
        <v>461</v>
      </c>
      <c r="S169">
        <v>3000</v>
      </c>
      <c r="T169" t="s">
        <v>41</v>
      </c>
      <c r="U169">
        <v>3361</v>
      </c>
      <c r="V169" t="s">
        <v>197</v>
      </c>
      <c r="W169">
        <v>0</v>
      </c>
      <c r="X169" t="s">
        <v>43</v>
      </c>
      <c r="Y169" s="2">
        <v>0</v>
      </c>
      <c r="Z169" s="1">
        <v>1500000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 s="2">
        <f t="shared" si="9"/>
        <v>0</v>
      </c>
      <c r="AJ169" s="8">
        <f t="shared" si="7"/>
        <v>0</v>
      </c>
      <c r="AK169" s="11">
        <f t="shared" si="8"/>
        <v>0</v>
      </c>
      <c r="AL169">
        <v>0</v>
      </c>
      <c r="AM169">
        <v>0</v>
      </c>
      <c r="AN169">
        <v>0</v>
      </c>
      <c r="AO169" s="1">
        <v>1500000</v>
      </c>
      <c r="AP169" s="1">
        <v>-1500000</v>
      </c>
    </row>
    <row r="170" spans="1:42" x14ac:dyDescent="0.25">
      <c r="A170" t="s">
        <v>129</v>
      </c>
      <c r="B170" t="s">
        <v>130</v>
      </c>
      <c r="C170">
        <v>2</v>
      </c>
      <c r="D170" t="s">
        <v>470</v>
      </c>
      <c r="E170">
        <v>2.2999999999999998</v>
      </c>
      <c r="F170" t="s">
        <v>473</v>
      </c>
      <c r="G170" t="s">
        <v>206</v>
      </c>
      <c r="H170" t="s">
        <v>207</v>
      </c>
      <c r="I170" t="s">
        <v>46</v>
      </c>
      <c r="J170" t="s">
        <v>89</v>
      </c>
      <c r="K170" t="s">
        <v>90</v>
      </c>
      <c r="L170">
        <v>3</v>
      </c>
      <c r="M170" t="s">
        <v>91</v>
      </c>
      <c r="N170" t="s">
        <v>208</v>
      </c>
      <c r="O170" t="s">
        <v>209</v>
      </c>
      <c r="P170">
        <v>39</v>
      </c>
      <c r="Q170" t="s">
        <v>210</v>
      </c>
      <c r="R170" t="s">
        <v>461</v>
      </c>
      <c r="S170">
        <v>3000</v>
      </c>
      <c r="T170" t="s">
        <v>41</v>
      </c>
      <c r="U170">
        <v>3361</v>
      </c>
      <c r="V170" t="s">
        <v>197</v>
      </c>
      <c r="W170">
        <v>0</v>
      </c>
      <c r="X170" t="s">
        <v>43</v>
      </c>
      <c r="Y170" s="2">
        <v>1100000</v>
      </c>
      <c r="Z170" s="1">
        <v>1100000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 s="2">
        <f t="shared" si="9"/>
        <v>0</v>
      </c>
      <c r="AJ170" s="8">
        <f t="shared" si="7"/>
        <v>1100000</v>
      </c>
      <c r="AK170" s="11">
        <f t="shared" si="8"/>
        <v>1100000</v>
      </c>
      <c r="AL170">
        <v>0</v>
      </c>
      <c r="AM170">
        <v>0</v>
      </c>
      <c r="AN170">
        <v>0</v>
      </c>
      <c r="AO170">
        <v>0</v>
      </c>
      <c r="AP170">
        <v>0</v>
      </c>
    </row>
    <row r="171" spans="1:42" x14ac:dyDescent="0.25">
      <c r="A171" t="s">
        <v>129</v>
      </c>
      <c r="B171" t="s">
        <v>130</v>
      </c>
      <c r="C171">
        <v>1</v>
      </c>
      <c r="D171" t="s">
        <v>468</v>
      </c>
      <c r="E171">
        <v>1.3</v>
      </c>
      <c r="F171" t="s">
        <v>467</v>
      </c>
      <c r="G171" t="s">
        <v>32</v>
      </c>
      <c r="H171" t="s">
        <v>33</v>
      </c>
      <c r="I171" t="s">
        <v>34</v>
      </c>
      <c r="J171" t="s">
        <v>35</v>
      </c>
      <c r="K171" t="s">
        <v>36</v>
      </c>
      <c r="L171">
        <v>6</v>
      </c>
      <c r="M171" t="s">
        <v>37</v>
      </c>
      <c r="N171" t="s">
        <v>268</v>
      </c>
      <c r="O171" t="s">
        <v>269</v>
      </c>
      <c r="P171">
        <v>18</v>
      </c>
      <c r="Q171" t="s">
        <v>270</v>
      </c>
      <c r="R171" t="s">
        <v>461</v>
      </c>
      <c r="S171">
        <v>3000</v>
      </c>
      <c r="T171" t="s">
        <v>41</v>
      </c>
      <c r="U171">
        <v>3361</v>
      </c>
      <c r="V171" t="s">
        <v>197</v>
      </c>
      <c r="W171">
        <v>0</v>
      </c>
      <c r="X171" t="s">
        <v>43</v>
      </c>
      <c r="Y171" s="2">
        <v>5000</v>
      </c>
      <c r="Z171">
        <v>0</v>
      </c>
      <c r="AA171" s="1">
        <v>9566</v>
      </c>
      <c r="AB171" s="1">
        <v>9566</v>
      </c>
      <c r="AC171" s="1">
        <v>4566</v>
      </c>
      <c r="AD171" s="1">
        <v>4566</v>
      </c>
      <c r="AE171" s="1">
        <v>4566</v>
      </c>
      <c r="AF171" s="12">
        <v>0</v>
      </c>
      <c r="AG171" s="17">
        <v>4566</v>
      </c>
      <c r="AH171">
        <v>0</v>
      </c>
      <c r="AI171" s="2">
        <f t="shared" si="9"/>
        <v>4566</v>
      </c>
      <c r="AJ171" s="8">
        <f t="shared" si="7"/>
        <v>-4566</v>
      </c>
      <c r="AK171" s="11">
        <f t="shared" si="8"/>
        <v>9566</v>
      </c>
      <c r="AL171">
        <v>0</v>
      </c>
      <c r="AM171" s="1">
        <v>5000</v>
      </c>
      <c r="AN171">
        <v>0</v>
      </c>
      <c r="AO171">
        <v>0</v>
      </c>
      <c r="AP171" s="1">
        <v>5000</v>
      </c>
    </row>
    <row r="172" spans="1:42" x14ac:dyDescent="0.25">
      <c r="A172" t="s">
        <v>129</v>
      </c>
      <c r="B172" t="s">
        <v>130</v>
      </c>
      <c r="C172">
        <v>1</v>
      </c>
      <c r="D172" t="s">
        <v>468</v>
      </c>
      <c r="E172">
        <v>1.3</v>
      </c>
      <c r="F172" t="s">
        <v>467</v>
      </c>
      <c r="G172" t="s">
        <v>32</v>
      </c>
      <c r="H172" t="s">
        <v>33</v>
      </c>
      <c r="I172" t="s">
        <v>46</v>
      </c>
      <c r="J172" t="s">
        <v>299</v>
      </c>
      <c r="K172" t="s">
        <v>300</v>
      </c>
      <c r="L172">
        <v>6</v>
      </c>
      <c r="M172" t="s">
        <v>37</v>
      </c>
      <c r="N172" t="s">
        <v>316</v>
      </c>
      <c r="O172" t="s">
        <v>317</v>
      </c>
      <c r="P172">
        <v>3</v>
      </c>
      <c r="Q172" t="s">
        <v>318</v>
      </c>
      <c r="R172" t="s">
        <v>461</v>
      </c>
      <c r="S172">
        <v>3000</v>
      </c>
      <c r="T172" t="s">
        <v>41</v>
      </c>
      <c r="U172">
        <v>3361</v>
      </c>
      <c r="V172" t="s">
        <v>197</v>
      </c>
      <c r="W172">
        <v>0</v>
      </c>
      <c r="X172" t="s">
        <v>43</v>
      </c>
      <c r="Y172" s="2">
        <v>10500000</v>
      </c>
      <c r="Z172" s="1">
        <v>10500000</v>
      </c>
      <c r="AA172" s="1">
        <v>1762667.92</v>
      </c>
      <c r="AB172" s="1">
        <v>1762667.92</v>
      </c>
      <c r="AC172" s="1">
        <v>1717451.92</v>
      </c>
      <c r="AD172" s="1">
        <v>1378082.32</v>
      </c>
      <c r="AE172" s="1">
        <v>1378082.32</v>
      </c>
      <c r="AF172">
        <v>0</v>
      </c>
      <c r="AG172">
        <v>0</v>
      </c>
      <c r="AH172">
        <v>0</v>
      </c>
      <c r="AI172" s="2">
        <f t="shared" si="9"/>
        <v>0</v>
      </c>
      <c r="AJ172" s="8">
        <f t="shared" si="7"/>
        <v>8737332.0800000001</v>
      </c>
      <c r="AK172" s="11">
        <f t="shared" si="8"/>
        <v>10500000</v>
      </c>
      <c r="AL172">
        <v>0</v>
      </c>
      <c r="AM172">
        <v>0</v>
      </c>
      <c r="AN172">
        <v>0</v>
      </c>
      <c r="AO172">
        <v>0</v>
      </c>
      <c r="AP172">
        <v>0</v>
      </c>
    </row>
    <row r="173" spans="1:42" x14ac:dyDescent="0.25">
      <c r="A173" t="s">
        <v>129</v>
      </c>
      <c r="B173" t="s">
        <v>130</v>
      </c>
      <c r="C173">
        <v>1</v>
      </c>
      <c r="D173" t="s">
        <v>468</v>
      </c>
      <c r="E173">
        <v>1.3</v>
      </c>
      <c r="F173" t="s">
        <v>467</v>
      </c>
      <c r="G173" t="s">
        <v>32</v>
      </c>
      <c r="H173" t="s">
        <v>33</v>
      </c>
      <c r="I173" t="s">
        <v>46</v>
      </c>
      <c r="J173" t="s">
        <v>47</v>
      </c>
      <c r="K173" t="s">
        <v>48</v>
      </c>
      <c r="L173">
        <v>6</v>
      </c>
      <c r="M173" t="s">
        <v>37</v>
      </c>
      <c r="N173" t="s">
        <v>49</v>
      </c>
      <c r="O173" t="s">
        <v>50</v>
      </c>
      <c r="P173">
        <v>21</v>
      </c>
      <c r="Q173" t="s">
        <v>108</v>
      </c>
      <c r="R173" t="s">
        <v>461</v>
      </c>
      <c r="S173">
        <v>3000</v>
      </c>
      <c r="T173" t="s">
        <v>41</v>
      </c>
      <c r="U173">
        <v>3371</v>
      </c>
      <c r="V173" t="s">
        <v>330</v>
      </c>
      <c r="W173">
        <v>0</v>
      </c>
      <c r="X173" t="s">
        <v>43</v>
      </c>
      <c r="Y173" s="2">
        <v>20885568</v>
      </c>
      <c r="Z173">
        <v>0</v>
      </c>
      <c r="AA173" s="1">
        <v>3480928</v>
      </c>
      <c r="AB173" s="1">
        <v>3480928</v>
      </c>
      <c r="AC173" s="1">
        <v>3480928</v>
      </c>
      <c r="AD173" s="1">
        <v>1740464</v>
      </c>
      <c r="AE173" s="1">
        <v>1740464</v>
      </c>
      <c r="AF173">
        <v>0</v>
      </c>
      <c r="AG173">
        <v>0</v>
      </c>
      <c r="AH173">
        <v>0</v>
      </c>
      <c r="AI173" s="2">
        <f t="shared" si="9"/>
        <v>0</v>
      </c>
      <c r="AJ173" s="8">
        <f t="shared" si="7"/>
        <v>17404640</v>
      </c>
      <c r="AK173" s="11">
        <f t="shared" si="8"/>
        <v>20885568</v>
      </c>
      <c r="AL173">
        <v>0</v>
      </c>
      <c r="AM173" s="1">
        <v>20885568</v>
      </c>
      <c r="AN173">
        <v>0</v>
      </c>
      <c r="AO173">
        <v>0</v>
      </c>
      <c r="AP173" s="1">
        <v>20885568</v>
      </c>
    </row>
    <row r="174" spans="1:42" x14ac:dyDescent="0.25">
      <c r="A174" t="s">
        <v>129</v>
      </c>
      <c r="B174" t="s">
        <v>130</v>
      </c>
      <c r="C174">
        <v>1</v>
      </c>
      <c r="D174" t="s">
        <v>468</v>
      </c>
      <c r="E174">
        <v>1.3</v>
      </c>
      <c r="F174" t="s">
        <v>467</v>
      </c>
      <c r="G174" t="s">
        <v>32</v>
      </c>
      <c r="H174" t="s">
        <v>33</v>
      </c>
      <c r="I174" t="s">
        <v>46</v>
      </c>
      <c r="J174" t="s">
        <v>89</v>
      </c>
      <c r="K174" t="s">
        <v>90</v>
      </c>
      <c r="L174">
        <v>3</v>
      </c>
      <c r="M174" t="s">
        <v>91</v>
      </c>
      <c r="N174" t="s">
        <v>349</v>
      </c>
      <c r="O174" t="s">
        <v>350</v>
      </c>
      <c r="P174">
        <v>33</v>
      </c>
      <c r="Q174" t="s">
        <v>351</v>
      </c>
      <c r="R174" t="s">
        <v>461</v>
      </c>
      <c r="S174">
        <v>3000</v>
      </c>
      <c r="T174" t="s">
        <v>41</v>
      </c>
      <c r="U174">
        <v>3371</v>
      </c>
      <c r="V174" t="s">
        <v>330</v>
      </c>
      <c r="W174">
        <v>0</v>
      </c>
      <c r="X174" t="s">
        <v>43</v>
      </c>
      <c r="Y174" s="2">
        <v>5000000</v>
      </c>
      <c r="Z174" s="1">
        <v>5000000</v>
      </c>
      <c r="AA174" s="1">
        <v>2919952</v>
      </c>
      <c r="AB174" s="1">
        <v>2919952</v>
      </c>
      <c r="AC174" s="1">
        <v>834272</v>
      </c>
      <c r="AD174" s="1">
        <v>417136</v>
      </c>
      <c r="AE174" s="1">
        <v>417136</v>
      </c>
      <c r="AF174">
        <v>0</v>
      </c>
      <c r="AG174">
        <v>0</v>
      </c>
      <c r="AH174">
        <v>0</v>
      </c>
      <c r="AI174" s="2">
        <f t="shared" si="9"/>
        <v>0</v>
      </c>
      <c r="AJ174" s="8">
        <f t="shared" si="7"/>
        <v>2080048</v>
      </c>
      <c r="AK174" s="11">
        <f t="shared" si="8"/>
        <v>5000000</v>
      </c>
      <c r="AL174">
        <v>0</v>
      </c>
      <c r="AM174">
        <v>0</v>
      </c>
      <c r="AN174">
        <v>0</v>
      </c>
      <c r="AO174">
        <v>0</v>
      </c>
      <c r="AP174">
        <v>0</v>
      </c>
    </row>
    <row r="175" spans="1:42" x14ac:dyDescent="0.25">
      <c r="A175" t="s">
        <v>129</v>
      </c>
      <c r="B175" t="s">
        <v>130</v>
      </c>
      <c r="C175">
        <v>2</v>
      </c>
      <c r="D175" t="s">
        <v>470</v>
      </c>
      <c r="E175">
        <v>2.2000000000000002</v>
      </c>
      <c r="F175" t="s">
        <v>472</v>
      </c>
      <c r="G175" t="s">
        <v>139</v>
      </c>
      <c r="H175" t="s">
        <v>140</v>
      </c>
      <c r="I175" t="s">
        <v>46</v>
      </c>
      <c r="J175" t="s">
        <v>89</v>
      </c>
      <c r="K175" t="s">
        <v>90</v>
      </c>
      <c r="L175">
        <v>2</v>
      </c>
      <c r="M175" t="s">
        <v>161</v>
      </c>
      <c r="N175" t="s">
        <v>162</v>
      </c>
      <c r="O175" t="s">
        <v>163</v>
      </c>
      <c r="P175">
        <v>36</v>
      </c>
      <c r="Q175" t="s">
        <v>164</v>
      </c>
      <c r="R175" t="s">
        <v>461</v>
      </c>
      <c r="S175">
        <v>3000</v>
      </c>
      <c r="T175" t="s">
        <v>41</v>
      </c>
      <c r="U175">
        <v>3381</v>
      </c>
      <c r="V175" t="s">
        <v>174</v>
      </c>
      <c r="W175">
        <v>0</v>
      </c>
      <c r="X175" t="s">
        <v>43</v>
      </c>
      <c r="Y175" s="2">
        <v>42000000</v>
      </c>
      <c r="Z175" s="1">
        <v>42000000</v>
      </c>
      <c r="AA175" s="1">
        <v>6717792</v>
      </c>
      <c r="AB175" s="1">
        <v>6717792</v>
      </c>
      <c r="AC175" s="1">
        <v>6717792</v>
      </c>
      <c r="AD175">
        <v>0</v>
      </c>
      <c r="AE175">
        <v>0</v>
      </c>
      <c r="AF175">
        <v>0</v>
      </c>
      <c r="AG175">
        <v>0</v>
      </c>
      <c r="AH175">
        <v>0</v>
      </c>
      <c r="AI175" s="2">
        <f t="shared" si="9"/>
        <v>0</v>
      </c>
      <c r="AJ175" s="8">
        <f t="shared" si="7"/>
        <v>35282208</v>
      </c>
      <c r="AK175" s="11">
        <f t="shared" si="8"/>
        <v>42000000</v>
      </c>
      <c r="AL175">
        <v>0</v>
      </c>
      <c r="AM175">
        <v>0</v>
      </c>
      <c r="AN175">
        <v>0</v>
      </c>
      <c r="AO175">
        <v>0</v>
      </c>
      <c r="AP175">
        <v>0</v>
      </c>
    </row>
    <row r="176" spans="1:42" x14ac:dyDescent="0.25">
      <c r="A176" t="s">
        <v>129</v>
      </c>
      <c r="B176" t="s">
        <v>130</v>
      </c>
      <c r="C176">
        <v>1</v>
      </c>
      <c r="D176" t="s">
        <v>468</v>
      </c>
      <c r="E176">
        <v>1.7</v>
      </c>
      <c r="F176" t="s">
        <v>469</v>
      </c>
      <c r="G176" t="s">
        <v>63</v>
      </c>
      <c r="H176" t="s">
        <v>64</v>
      </c>
      <c r="I176" t="s">
        <v>65</v>
      </c>
      <c r="J176" t="s">
        <v>66</v>
      </c>
      <c r="K176" t="s">
        <v>67</v>
      </c>
      <c r="L176">
        <v>7</v>
      </c>
      <c r="M176" t="s">
        <v>68</v>
      </c>
      <c r="N176" t="s">
        <v>69</v>
      </c>
      <c r="O176" t="s">
        <v>70</v>
      </c>
      <c r="P176">
        <v>41</v>
      </c>
      <c r="Q176" t="s">
        <v>73</v>
      </c>
      <c r="R176" t="s">
        <v>461</v>
      </c>
      <c r="S176">
        <v>3000</v>
      </c>
      <c r="T176" t="s">
        <v>41</v>
      </c>
      <c r="U176">
        <v>3391</v>
      </c>
      <c r="V176" t="s">
        <v>137</v>
      </c>
      <c r="W176">
        <v>0</v>
      </c>
      <c r="X176" t="s">
        <v>43</v>
      </c>
      <c r="Y176" s="2">
        <v>1900000</v>
      </c>
      <c r="Z176" s="1">
        <v>1900000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 s="2">
        <f t="shared" si="9"/>
        <v>0</v>
      </c>
      <c r="AJ176" s="8">
        <f t="shared" si="7"/>
        <v>1900000</v>
      </c>
      <c r="AK176" s="11">
        <f t="shared" si="8"/>
        <v>1900000</v>
      </c>
      <c r="AL176">
        <v>0</v>
      </c>
      <c r="AM176">
        <v>0</v>
      </c>
      <c r="AN176">
        <v>0</v>
      </c>
      <c r="AO176">
        <v>0</v>
      </c>
      <c r="AP176">
        <v>0</v>
      </c>
    </row>
    <row r="177" spans="1:42" x14ac:dyDescent="0.25">
      <c r="A177" t="s">
        <v>129</v>
      </c>
      <c r="B177" t="s">
        <v>130</v>
      </c>
      <c r="C177">
        <v>2</v>
      </c>
      <c r="D177" t="s">
        <v>470</v>
      </c>
      <c r="E177">
        <v>2.2999999999999998</v>
      </c>
      <c r="F177" t="s">
        <v>473</v>
      </c>
      <c r="G177" t="s">
        <v>206</v>
      </c>
      <c r="H177" t="s">
        <v>207</v>
      </c>
      <c r="I177" t="s">
        <v>46</v>
      </c>
      <c r="J177" t="s">
        <v>89</v>
      </c>
      <c r="K177" t="s">
        <v>90</v>
      </c>
      <c r="L177">
        <v>3</v>
      </c>
      <c r="M177" t="s">
        <v>91</v>
      </c>
      <c r="N177" t="s">
        <v>208</v>
      </c>
      <c r="O177" t="s">
        <v>209</v>
      </c>
      <c r="P177">
        <v>39</v>
      </c>
      <c r="Q177" t="s">
        <v>210</v>
      </c>
      <c r="R177" t="s">
        <v>461</v>
      </c>
      <c r="S177">
        <v>3000</v>
      </c>
      <c r="T177" t="s">
        <v>41</v>
      </c>
      <c r="U177">
        <v>3391</v>
      </c>
      <c r="V177" t="s">
        <v>137</v>
      </c>
      <c r="W177">
        <v>0</v>
      </c>
      <c r="X177" t="s">
        <v>43</v>
      </c>
      <c r="Y177" s="2">
        <v>4000000</v>
      </c>
      <c r="Z177" s="1">
        <v>4000000</v>
      </c>
      <c r="AA177" s="1">
        <v>1285126.1100000001</v>
      </c>
      <c r="AB177" s="1">
        <v>671410.71</v>
      </c>
      <c r="AC177" s="1">
        <v>659605.39</v>
      </c>
      <c r="AD177" s="1">
        <v>138522.48000000001</v>
      </c>
      <c r="AE177" s="1">
        <v>138522.48000000001</v>
      </c>
      <c r="AF177">
        <v>0</v>
      </c>
      <c r="AG177">
        <v>0</v>
      </c>
      <c r="AH177">
        <v>0</v>
      </c>
      <c r="AI177" s="2">
        <f t="shared" si="9"/>
        <v>0</v>
      </c>
      <c r="AJ177" s="8">
        <f t="shared" si="7"/>
        <v>2714873.8899999997</v>
      </c>
      <c r="AK177" s="11">
        <f t="shared" si="8"/>
        <v>4000000</v>
      </c>
      <c r="AL177">
        <v>0</v>
      </c>
      <c r="AM177">
        <v>0</v>
      </c>
      <c r="AN177">
        <v>0</v>
      </c>
      <c r="AO177">
        <v>0</v>
      </c>
      <c r="AP177">
        <v>0</v>
      </c>
    </row>
    <row r="178" spans="1:42" x14ac:dyDescent="0.25">
      <c r="A178" t="s">
        <v>129</v>
      </c>
      <c r="B178" t="s">
        <v>130</v>
      </c>
      <c r="C178">
        <v>1</v>
      </c>
      <c r="D178" t="s">
        <v>468</v>
      </c>
      <c r="E178">
        <v>1.3</v>
      </c>
      <c r="F178" t="s">
        <v>467</v>
      </c>
      <c r="G178" t="s">
        <v>32</v>
      </c>
      <c r="H178" t="s">
        <v>33</v>
      </c>
      <c r="I178" t="s">
        <v>258</v>
      </c>
      <c r="J178" t="s">
        <v>98</v>
      </c>
      <c r="K178" t="s">
        <v>99</v>
      </c>
      <c r="L178">
        <v>1</v>
      </c>
      <c r="M178" t="s">
        <v>142</v>
      </c>
      <c r="N178" t="s">
        <v>264</v>
      </c>
      <c r="O178" t="s">
        <v>265</v>
      </c>
      <c r="P178">
        <v>7</v>
      </c>
      <c r="Q178" t="s">
        <v>266</v>
      </c>
      <c r="R178" t="s">
        <v>461</v>
      </c>
      <c r="S178">
        <v>3000</v>
      </c>
      <c r="T178" t="s">
        <v>41</v>
      </c>
      <c r="U178">
        <v>3391</v>
      </c>
      <c r="V178" t="s">
        <v>137</v>
      </c>
      <c r="W178">
        <v>0</v>
      </c>
      <c r="X178" t="s">
        <v>43</v>
      </c>
      <c r="Y178" s="2">
        <v>0</v>
      </c>
      <c r="Z178">
        <v>0</v>
      </c>
      <c r="AA178" s="1">
        <v>812000</v>
      </c>
      <c r="AB178">
        <v>0</v>
      </c>
      <c r="AC178">
        <v>0</v>
      </c>
      <c r="AD178">
        <v>0</v>
      </c>
      <c r="AE178">
        <v>0</v>
      </c>
      <c r="AF178" s="12">
        <v>0</v>
      </c>
      <c r="AG178" s="17">
        <v>812000</v>
      </c>
      <c r="AH178">
        <v>0</v>
      </c>
      <c r="AI178" s="2">
        <f t="shared" si="9"/>
        <v>812000</v>
      </c>
      <c r="AJ178" s="8">
        <f t="shared" si="7"/>
        <v>-812000</v>
      </c>
      <c r="AK178" s="11">
        <f t="shared" si="8"/>
        <v>812000</v>
      </c>
      <c r="AL178">
        <v>0</v>
      </c>
      <c r="AM178">
        <v>0</v>
      </c>
      <c r="AN178">
        <v>0</v>
      </c>
      <c r="AO178">
        <v>0</v>
      </c>
      <c r="AP178">
        <v>0</v>
      </c>
    </row>
    <row r="179" spans="1:42" x14ac:dyDescent="0.25">
      <c r="A179" t="s">
        <v>129</v>
      </c>
      <c r="B179" t="s">
        <v>130</v>
      </c>
      <c r="C179">
        <v>1</v>
      </c>
      <c r="D179" t="s">
        <v>468</v>
      </c>
      <c r="E179">
        <v>1.3</v>
      </c>
      <c r="F179" t="s">
        <v>467</v>
      </c>
      <c r="G179" t="s">
        <v>32</v>
      </c>
      <c r="H179" t="s">
        <v>33</v>
      </c>
      <c r="I179" t="s">
        <v>46</v>
      </c>
      <c r="J179" t="s">
        <v>299</v>
      </c>
      <c r="K179" t="s">
        <v>300</v>
      </c>
      <c r="L179">
        <v>6</v>
      </c>
      <c r="M179" t="s">
        <v>37</v>
      </c>
      <c r="N179" t="s">
        <v>319</v>
      </c>
      <c r="O179" t="s">
        <v>320</v>
      </c>
      <c r="P179">
        <v>4</v>
      </c>
      <c r="Q179" t="s">
        <v>321</v>
      </c>
      <c r="R179" t="s">
        <v>461</v>
      </c>
      <c r="S179">
        <v>3000</v>
      </c>
      <c r="T179" t="s">
        <v>41</v>
      </c>
      <c r="U179">
        <v>3391</v>
      </c>
      <c r="V179" t="s">
        <v>137</v>
      </c>
      <c r="W179">
        <v>0</v>
      </c>
      <c r="X179" t="s">
        <v>43</v>
      </c>
      <c r="Y179" s="2">
        <v>445000</v>
      </c>
      <c r="Z179" s="1">
        <v>450000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 s="2">
        <f t="shared" si="9"/>
        <v>0</v>
      </c>
      <c r="AJ179" s="8">
        <f t="shared" si="7"/>
        <v>445000</v>
      </c>
      <c r="AK179" s="11">
        <f t="shared" si="8"/>
        <v>445000</v>
      </c>
      <c r="AL179">
        <v>0</v>
      </c>
      <c r="AM179">
        <v>0</v>
      </c>
      <c r="AN179">
        <v>0</v>
      </c>
      <c r="AO179" s="1">
        <v>5000</v>
      </c>
      <c r="AP179" s="1">
        <v>-5000</v>
      </c>
    </row>
    <row r="180" spans="1:42" x14ac:dyDescent="0.25">
      <c r="A180" t="s">
        <v>129</v>
      </c>
      <c r="B180" t="s">
        <v>130</v>
      </c>
      <c r="C180">
        <v>1</v>
      </c>
      <c r="D180" t="s">
        <v>468</v>
      </c>
      <c r="E180">
        <v>1.3</v>
      </c>
      <c r="F180" t="s">
        <v>467</v>
      </c>
      <c r="G180" t="s">
        <v>32</v>
      </c>
      <c r="H180" t="s">
        <v>33</v>
      </c>
      <c r="I180" t="s">
        <v>357</v>
      </c>
      <c r="J180" t="s">
        <v>98</v>
      </c>
      <c r="K180" t="s">
        <v>99</v>
      </c>
      <c r="L180">
        <v>1</v>
      </c>
      <c r="M180" t="s">
        <v>142</v>
      </c>
      <c r="N180" t="s">
        <v>150</v>
      </c>
      <c r="O180" t="s">
        <v>151</v>
      </c>
      <c r="P180">
        <v>15</v>
      </c>
      <c r="Q180" t="s">
        <v>358</v>
      </c>
      <c r="R180" t="s">
        <v>461</v>
      </c>
      <c r="S180">
        <v>3000</v>
      </c>
      <c r="T180" t="s">
        <v>41</v>
      </c>
      <c r="U180">
        <v>3391</v>
      </c>
      <c r="V180" t="s">
        <v>137</v>
      </c>
      <c r="W180">
        <v>0</v>
      </c>
      <c r="X180" t="s">
        <v>43</v>
      </c>
      <c r="Y180" s="2">
        <v>1000000</v>
      </c>
      <c r="Z180" s="1">
        <v>1000000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 s="2">
        <f t="shared" si="9"/>
        <v>0</v>
      </c>
      <c r="AJ180" s="8">
        <f t="shared" si="7"/>
        <v>1000000</v>
      </c>
      <c r="AK180" s="11">
        <f t="shared" si="8"/>
        <v>1000000</v>
      </c>
      <c r="AL180">
        <v>0</v>
      </c>
      <c r="AM180">
        <v>0</v>
      </c>
      <c r="AN180">
        <v>0</v>
      </c>
      <c r="AO180">
        <v>0</v>
      </c>
      <c r="AP180">
        <v>0</v>
      </c>
    </row>
    <row r="181" spans="1:42" x14ac:dyDescent="0.25">
      <c r="A181" t="s">
        <v>129</v>
      </c>
      <c r="B181" t="s">
        <v>130</v>
      </c>
      <c r="C181">
        <v>1</v>
      </c>
      <c r="D181" t="s">
        <v>468</v>
      </c>
      <c r="E181">
        <v>1.3</v>
      </c>
      <c r="F181" t="s">
        <v>467</v>
      </c>
      <c r="G181" t="s">
        <v>32</v>
      </c>
      <c r="H181" t="s">
        <v>33</v>
      </c>
      <c r="I181" t="s">
        <v>360</v>
      </c>
      <c r="J181" t="s">
        <v>299</v>
      </c>
      <c r="K181" t="s">
        <v>300</v>
      </c>
      <c r="L181">
        <v>6</v>
      </c>
      <c r="M181" t="s">
        <v>37</v>
      </c>
      <c r="N181" t="s">
        <v>361</v>
      </c>
      <c r="O181" t="s">
        <v>362</v>
      </c>
      <c r="P181">
        <v>6</v>
      </c>
      <c r="Q181" t="s">
        <v>363</v>
      </c>
      <c r="R181" t="s">
        <v>461</v>
      </c>
      <c r="S181">
        <v>3000</v>
      </c>
      <c r="T181" t="s">
        <v>41</v>
      </c>
      <c r="U181">
        <v>3391</v>
      </c>
      <c r="V181" t="s">
        <v>137</v>
      </c>
      <c r="W181">
        <v>0</v>
      </c>
      <c r="X181" t="s">
        <v>43</v>
      </c>
      <c r="Y181" s="2">
        <v>1570000</v>
      </c>
      <c r="Z181" s="1">
        <v>1570000</v>
      </c>
      <c r="AA181" s="1">
        <v>787176</v>
      </c>
      <c r="AB181" s="1">
        <v>787176</v>
      </c>
      <c r="AC181" s="1">
        <v>787176</v>
      </c>
      <c r="AD181" s="1">
        <v>787176</v>
      </c>
      <c r="AE181" s="1">
        <v>787176</v>
      </c>
      <c r="AF181">
        <v>0</v>
      </c>
      <c r="AG181">
        <v>0</v>
      </c>
      <c r="AH181">
        <v>0</v>
      </c>
      <c r="AI181" s="2">
        <f t="shared" si="9"/>
        <v>0</v>
      </c>
      <c r="AJ181" s="8">
        <f t="shared" si="7"/>
        <v>782824</v>
      </c>
      <c r="AK181" s="11">
        <f t="shared" si="8"/>
        <v>1570000</v>
      </c>
      <c r="AL181">
        <v>0</v>
      </c>
      <c r="AM181">
        <v>0</v>
      </c>
      <c r="AN181">
        <v>0</v>
      </c>
      <c r="AO181">
        <v>0</v>
      </c>
      <c r="AP181">
        <v>0</v>
      </c>
    </row>
    <row r="182" spans="1:42" x14ac:dyDescent="0.25">
      <c r="A182" t="s">
        <v>129</v>
      </c>
      <c r="B182" t="s">
        <v>130</v>
      </c>
      <c r="C182">
        <v>1</v>
      </c>
      <c r="D182" t="s">
        <v>468</v>
      </c>
      <c r="E182">
        <v>1.3</v>
      </c>
      <c r="F182" t="s">
        <v>467</v>
      </c>
      <c r="G182" t="s">
        <v>32</v>
      </c>
      <c r="H182" t="s">
        <v>33</v>
      </c>
      <c r="I182" t="s">
        <v>258</v>
      </c>
      <c r="J182" t="s">
        <v>98</v>
      </c>
      <c r="K182" t="s">
        <v>99</v>
      </c>
      <c r="L182">
        <v>1</v>
      </c>
      <c r="M182" t="s">
        <v>142</v>
      </c>
      <c r="N182" t="s">
        <v>264</v>
      </c>
      <c r="O182" t="s">
        <v>265</v>
      </c>
      <c r="P182">
        <v>7</v>
      </c>
      <c r="Q182" t="s">
        <v>266</v>
      </c>
      <c r="R182" t="s">
        <v>461</v>
      </c>
      <c r="S182">
        <v>3000</v>
      </c>
      <c r="T182" t="s">
        <v>41</v>
      </c>
      <c r="U182">
        <v>3411</v>
      </c>
      <c r="V182" t="s">
        <v>267</v>
      </c>
      <c r="W182">
        <v>0</v>
      </c>
      <c r="X182" t="s">
        <v>43</v>
      </c>
      <c r="Y182" s="2">
        <v>0</v>
      </c>
      <c r="Z182" s="1">
        <v>500000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 s="2">
        <f t="shared" si="9"/>
        <v>0</v>
      </c>
      <c r="AJ182" s="8">
        <f t="shared" si="7"/>
        <v>0</v>
      </c>
      <c r="AK182" s="11">
        <f t="shared" si="8"/>
        <v>0</v>
      </c>
      <c r="AL182">
        <v>0</v>
      </c>
      <c r="AM182">
        <v>0</v>
      </c>
      <c r="AN182">
        <v>0</v>
      </c>
      <c r="AO182" s="1">
        <v>500000</v>
      </c>
      <c r="AP182" s="1">
        <v>-500000</v>
      </c>
    </row>
    <row r="183" spans="1:42" x14ac:dyDescent="0.25">
      <c r="A183" t="s">
        <v>129</v>
      </c>
      <c r="B183" t="s">
        <v>130</v>
      </c>
      <c r="C183">
        <v>1</v>
      </c>
      <c r="D183" t="s">
        <v>468</v>
      </c>
      <c r="E183">
        <v>1.3</v>
      </c>
      <c r="F183" t="s">
        <v>467</v>
      </c>
      <c r="G183" t="s">
        <v>32</v>
      </c>
      <c r="H183" t="s">
        <v>33</v>
      </c>
      <c r="I183" t="s">
        <v>34</v>
      </c>
      <c r="J183" t="s">
        <v>35</v>
      </c>
      <c r="K183" t="s">
        <v>36</v>
      </c>
      <c r="L183">
        <v>6</v>
      </c>
      <c r="M183" t="s">
        <v>37</v>
      </c>
      <c r="N183" t="s">
        <v>268</v>
      </c>
      <c r="O183" t="s">
        <v>269</v>
      </c>
      <c r="P183">
        <v>18</v>
      </c>
      <c r="Q183" t="s">
        <v>270</v>
      </c>
      <c r="R183" t="s">
        <v>461</v>
      </c>
      <c r="S183">
        <v>3000</v>
      </c>
      <c r="T183" t="s">
        <v>41</v>
      </c>
      <c r="U183">
        <v>3411</v>
      </c>
      <c r="V183" t="s">
        <v>267</v>
      </c>
      <c r="W183">
        <v>0</v>
      </c>
      <c r="X183" t="s">
        <v>43</v>
      </c>
      <c r="Y183" s="2">
        <v>8346689.8399999999</v>
      </c>
      <c r="Z183" s="1">
        <v>8358322.8600000003</v>
      </c>
      <c r="AA183">
        <v>17.399999999999999</v>
      </c>
      <c r="AB183">
        <v>17.399999999999999</v>
      </c>
      <c r="AC183">
        <v>17.399999999999999</v>
      </c>
      <c r="AD183">
        <v>17.399999999999999</v>
      </c>
      <c r="AE183">
        <v>17.399999999999999</v>
      </c>
      <c r="AF183">
        <v>0</v>
      </c>
      <c r="AG183">
        <v>0</v>
      </c>
      <c r="AH183">
        <v>0</v>
      </c>
      <c r="AI183" s="2">
        <f t="shared" si="9"/>
        <v>0</v>
      </c>
      <c r="AJ183" s="8">
        <f t="shared" si="7"/>
        <v>8346672.4399999995</v>
      </c>
      <c r="AK183" s="11">
        <f t="shared" si="8"/>
        <v>8346689.8399999999</v>
      </c>
      <c r="AL183">
        <v>0</v>
      </c>
      <c r="AM183">
        <v>0</v>
      </c>
      <c r="AN183">
        <v>0</v>
      </c>
      <c r="AO183" s="1">
        <v>11633.02</v>
      </c>
      <c r="AP183" s="1">
        <v>-11633.02</v>
      </c>
    </row>
    <row r="184" spans="1:42" x14ac:dyDescent="0.25">
      <c r="A184" t="s">
        <v>129</v>
      </c>
      <c r="B184" t="s">
        <v>130</v>
      </c>
      <c r="C184">
        <v>1</v>
      </c>
      <c r="D184" t="s">
        <v>468</v>
      </c>
      <c r="E184">
        <v>1.3</v>
      </c>
      <c r="F184" t="s">
        <v>467</v>
      </c>
      <c r="G184" t="s">
        <v>32</v>
      </c>
      <c r="H184" t="s">
        <v>33</v>
      </c>
      <c r="I184" t="s">
        <v>34</v>
      </c>
      <c r="J184" t="s">
        <v>35</v>
      </c>
      <c r="K184" t="s">
        <v>36</v>
      </c>
      <c r="L184">
        <v>6</v>
      </c>
      <c r="M184" t="s">
        <v>37</v>
      </c>
      <c r="N184" t="s">
        <v>268</v>
      </c>
      <c r="O184" t="s">
        <v>269</v>
      </c>
      <c r="P184">
        <v>18</v>
      </c>
      <c r="Q184" t="s">
        <v>270</v>
      </c>
      <c r="R184" t="s">
        <v>461</v>
      </c>
      <c r="S184">
        <v>3000</v>
      </c>
      <c r="T184" t="s">
        <v>41</v>
      </c>
      <c r="U184">
        <v>3421</v>
      </c>
      <c r="V184" t="s">
        <v>272</v>
      </c>
      <c r="W184">
        <v>0</v>
      </c>
      <c r="X184" t="s">
        <v>43</v>
      </c>
      <c r="Y184" s="2">
        <v>36193120.799999997</v>
      </c>
      <c r="Z184" s="1">
        <v>37831073</v>
      </c>
      <c r="AA184" s="1">
        <v>24226051.66</v>
      </c>
      <c r="AB184" s="1">
        <v>24226051.66</v>
      </c>
      <c r="AC184" s="1">
        <v>6663869.6600000001</v>
      </c>
      <c r="AD184" s="1">
        <v>6663869.6600000001</v>
      </c>
      <c r="AE184" s="1">
        <v>6663869.6600000001</v>
      </c>
      <c r="AF184">
        <v>0</v>
      </c>
      <c r="AG184">
        <v>0</v>
      </c>
      <c r="AH184">
        <v>0</v>
      </c>
      <c r="AI184" s="2">
        <f t="shared" si="9"/>
        <v>0</v>
      </c>
      <c r="AJ184" s="8">
        <f t="shared" si="7"/>
        <v>11967069.139999997</v>
      </c>
      <c r="AK184" s="11">
        <f t="shared" si="8"/>
        <v>36193120.799999997</v>
      </c>
      <c r="AL184">
        <v>0</v>
      </c>
      <c r="AM184">
        <v>0</v>
      </c>
      <c r="AN184">
        <v>0</v>
      </c>
      <c r="AO184" s="1">
        <v>1637952.2</v>
      </c>
      <c r="AP184" s="1">
        <v>-1637952.2</v>
      </c>
    </row>
    <row r="185" spans="1:42" x14ac:dyDescent="0.25">
      <c r="A185" t="s">
        <v>129</v>
      </c>
      <c r="B185" t="s">
        <v>130</v>
      </c>
      <c r="C185">
        <v>1</v>
      </c>
      <c r="D185" t="s">
        <v>468</v>
      </c>
      <c r="E185">
        <v>1.3</v>
      </c>
      <c r="F185" t="s">
        <v>467</v>
      </c>
      <c r="G185" t="s">
        <v>32</v>
      </c>
      <c r="H185" t="s">
        <v>33</v>
      </c>
      <c r="I185" t="s">
        <v>34</v>
      </c>
      <c r="J185" t="s">
        <v>35</v>
      </c>
      <c r="K185" t="s">
        <v>36</v>
      </c>
      <c r="L185">
        <v>6</v>
      </c>
      <c r="M185" t="s">
        <v>37</v>
      </c>
      <c r="N185" t="s">
        <v>268</v>
      </c>
      <c r="O185" t="s">
        <v>269</v>
      </c>
      <c r="P185">
        <v>18</v>
      </c>
      <c r="Q185" t="s">
        <v>270</v>
      </c>
      <c r="R185" t="s">
        <v>461</v>
      </c>
      <c r="S185">
        <v>3000</v>
      </c>
      <c r="T185" t="s">
        <v>41</v>
      </c>
      <c r="U185">
        <v>3431</v>
      </c>
      <c r="V185" t="s">
        <v>273</v>
      </c>
      <c r="W185">
        <v>0</v>
      </c>
      <c r="X185" t="s">
        <v>43</v>
      </c>
      <c r="Y185" s="2">
        <v>850000</v>
      </c>
      <c r="Z185" s="1">
        <v>850000</v>
      </c>
      <c r="AA185" s="1">
        <v>850000</v>
      </c>
      <c r="AB185" s="1">
        <v>850000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 s="2">
        <f t="shared" si="9"/>
        <v>0</v>
      </c>
      <c r="AJ185" s="8">
        <f t="shared" si="7"/>
        <v>0</v>
      </c>
      <c r="AK185" s="11">
        <f t="shared" si="8"/>
        <v>850000</v>
      </c>
      <c r="AL185">
        <v>0</v>
      </c>
      <c r="AM185">
        <v>0</v>
      </c>
      <c r="AN185">
        <v>0</v>
      </c>
      <c r="AO185">
        <v>0</v>
      </c>
      <c r="AP185">
        <v>0</v>
      </c>
    </row>
    <row r="186" spans="1:42" x14ac:dyDescent="0.25">
      <c r="A186" t="s">
        <v>129</v>
      </c>
      <c r="B186" t="s">
        <v>130</v>
      </c>
      <c r="C186">
        <v>1</v>
      </c>
      <c r="D186" t="s">
        <v>468</v>
      </c>
      <c r="E186">
        <v>1.3</v>
      </c>
      <c r="F186" t="s">
        <v>467</v>
      </c>
      <c r="G186" t="s">
        <v>32</v>
      </c>
      <c r="H186" t="s">
        <v>33</v>
      </c>
      <c r="I186" t="s">
        <v>46</v>
      </c>
      <c r="J186" t="s">
        <v>47</v>
      </c>
      <c r="K186" t="s">
        <v>48</v>
      </c>
      <c r="L186">
        <v>6</v>
      </c>
      <c r="M186" t="s">
        <v>37</v>
      </c>
      <c r="N186" t="s">
        <v>49</v>
      </c>
      <c r="O186" t="s">
        <v>50</v>
      </c>
      <c r="P186">
        <v>21</v>
      </c>
      <c r="Q186" t="s">
        <v>108</v>
      </c>
      <c r="R186" t="s">
        <v>461</v>
      </c>
      <c r="S186">
        <v>3000</v>
      </c>
      <c r="T186" t="s">
        <v>41</v>
      </c>
      <c r="U186">
        <v>3441</v>
      </c>
      <c r="V186" t="s">
        <v>331</v>
      </c>
      <c r="W186">
        <v>0</v>
      </c>
      <c r="X186" t="s">
        <v>43</v>
      </c>
      <c r="Y186" s="2">
        <v>160000</v>
      </c>
      <c r="Z186" s="1">
        <v>160000</v>
      </c>
      <c r="AA186" s="1">
        <v>147515.72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 s="2">
        <f t="shared" si="9"/>
        <v>0</v>
      </c>
      <c r="AJ186" s="8">
        <f t="shared" si="7"/>
        <v>12484.279999999999</v>
      </c>
      <c r="AK186" s="11">
        <f t="shared" si="8"/>
        <v>160000</v>
      </c>
      <c r="AL186">
        <v>0</v>
      </c>
      <c r="AM186">
        <v>0</v>
      </c>
      <c r="AN186">
        <v>0</v>
      </c>
      <c r="AO186">
        <v>0</v>
      </c>
      <c r="AP186">
        <v>0</v>
      </c>
    </row>
    <row r="187" spans="1:42" x14ac:dyDescent="0.25">
      <c r="A187" t="s">
        <v>129</v>
      </c>
      <c r="B187" t="s">
        <v>130</v>
      </c>
      <c r="C187">
        <v>1</v>
      </c>
      <c r="D187" t="s">
        <v>468</v>
      </c>
      <c r="E187">
        <v>1.3</v>
      </c>
      <c r="F187" t="s">
        <v>467</v>
      </c>
      <c r="G187" t="s">
        <v>32</v>
      </c>
      <c r="H187" t="s">
        <v>33</v>
      </c>
      <c r="I187" t="s">
        <v>46</v>
      </c>
      <c r="J187" t="s">
        <v>47</v>
      </c>
      <c r="K187" t="s">
        <v>48</v>
      </c>
      <c r="L187">
        <v>6</v>
      </c>
      <c r="M187" t="s">
        <v>37</v>
      </c>
      <c r="N187" t="s">
        <v>49</v>
      </c>
      <c r="O187" t="s">
        <v>50</v>
      </c>
      <c r="P187">
        <v>21</v>
      </c>
      <c r="Q187" t="s">
        <v>108</v>
      </c>
      <c r="R187" t="s">
        <v>461</v>
      </c>
      <c r="S187">
        <v>3000</v>
      </c>
      <c r="T187" t="s">
        <v>41</v>
      </c>
      <c r="U187">
        <v>3451</v>
      </c>
      <c r="V187" t="s">
        <v>332</v>
      </c>
      <c r="W187">
        <v>0</v>
      </c>
      <c r="X187" t="s">
        <v>43</v>
      </c>
      <c r="Y187" s="2">
        <v>5350000</v>
      </c>
      <c r="Z187" s="1">
        <v>5000000</v>
      </c>
      <c r="AA187" s="1">
        <v>5248343.92</v>
      </c>
      <c r="AB187" s="1">
        <v>5248343.92</v>
      </c>
      <c r="AC187" s="1">
        <v>5247364.2699999996</v>
      </c>
      <c r="AD187" s="1">
        <v>5247364.2699999996</v>
      </c>
      <c r="AE187" s="1">
        <v>5247364.2699999996</v>
      </c>
      <c r="AF187">
        <v>0</v>
      </c>
      <c r="AG187">
        <v>0</v>
      </c>
      <c r="AH187">
        <v>0</v>
      </c>
      <c r="AI187" s="2">
        <f t="shared" si="9"/>
        <v>0</v>
      </c>
      <c r="AJ187" s="8">
        <f t="shared" si="7"/>
        <v>101656.08000000007</v>
      </c>
      <c r="AK187" s="11">
        <f t="shared" si="8"/>
        <v>5350000</v>
      </c>
      <c r="AL187">
        <v>0</v>
      </c>
      <c r="AM187" s="1">
        <v>350000</v>
      </c>
      <c r="AN187">
        <v>0</v>
      </c>
      <c r="AO187">
        <v>0</v>
      </c>
      <c r="AP187" s="1">
        <v>350000</v>
      </c>
    </row>
    <row r="188" spans="1:42" x14ac:dyDescent="0.25">
      <c r="A188" t="s">
        <v>129</v>
      </c>
      <c r="B188" t="s">
        <v>130</v>
      </c>
      <c r="C188">
        <v>1</v>
      </c>
      <c r="D188" t="s">
        <v>468</v>
      </c>
      <c r="E188">
        <v>1.3</v>
      </c>
      <c r="F188" t="s">
        <v>467</v>
      </c>
      <c r="G188" t="s">
        <v>32</v>
      </c>
      <c r="H188" t="s">
        <v>33</v>
      </c>
      <c r="I188" t="s">
        <v>46</v>
      </c>
      <c r="J188" t="s">
        <v>47</v>
      </c>
      <c r="K188" t="s">
        <v>48</v>
      </c>
      <c r="L188">
        <v>6</v>
      </c>
      <c r="M188" t="s">
        <v>37</v>
      </c>
      <c r="N188" t="s">
        <v>49</v>
      </c>
      <c r="O188" t="s">
        <v>50</v>
      </c>
      <c r="P188">
        <v>21</v>
      </c>
      <c r="Q188" t="s">
        <v>108</v>
      </c>
      <c r="R188" t="s">
        <v>461</v>
      </c>
      <c r="S188">
        <v>3000</v>
      </c>
      <c r="T188" t="s">
        <v>41</v>
      </c>
      <c r="U188">
        <v>3481</v>
      </c>
      <c r="V188" t="s">
        <v>333</v>
      </c>
      <c r="W188">
        <v>0</v>
      </c>
      <c r="X188" t="s">
        <v>43</v>
      </c>
      <c r="Y188" s="2">
        <v>1080000</v>
      </c>
      <c r="Z188" s="1">
        <v>1080000</v>
      </c>
      <c r="AA188" s="1">
        <v>174210.01</v>
      </c>
      <c r="AB188" s="1">
        <v>174210.01</v>
      </c>
      <c r="AC188" s="1">
        <v>174210.01</v>
      </c>
      <c r="AD188" s="1">
        <v>174210.01</v>
      </c>
      <c r="AE188" s="1">
        <v>174210.01</v>
      </c>
      <c r="AF188">
        <v>0</v>
      </c>
      <c r="AG188">
        <v>0</v>
      </c>
      <c r="AH188">
        <v>0</v>
      </c>
      <c r="AI188" s="2">
        <f t="shared" si="9"/>
        <v>0</v>
      </c>
      <c r="AJ188" s="8">
        <f t="shared" si="7"/>
        <v>905789.99</v>
      </c>
      <c r="AK188" s="11">
        <f t="shared" si="8"/>
        <v>1080000</v>
      </c>
      <c r="AL188">
        <v>0</v>
      </c>
      <c r="AM188">
        <v>0</v>
      </c>
      <c r="AN188">
        <v>0</v>
      </c>
      <c r="AO188">
        <v>0</v>
      </c>
      <c r="AP188">
        <v>0</v>
      </c>
    </row>
    <row r="189" spans="1:42" x14ac:dyDescent="0.25">
      <c r="A189" t="s">
        <v>129</v>
      </c>
      <c r="B189" t="s">
        <v>130</v>
      </c>
      <c r="C189">
        <v>1</v>
      </c>
      <c r="D189" t="s">
        <v>468</v>
      </c>
      <c r="E189">
        <v>1.3</v>
      </c>
      <c r="F189" t="s">
        <v>467</v>
      </c>
      <c r="G189" t="s">
        <v>32</v>
      </c>
      <c r="H189" t="s">
        <v>33</v>
      </c>
      <c r="I189" t="s">
        <v>34</v>
      </c>
      <c r="J189" t="s">
        <v>35</v>
      </c>
      <c r="K189" t="s">
        <v>36</v>
      </c>
      <c r="L189">
        <v>6</v>
      </c>
      <c r="M189" t="s">
        <v>37</v>
      </c>
      <c r="N189" t="s">
        <v>268</v>
      </c>
      <c r="O189" t="s">
        <v>269</v>
      </c>
      <c r="P189">
        <v>18</v>
      </c>
      <c r="Q189" t="s">
        <v>270</v>
      </c>
      <c r="R189" t="s">
        <v>461</v>
      </c>
      <c r="S189">
        <v>3000</v>
      </c>
      <c r="T189" t="s">
        <v>41</v>
      </c>
      <c r="U189">
        <v>3511</v>
      </c>
      <c r="V189" t="s">
        <v>274</v>
      </c>
      <c r="W189">
        <v>0</v>
      </c>
      <c r="X189" t="s">
        <v>43</v>
      </c>
      <c r="Y189" s="2">
        <v>15500000</v>
      </c>
      <c r="Z189" s="1">
        <v>36385568</v>
      </c>
      <c r="AA189" s="1">
        <v>2947350.24</v>
      </c>
      <c r="AB189" s="1">
        <v>2947350.24</v>
      </c>
      <c r="AC189" s="1">
        <v>2947350.24</v>
      </c>
      <c r="AD189" s="1">
        <v>1470870.49</v>
      </c>
      <c r="AE189" s="1">
        <v>1470870.49</v>
      </c>
      <c r="AF189">
        <v>0</v>
      </c>
      <c r="AG189">
        <v>0</v>
      </c>
      <c r="AH189">
        <v>0</v>
      </c>
      <c r="AI189" s="2">
        <f t="shared" si="9"/>
        <v>0</v>
      </c>
      <c r="AJ189" s="8">
        <f t="shared" si="7"/>
        <v>12552649.76</v>
      </c>
      <c r="AK189" s="11">
        <f t="shared" si="8"/>
        <v>15500000</v>
      </c>
      <c r="AL189">
        <v>0</v>
      </c>
      <c r="AM189">
        <v>0</v>
      </c>
      <c r="AN189">
        <v>0</v>
      </c>
      <c r="AO189" s="1">
        <v>20885568</v>
      </c>
      <c r="AP189" s="1">
        <v>-20885568</v>
      </c>
    </row>
    <row r="190" spans="1:42" x14ac:dyDescent="0.25">
      <c r="A190" t="s">
        <v>129</v>
      </c>
      <c r="B190" t="s">
        <v>130</v>
      </c>
      <c r="C190">
        <v>1</v>
      </c>
      <c r="D190" t="s">
        <v>468</v>
      </c>
      <c r="E190">
        <v>1.3</v>
      </c>
      <c r="F190" t="s">
        <v>467</v>
      </c>
      <c r="G190" t="s">
        <v>32</v>
      </c>
      <c r="H190" t="s">
        <v>33</v>
      </c>
      <c r="I190" t="s">
        <v>46</v>
      </c>
      <c r="J190" t="s">
        <v>47</v>
      </c>
      <c r="K190" t="s">
        <v>48</v>
      </c>
      <c r="L190">
        <v>6</v>
      </c>
      <c r="M190" t="s">
        <v>37</v>
      </c>
      <c r="N190" t="s">
        <v>49</v>
      </c>
      <c r="O190" t="s">
        <v>50</v>
      </c>
      <c r="P190">
        <v>21</v>
      </c>
      <c r="Q190" t="s">
        <v>108</v>
      </c>
      <c r="R190" t="s">
        <v>461</v>
      </c>
      <c r="S190">
        <v>3000</v>
      </c>
      <c r="T190" t="s">
        <v>41</v>
      </c>
      <c r="U190">
        <v>3511</v>
      </c>
      <c r="V190" t="s">
        <v>274</v>
      </c>
      <c r="W190">
        <v>0</v>
      </c>
      <c r="X190" t="s">
        <v>43</v>
      </c>
      <c r="Y190" s="2">
        <v>450000</v>
      </c>
      <c r="Z190" s="1">
        <v>800000</v>
      </c>
      <c r="AA190" s="1">
        <v>126578.04</v>
      </c>
      <c r="AB190" s="1">
        <v>126578.04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 s="2">
        <f t="shared" si="9"/>
        <v>0</v>
      </c>
      <c r="AJ190" s="8">
        <f t="shared" si="7"/>
        <v>323421.96000000002</v>
      </c>
      <c r="AK190" s="11">
        <f t="shared" si="8"/>
        <v>450000</v>
      </c>
      <c r="AL190">
        <v>0</v>
      </c>
      <c r="AM190">
        <v>0</v>
      </c>
      <c r="AN190">
        <v>0</v>
      </c>
      <c r="AO190" s="1">
        <v>350000</v>
      </c>
      <c r="AP190" s="1">
        <v>-350000</v>
      </c>
    </row>
    <row r="191" spans="1:42" x14ac:dyDescent="0.25">
      <c r="A191" t="s">
        <v>129</v>
      </c>
      <c r="B191" t="s">
        <v>130</v>
      </c>
      <c r="C191">
        <v>3</v>
      </c>
      <c r="D191" t="s">
        <v>477</v>
      </c>
      <c r="E191">
        <v>3.8</v>
      </c>
      <c r="F191" t="s">
        <v>479</v>
      </c>
      <c r="G191" t="s">
        <v>78</v>
      </c>
      <c r="H191" t="s">
        <v>79</v>
      </c>
      <c r="I191" t="s">
        <v>46</v>
      </c>
      <c r="J191" t="s">
        <v>80</v>
      </c>
      <c r="K191" t="s">
        <v>81</v>
      </c>
      <c r="L191">
        <v>6</v>
      </c>
      <c r="M191" t="s">
        <v>37</v>
      </c>
      <c r="N191" t="s">
        <v>82</v>
      </c>
      <c r="O191" t="s">
        <v>83</v>
      </c>
      <c r="P191">
        <v>49</v>
      </c>
      <c r="Q191" t="s">
        <v>193</v>
      </c>
      <c r="R191" t="s">
        <v>461</v>
      </c>
      <c r="S191">
        <v>3000</v>
      </c>
      <c r="T191" t="s">
        <v>41</v>
      </c>
      <c r="U191">
        <v>3531</v>
      </c>
      <c r="V191" t="s">
        <v>198</v>
      </c>
      <c r="W191">
        <v>0</v>
      </c>
      <c r="X191" t="s">
        <v>43</v>
      </c>
      <c r="Y191" s="2">
        <v>275000</v>
      </c>
      <c r="Z191" s="1">
        <v>275000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 s="2">
        <f t="shared" si="9"/>
        <v>0</v>
      </c>
      <c r="AJ191" s="8">
        <f t="shared" si="7"/>
        <v>275000</v>
      </c>
      <c r="AK191" s="11">
        <f t="shared" si="8"/>
        <v>275000</v>
      </c>
      <c r="AL191">
        <v>0</v>
      </c>
      <c r="AM191">
        <v>0</v>
      </c>
      <c r="AN191">
        <v>0</v>
      </c>
      <c r="AO191">
        <v>0</v>
      </c>
      <c r="AP191">
        <v>0</v>
      </c>
    </row>
    <row r="192" spans="1:42" x14ac:dyDescent="0.25">
      <c r="A192" t="s">
        <v>129</v>
      </c>
      <c r="B192" t="s">
        <v>130</v>
      </c>
      <c r="C192">
        <v>2</v>
      </c>
      <c r="D192" t="s">
        <v>470</v>
      </c>
      <c r="E192">
        <v>2.2999999999999998</v>
      </c>
      <c r="F192" t="s">
        <v>473</v>
      </c>
      <c r="G192" t="s">
        <v>206</v>
      </c>
      <c r="H192" t="s">
        <v>207</v>
      </c>
      <c r="I192" t="s">
        <v>46</v>
      </c>
      <c r="J192" t="s">
        <v>89</v>
      </c>
      <c r="K192" t="s">
        <v>90</v>
      </c>
      <c r="L192">
        <v>3</v>
      </c>
      <c r="M192" t="s">
        <v>91</v>
      </c>
      <c r="N192" t="s">
        <v>208</v>
      </c>
      <c r="O192" t="s">
        <v>209</v>
      </c>
      <c r="P192">
        <v>39</v>
      </c>
      <c r="Q192" t="s">
        <v>210</v>
      </c>
      <c r="R192" t="s">
        <v>461</v>
      </c>
      <c r="S192">
        <v>3000</v>
      </c>
      <c r="T192" t="s">
        <v>41</v>
      </c>
      <c r="U192">
        <v>3541</v>
      </c>
      <c r="V192" t="s">
        <v>213</v>
      </c>
      <c r="W192">
        <v>0</v>
      </c>
      <c r="X192" t="s">
        <v>43</v>
      </c>
      <c r="Y192" s="2">
        <v>650000</v>
      </c>
      <c r="Z192" s="1">
        <v>650000</v>
      </c>
      <c r="AA192" s="1">
        <v>625103.77</v>
      </c>
      <c r="AB192" s="1">
        <v>625103.77</v>
      </c>
      <c r="AC192" s="1">
        <v>52091.98</v>
      </c>
      <c r="AD192">
        <v>0</v>
      </c>
      <c r="AE192">
        <v>0</v>
      </c>
      <c r="AF192">
        <v>0</v>
      </c>
      <c r="AG192">
        <v>0</v>
      </c>
      <c r="AH192">
        <v>0</v>
      </c>
      <c r="AI192" s="2">
        <f t="shared" si="9"/>
        <v>0</v>
      </c>
      <c r="AJ192" s="8">
        <f t="shared" si="7"/>
        <v>24896.229999999981</v>
      </c>
      <c r="AK192" s="11">
        <f t="shared" si="8"/>
        <v>650000</v>
      </c>
      <c r="AL192">
        <v>0</v>
      </c>
      <c r="AM192">
        <v>0</v>
      </c>
      <c r="AN192">
        <v>0</v>
      </c>
      <c r="AO192">
        <v>0</v>
      </c>
      <c r="AP192">
        <v>0</v>
      </c>
    </row>
    <row r="193" spans="1:42" x14ac:dyDescent="0.25">
      <c r="A193" t="s">
        <v>129</v>
      </c>
      <c r="B193" t="s">
        <v>130</v>
      </c>
      <c r="C193">
        <v>1</v>
      </c>
      <c r="D193" t="s">
        <v>468</v>
      </c>
      <c r="E193">
        <v>1.3</v>
      </c>
      <c r="F193" t="s">
        <v>467</v>
      </c>
      <c r="G193" t="s">
        <v>32</v>
      </c>
      <c r="H193" t="s">
        <v>33</v>
      </c>
      <c r="I193" t="s">
        <v>46</v>
      </c>
      <c r="J193" t="s">
        <v>47</v>
      </c>
      <c r="K193" t="s">
        <v>48</v>
      </c>
      <c r="L193">
        <v>6</v>
      </c>
      <c r="M193" t="s">
        <v>37</v>
      </c>
      <c r="N193" t="s">
        <v>49</v>
      </c>
      <c r="O193" t="s">
        <v>50</v>
      </c>
      <c r="P193">
        <v>21</v>
      </c>
      <c r="Q193" t="s">
        <v>108</v>
      </c>
      <c r="R193" t="s">
        <v>461</v>
      </c>
      <c r="S193">
        <v>3000</v>
      </c>
      <c r="T193" t="s">
        <v>41</v>
      </c>
      <c r="U193">
        <v>3551</v>
      </c>
      <c r="V193" t="s">
        <v>334</v>
      </c>
      <c r="W193">
        <v>0</v>
      </c>
      <c r="X193" t="s">
        <v>43</v>
      </c>
      <c r="Y193" s="2">
        <v>7000000</v>
      </c>
      <c r="Z193" s="1">
        <v>7000000</v>
      </c>
      <c r="AA193" s="1">
        <v>3498069.45</v>
      </c>
      <c r="AB193" s="1">
        <v>3498069.45</v>
      </c>
      <c r="AC193" s="1">
        <v>1518067.26</v>
      </c>
      <c r="AD193" s="1">
        <v>166817.89000000001</v>
      </c>
      <c r="AE193" s="1">
        <v>166817.89000000001</v>
      </c>
      <c r="AF193">
        <v>0</v>
      </c>
      <c r="AG193">
        <v>0</v>
      </c>
      <c r="AH193">
        <v>0</v>
      </c>
      <c r="AI193" s="2">
        <f t="shared" si="9"/>
        <v>0</v>
      </c>
      <c r="AJ193" s="8">
        <f t="shared" si="7"/>
        <v>3501930.55</v>
      </c>
      <c r="AK193" s="11">
        <f t="shared" si="8"/>
        <v>7000000</v>
      </c>
      <c r="AL193">
        <v>0</v>
      </c>
      <c r="AM193">
        <v>0</v>
      </c>
      <c r="AN193">
        <v>0</v>
      </c>
      <c r="AO193">
        <v>0</v>
      </c>
      <c r="AP193">
        <v>0</v>
      </c>
    </row>
    <row r="194" spans="1:42" x14ac:dyDescent="0.25">
      <c r="A194" t="s">
        <v>129</v>
      </c>
      <c r="B194" t="s">
        <v>130</v>
      </c>
      <c r="C194">
        <v>2</v>
      </c>
      <c r="D194" t="s">
        <v>470</v>
      </c>
      <c r="E194">
        <v>2.2999999999999998</v>
      </c>
      <c r="F194" t="s">
        <v>473</v>
      </c>
      <c r="G194" t="s">
        <v>206</v>
      </c>
      <c r="H194" t="s">
        <v>207</v>
      </c>
      <c r="I194" t="s">
        <v>46</v>
      </c>
      <c r="J194" t="s">
        <v>89</v>
      </c>
      <c r="K194" t="s">
        <v>90</v>
      </c>
      <c r="L194">
        <v>3</v>
      </c>
      <c r="M194" t="s">
        <v>91</v>
      </c>
      <c r="N194" t="s">
        <v>208</v>
      </c>
      <c r="O194" t="s">
        <v>209</v>
      </c>
      <c r="P194">
        <v>39</v>
      </c>
      <c r="Q194" t="s">
        <v>210</v>
      </c>
      <c r="R194" t="s">
        <v>461</v>
      </c>
      <c r="S194">
        <v>3000</v>
      </c>
      <c r="T194" t="s">
        <v>41</v>
      </c>
      <c r="U194">
        <v>3561</v>
      </c>
      <c r="V194" t="s">
        <v>214</v>
      </c>
      <c r="W194">
        <v>0</v>
      </c>
      <c r="X194" t="s">
        <v>43</v>
      </c>
      <c r="Y194" s="2">
        <v>10000</v>
      </c>
      <c r="Z194" s="1">
        <v>10000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 s="2">
        <f t="shared" si="9"/>
        <v>0</v>
      </c>
      <c r="AJ194" s="8">
        <f t="shared" ref="AJ194:AJ257" si="10">Y194-AA194</f>
        <v>10000</v>
      </c>
      <c r="AK194" s="11">
        <f t="shared" ref="AK194:AK257" si="11">Y194-AF194+AG194+AH194</f>
        <v>10000</v>
      </c>
      <c r="AL194">
        <v>0</v>
      </c>
      <c r="AM194">
        <v>0</v>
      </c>
      <c r="AN194">
        <v>0</v>
      </c>
      <c r="AO194">
        <v>0</v>
      </c>
      <c r="AP194">
        <v>0</v>
      </c>
    </row>
    <row r="195" spans="1:42" x14ac:dyDescent="0.25">
      <c r="A195" t="s">
        <v>129</v>
      </c>
      <c r="B195" t="s">
        <v>130</v>
      </c>
      <c r="C195">
        <v>2</v>
      </c>
      <c r="D195" t="s">
        <v>470</v>
      </c>
      <c r="E195">
        <v>2.2000000000000002</v>
      </c>
      <c r="F195" t="s">
        <v>472</v>
      </c>
      <c r="G195" t="s">
        <v>139</v>
      </c>
      <c r="H195" t="s">
        <v>140</v>
      </c>
      <c r="I195" t="s">
        <v>46</v>
      </c>
      <c r="J195" t="s">
        <v>89</v>
      </c>
      <c r="K195" t="s">
        <v>90</v>
      </c>
      <c r="L195">
        <v>2</v>
      </c>
      <c r="M195" t="s">
        <v>161</v>
      </c>
      <c r="N195" t="s">
        <v>162</v>
      </c>
      <c r="O195" t="s">
        <v>163</v>
      </c>
      <c r="P195">
        <v>36</v>
      </c>
      <c r="Q195" t="s">
        <v>164</v>
      </c>
      <c r="R195" t="s">
        <v>461</v>
      </c>
      <c r="S195">
        <v>3000</v>
      </c>
      <c r="T195" t="s">
        <v>41</v>
      </c>
      <c r="U195">
        <v>3571</v>
      </c>
      <c r="V195" t="s">
        <v>175</v>
      </c>
      <c r="W195">
        <v>0</v>
      </c>
      <c r="X195" t="s">
        <v>43</v>
      </c>
      <c r="Y195" s="2">
        <v>43006351</v>
      </c>
      <c r="Z195" s="1">
        <v>43006351</v>
      </c>
      <c r="AA195" s="1">
        <v>18560446.34</v>
      </c>
      <c r="AB195" s="1">
        <v>18560446.34</v>
      </c>
      <c r="AC195" s="1">
        <v>19742485.18</v>
      </c>
      <c r="AD195" s="1">
        <v>13076286.189999999</v>
      </c>
      <c r="AE195" s="1">
        <v>13076286.189999999</v>
      </c>
      <c r="AF195">
        <v>0</v>
      </c>
      <c r="AG195">
        <v>0</v>
      </c>
      <c r="AH195">
        <v>0</v>
      </c>
      <c r="AI195" s="2">
        <f t="shared" ref="AI195:AI258" si="12">AK195-Y195</f>
        <v>0</v>
      </c>
      <c r="AJ195" s="8">
        <f t="shared" si="10"/>
        <v>24445904.66</v>
      </c>
      <c r="AK195" s="11">
        <f t="shared" si="11"/>
        <v>43006351</v>
      </c>
      <c r="AL195">
        <v>0</v>
      </c>
      <c r="AM195">
        <v>0</v>
      </c>
      <c r="AN195">
        <v>0</v>
      </c>
      <c r="AO195">
        <v>0</v>
      </c>
      <c r="AP195">
        <v>0</v>
      </c>
    </row>
    <row r="196" spans="1:42" x14ac:dyDescent="0.25">
      <c r="A196" t="s">
        <v>129</v>
      </c>
      <c r="B196" t="s">
        <v>130</v>
      </c>
      <c r="C196">
        <v>1</v>
      </c>
      <c r="D196" t="s">
        <v>468</v>
      </c>
      <c r="E196">
        <v>1.7</v>
      </c>
      <c r="F196" t="s">
        <v>469</v>
      </c>
      <c r="G196" t="s">
        <v>96</v>
      </c>
      <c r="H196" t="s">
        <v>97</v>
      </c>
      <c r="I196" t="s">
        <v>46</v>
      </c>
      <c r="J196" t="s">
        <v>98</v>
      </c>
      <c r="K196" t="s">
        <v>99</v>
      </c>
      <c r="L196">
        <v>3</v>
      </c>
      <c r="M196" t="s">
        <v>91</v>
      </c>
      <c r="N196" t="s">
        <v>100</v>
      </c>
      <c r="O196" t="s">
        <v>101</v>
      </c>
      <c r="P196">
        <v>11</v>
      </c>
      <c r="Q196" t="s">
        <v>252</v>
      </c>
      <c r="R196" t="s">
        <v>461</v>
      </c>
      <c r="S196">
        <v>3000</v>
      </c>
      <c r="T196" t="s">
        <v>41</v>
      </c>
      <c r="U196">
        <v>3571</v>
      </c>
      <c r="V196" t="s">
        <v>175</v>
      </c>
      <c r="W196">
        <v>0</v>
      </c>
      <c r="X196" t="s">
        <v>43</v>
      </c>
      <c r="Y196" s="2">
        <v>50000</v>
      </c>
      <c r="Z196" s="1">
        <v>50000</v>
      </c>
      <c r="AA196" s="1">
        <v>20000</v>
      </c>
      <c r="AB196" s="1">
        <v>20000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 s="2">
        <f t="shared" si="12"/>
        <v>0</v>
      </c>
      <c r="AJ196" s="8">
        <f t="shared" si="10"/>
        <v>30000</v>
      </c>
      <c r="AK196" s="11">
        <f t="shared" si="11"/>
        <v>50000</v>
      </c>
      <c r="AL196">
        <v>0</v>
      </c>
      <c r="AM196">
        <v>0</v>
      </c>
      <c r="AN196">
        <v>0</v>
      </c>
      <c r="AO196">
        <v>0</v>
      </c>
      <c r="AP196">
        <v>0</v>
      </c>
    </row>
    <row r="197" spans="1:42" x14ac:dyDescent="0.25">
      <c r="A197" t="s">
        <v>129</v>
      </c>
      <c r="B197" t="s">
        <v>130</v>
      </c>
      <c r="C197">
        <v>1</v>
      </c>
      <c r="D197" t="s">
        <v>468</v>
      </c>
      <c r="E197">
        <v>1.3</v>
      </c>
      <c r="F197" t="s">
        <v>467</v>
      </c>
      <c r="G197" t="s">
        <v>32</v>
      </c>
      <c r="H197" t="s">
        <v>33</v>
      </c>
      <c r="I197" t="s">
        <v>46</v>
      </c>
      <c r="J197" t="s">
        <v>47</v>
      </c>
      <c r="K197" t="s">
        <v>48</v>
      </c>
      <c r="L197">
        <v>6</v>
      </c>
      <c r="M197" t="s">
        <v>37</v>
      </c>
      <c r="N197" t="s">
        <v>49</v>
      </c>
      <c r="O197" t="s">
        <v>50</v>
      </c>
      <c r="P197">
        <v>21</v>
      </c>
      <c r="Q197" t="s">
        <v>108</v>
      </c>
      <c r="R197" t="s">
        <v>461</v>
      </c>
      <c r="S197">
        <v>3000</v>
      </c>
      <c r="T197" t="s">
        <v>41</v>
      </c>
      <c r="U197">
        <v>3571</v>
      </c>
      <c r="V197" t="s">
        <v>175</v>
      </c>
      <c r="W197">
        <v>0</v>
      </c>
      <c r="X197" t="s">
        <v>43</v>
      </c>
      <c r="Y197" s="2">
        <v>13000000</v>
      </c>
      <c r="Z197" s="1">
        <v>13000000</v>
      </c>
      <c r="AA197" s="1">
        <v>4692619.2699999996</v>
      </c>
      <c r="AB197" s="1">
        <v>4508991.2699999996</v>
      </c>
      <c r="AC197" s="1">
        <v>2487739.5</v>
      </c>
      <c r="AD197" s="1">
        <v>312872.88</v>
      </c>
      <c r="AE197" s="1">
        <v>312872.88</v>
      </c>
      <c r="AF197">
        <v>0</v>
      </c>
      <c r="AG197">
        <v>0</v>
      </c>
      <c r="AH197">
        <v>0</v>
      </c>
      <c r="AI197" s="2">
        <f t="shared" si="12"/>
        <v>0</v>
      </c>
      <c r="AJ197" s="8">
        <f t="shared" si="10"/>
        <v>8307380.7300000004</v>
      </c>
      <c r="AK197" s="11">
        <f t="shared" si="11"/>
        <v>13000000</v>
      </c>
      <c r="AL197">
        <v>0</v>
      </c>
      <c r="AM197">
        <v>0</v>
      </c>
      <c r="AN197">
        <v>0</v>
      </c>
      <c r="AO197">
        <v>0</v>
      </c>
      <c r="AP197">
        <v>0</v>
      </c>
    </row>
    <row r="198" spans="1:42" x14ac:dyDescent="0.25">
      <c r="A198" t="s">
        <v>129</v>
      </c>
      <c r="B198" t="s">
        <v>130</v>
      </c>
      <c r="C198">
        <v>1</v>
      </c>
      <c r="D198" t="s">
        <v>468</v>
      </c>
      <c r="E198">
        <v>1.3</v>
      </c>
      <c r="F198" t="s">
        <v>467</v>
      </c>
      <c r="G198" t="s">
        <v>32</v>
      </c>
      <c r="H198" t="s">
        <v>33</v>
      </c>
      <c r="I198" t="s">
        <v>46</v>
      </c>
      <c r="J198" t="s">
        <v>352</v>
      </c>
      <c r="K198" t="s">
        <v>353</v>
      </c>
      <c r="L198">
        <v>3</v>
      </c>
      <c r="M198" t="s">
        <v>91</v>
      </c>
      <c r="N198" t="s">
        <v>354</v>
      </c>
      <c r="O198" t="s">
        <v>355</v>
      </c>
      <c r="P198">
        <v>43</v>
      </c>
      <c r="Q198" t="s">
        <v>356</v>
      </c>
      <c r="R198" t="s">
        <v>461</v>
      </c>
      <c r="S198">
        <v>3000</v>
      </c>
      <c r="T198" t="s">
        <v>41</v>
      </c>
      <c r="U198">
        <v>3571</v>
      </c>
      <c r="V198" t="s">
        <v>175</v>
      </c>
      <c r="W198">
        <v>0</v>
      </c>
      <c r="X198" t="s">
        <v>43</v>
      </c>
      <c r="Y198" s="2">
        <v>200000</v>
      </c>
      <c r="Z198" s="1">
        <v>200000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 s="2">
        <f t="shared" si="12"/>
        <v>0</v>
      </c>
      <c r="AJ198" s="8">
        <f t="shared" si="10"/>
        <v>200000</v>
      </c>
      <c r="AK198" s="11">
        <f t="shared" si="11"/>
        <v>200000</v>
      </c>
      <c r="AL198">
        <v>0</v>
      </c>
      <c r="AM198">
        <v>0</v>
      </c>
      <c r="AN198">
        <v>0</v>
      </c>
      <c r="AO198">
        <v>0</v>
      </c>
      <c r="AP198">
        <v>0</v>
      </c>
    </row>
    <row r="199" spans="1:42" x14ac:dyDescent="0.25">
      <c r="A199" t="s">
        <v>61</v>
      </c>
      <c r="B199" t="s">
        <v>62</v>
      </c>
      <c r="C199">
        <v>2</v>
      </c>
      <c r="D199" t="s">
        <v>470</v>
      </c>
      <c r="E199">
        <v>2.1</v>
      </c>
      <c r="F199" t="s">
        <v>471</v>
      </c>
      <c r="G199" t="s">
        <v>87</v>
      </c>
      <c r="H199" t="s">
        <v>88</v>
      </c>
      <c r="I199" t="s">
        <v>46</v>
      </c>
      <c r="J199" t="s">
        <v>89</v>
      </c>
      <c r="K199" t="s">
        <v>90</v>
      </c>
      <c r="L199">
        <v>3</v>
      </c>
      <c r="M199" t="s">
        <v>91</v>
      </c>
      <c r="N199" t="s">
        <v>92</v>
      </c>
      <c r="O199" t="s">
        <v>93</v>
      </c>
      <c r="P199">
        <v>35</v>
      </c>
      <c r="Q199" t="s">
        <v>94</v>
      </c>
      <c r="R199" t="s">
        <v>461</v>
      </c>
      <c r="S199">
        <v>3000</v>
      </c>
      <c r="T199" t="s">
        <v>41</v>
      </c>
      <c r="U199">
        <v>3581</v>
      </c>
      <c r="V199" t="s">
        <v>95</v>
      </c>
      <c r="W199">
        <v>0</v>
      </c>
      <c r="X199" t="s">
        <v>43</v>
      </c>
      <c r="Y199" s="2">
        <v>100000000</v>
      </c>
      <c r="Z199" s="1">
        <v>100000000</v>
      </c>
      <c r="AA199" s="1">
        <v>15336497.17</v>
      </c>
      <c r="AB199" s="1">
        <v>15336497.17</v>
      </c>
      <c r="AC199" s="1">
        <v>15336497.17</v>
      </c>
      <c r="AD199" s="1">
        <v>15336497.17</v>
      </c>
      <c r="AE199" s="1">
        <v>15336497.17</v>
      </c>
      <c r="AF199">
        <v>0</v>
      </c>
      <c r="AG199">
        <v>0</v>
      </c>
      <c r="AH199">
        <v>0</v>
      </c>
      <c r="AI199" s="2">
        <f t="shared" si="12"/>
        <v>0</v>
      </c>
      <c r="AJ199" s="8">
        <f t="shared" si="10"/>
        <v>84663502.829999998</v>
      </c>
      <c r="AK199" s="11">
        <f t="shared" si="11"/>
        <v>100000000</v>
      </c>
      <c r="AL199">
        <v>0</v>
      </c>
      <c r="AM199">
        <v>0</v>
      </c>
      <c r="AN199">
        <v>0</v>
      </c>
      <c r="AO199">
        <v>0</v>
      </c>
      <c r="AP199">
        <v>0</v>
      </c>
    </row>
    <row r="200" spans="1:42" x14ac:dyDescent="0.25">
      <c r="A200" t="s">
        <v>129</v>
      </c>
      <c r="B200" t="s">
        <v>130</v>
      </c>
      <c r="C200">
        <v>2</v>
      </c>
      <c r="D200" t="s">
        <v>470</v>
      </c>
      <c r="E200">
        <v>2.2999999999999998</v>
      </c>
      <c r="F200" t="s">
        <v>473</v>
      </c>
      <c r="G200" t="s">
        <v>206</v>
      </c>
      <c r="H200" t="s">
        <v>207</v>
      </c>
      <c r="I200" t="s">
        <v>46</v>
      </c>
      <c r="J200" t="s">
        <v>89</v>
      </c>
      <c r="K200" t="s">
        <v>90</v>
      </c>
      <c r="L200">
        <v>3</v>
      </c>
      <c r="M200" t="s">
        <v>91</v>
      </c>
      <c r="N200" t="s">
        <v>208</v>
      </c>
      <c r="O200" t="s">
        <v>209</v>
      </c>
      <c r="P200">
        <v>39</v>
      </c>
      <c r="Q200" t="s">
        <v>210</v>
      </c>
      <c r="R200" t="s">
        <v>461</v>
      </c>
      <c r="S200">
        <v>3000</v>
      </c>
      <c r="T200" t="s">
        <v>41</v>
      </c>
      <c r="U200">
        <v>3581</v>
      </c>
      <c r="V200" t="s">
        <v>95</v>
      </c>
      <c r="W200">
        <v>0</v>
      </c>
      <c r="X200" t="s">
        <v>43</v>
      </c>
      <c r="Y200" s="2">
        <v>1000000</v>
      </c>
      <c r="Z200" s="1">
        <v>1000000</v>
      </c>
      <c r="AA200" s="1">
        <v>994604.12</v>
      </c>
      <c r="AB200" s="1">
        <v>994604.12</v>
      </c>
      <c r="AC200" s="1">
        <v>115062.67</v>
      </c>
      <c r="AD200" s="1">
        <v>60089.52</v>
      </c>
      <c r="AE200" s="1">
        <v>60089.52</v>
      </c>
      <c r="AF200">
        <v>0</v>
      </c>
      <c r="AG200">
        <v>0</v>
      </c>
      <c r="AH200">
        <v>0</v>
      </c>
      <c r="AI200" s="2">
        <f t="shared" si="12"/>
        <v>0</v>
      </c>
      <c r="AJ200" s="8">
        <f t="shared" si="10"/>
        <v>5395.8800000000047</v>
      </c>
      <c r="AK200" s="11">
        <f t="shared" si="11"/>
        <v>1000000</v>
      </c>
      <c r="AL200">
        <v>0</v>
      </c>
      <c r="AM200">
        <v>0</v>
      </c>
      <c r="AN200">
        <v>0</v>
      </c>
      <c r="AO200">
        <v>0</v>
      </c>
      <c r="AP200">
        <v>0</v>
      </c>
    </row>
    <row r="201" spans="1:42" x14ac:dyDescent="0.25">
      <c r="A201" t="s">
        <v>129</v>
      </c>
      <c r="B201" t="s">
        <v>130</v>
      </c>
      <c r="C201">
        <v>1</v>
      </c>
      <c r="D201" t="s">
        <v>468</v>
      </c>
      <c r="E201">
        <v>1.3</v>
      </c>
      <c r="F201" t="s">
        <v>467</v>
      </c>
      <c r="G201" t="s">
        <v>32</v>
      </c>
      <c r="H201" t="s">
        <v>33</v>
      </c>
      <c r="I201" t="s">
        <v>46</v>
      </c>
      <c r="J201" t="s">
        <v>299</v>
      </c>
      <c r="K201" t="s">
        <v>300</v>
      </c>
      <c r="L201">
        <v>5</v>
      </c>
      <c r="M201" t="s">
        <v>221</v>
      </c>
      <c r="N201" t="s">
        <v>310</v>
      </c>
      <c r="O201" t="s">
        <v>311</v>
      </c>
      <c r="P201">
        <v>2</v>
      </c>
      <c r="Q201" t="s">
        <v>312</v>
      </c>
      <c r="R201" t="s">
        <v>461</v>
      </c>
      <c r="S201">
        <v>3000</v>
      </c>
      <c r="T201" t="s">
        <v>41</v>
      </c>
      <c r="U201">
        <v>3581</v>
      </c>
      <c r="V201" t="s">
        <v>95</v>
      </c>
      <c r="W201">
        <v>0</v>
      </c>
      <c r="X201" t="s">
        <v>43</v>
      </c>
      <c r="Y201" s="2">
        <v>5000</v>
      </c>
      <c r="Z201" s="1">
        <v>5000</v>
      </c>
      <c r="AA201">
        <v>672.8</v>
      </c>
      <c r="AB201">
        <v>672.8</v>
      </c>
      <c r="AC201">
        <v>672.8</v>
      </c>
      <c r="AD201">
        <v>672.8</v>
      </c>
      <c r="AE201">
        <v>672.8</v>
      </c>
      <c r="AF201">
        <v>0</v>
      </c>
      <c r="AG201">
        <v>0</v>
      </c>
      <c r="AH201">
        <v>0</v>
      </c>
      <c r="AI201" s="2">
        <f t="shared" si="12"/>
        <v>0</v>
      </c>
      <c r="AJ201" s="8">
        <f t="shared" si="10"/>
        <v>4327.2</v>
      </c>
      <c r="AK201" s="11">
        <f t="shared" si="11"/>
        <v>5000</v>
      </c>
      <c r="AL201">
        <v>0</v>
      </c>
      <c r="AM201">
        <v>0</v>
      </c>
      <c r="AN201">
        <v>0</v>
      </c>
      <c r="AO201">
        <v>0</v>
      </c>
      <c r="AP201">
        <v>0</v>
      </c>
    </row>
    <row r="202" spans="1:42" x14ac:dyDescent="0.25">
      <c r="A202" t="s">
        <v>129</v>
      </c>
      <c r="B202" t="s">
        <v>130</v>
      </c>
      <c r="C202">
        <v>1</v>
      </c>
      <c r="D202" t="s">
        <v>468</v>
      </c>
      <c r="E202">
        <v>1.3</v>
      </c>
      <c r="F202" t="s">
        <v>467</v>
      </c>
      <c r="G202" t="s">
        <v>32</v>
      </c>
      <c r="H202" t="s">
        <v>33</v>
      </c>
      <c r="I202" t="s">
        <v>46</v>
      </c>
      <c r="J202" t="s">
        <v>299</v>
      </c>
      <c r="K202" t="s">
        <v>300</v>
      </c>
      <c r="L202">
        <v>6</v>
      </c>
      <c r="M202" t="s">
        <v>37</v>
      </c>
      <c r="N202" t="s">
        <v>319</v>
      </c>
      <c r="O202" t="s">
        <v>320</v>
      </c>
      <c r="P202">
        <v>4</v>
      </c>
      <c r="Q202" t="s">
        <v>321</v>
      </c>
      <c r="R202" t="s">
        <v>461</v>
      </c>
      <c r="S202">
        <v>3000</v>
      </c>
      <c r="T202" t="s">
        <v>41</v>
      </c>
      <c r="U202">
        <v>3611</v>
      </c>
      <c r="V202" t="s">
        <v>322</v>
      </c>
      <c r="W202">
        <v>0</v>
      </c>
      <c r="X202" t="s">
        <v>43</v>
      </c>
      <c r="Y202" s="2">
        <v>30500000</v>
      </c>
      <c r="Z202" s="1">
        <v>30500000</v>
      </c>
      <c r="AA202" s="1">
        <v>2568617.46</v>
      </c>
      <c r="AB202" s="1">
        <v>2568617.46</v>
      </c>
      <c r="AC202" s="1">
        <v>2517097.2200000002</v>
      </c>
      <c r="AD202" s="1">
        <v>2517097.2200000002</v>
      </c>
      <c r="AE202" s="1">
        <v>2517097.2200000002</v>
      </c>
      <c r="AF202">
        <v>0</v>
      </c>
      <c r="AG202">
        <v>0</v>
      </c>
      <c r="AH202">
        <v>0</v>
      </c>
      <c r="AI202" s="2">
        <f t="shared" si="12"/>
        <v>0</v>
      </c>
      <c r="AJ202" s="8">
        <f t="shared" si="10"/>
        <v>27931382.539999999</v>
      </c>
      <c r="AK202" s="11">
        <f t="shared" si="11"/>
        <v>30500000</v>
      </c>
      <c r="AL202">
        <v>0</v>
      </c>
      <c r="AM202">
        <v>0</v>
      </c>
      <c r="AN202">
        <v>0</v>
      </c>
      <c r="AO202">
        <v>0</v>
      </c>
      <c r="AP202">
        <v>0</v>
      </c>
    </row>
    <row r="203" spans="1:42" x14ac:dyDescent="0.25">
      <c r="A203" t="s">
        <v>129</v>
      </c>
      <c r="B203" t="s">
        <v>130</v>
      </c>
      <c r="C203">
        <v>1</v>
      </c>
      <c r="D203" t="s">
        <v>468</v>
      </c>
      <c r="E203">
        <v>1.3</v>
      </c>
      <c r="F203" t="s">
        <v>467</v>
      </c>
      <c r="G203" t="s">
        <v>32</v>
      </c>
      <c r="H203" t="s">
        <v>33</v>
      </c>
      <c r="I203" t="s">
        <v>46</v>
      </c>
      <c r="J203" t="s">
        <v>299</v>
      </c>
      <c r="K203" t="s">
        <v>300</v>
      </c>
      <c r="L203">
        <v>6</v>
      </c>
      <c r="M203" t="s">
        <v>37</v>
      </c>
      <c r="N203" t="s">
        <v>319</v>
      </c>
      <c r="O203" t="s">
        <v>320</v>
      </c>
      <c r="P203">
        <v>4</v>
      </c>
      <c r="Q203" t="s">
        <v>321</v>
      </c>
      <c r="R203" t="s">
        <v>461</v>
      </c>
      <c r="S203">
        <v>3000</v>
      </c>
      <c r="T203" t="s">
        <v>41</v>
      </c>
      <c r="U203">
        <v>3611</v>
      </c>
      <c r="V203" t="s">
        <v>322</v>
      </c>
      <c r="W203">
        <v>7</v>
      </c>
      <c r="X203" t="s">
        <v>323</v>
      </c>
      <c r="Y203" s="2">
        <v>1500000</v>
      </c>
      <c r="Z203" s="1">
        <v>1500000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 s="2">
        <f t="shared" si="12"/>
        <v>0</v>
      </c>
      <c r="AJ203" s="8">
        <f t="shared" si="10"/>
        <v>1500000</v>
      </c>
      <c r="AK203" s="11">
        <f t="shared" si="11"/>
        <v>1500000</v>
      </c>
      <c r="AL203">
        <v>0</v>
      </c>
      <c r="AM203">
        <v>0</v>
      </c>
      <c r="AN203">
        <v>0</v>
      </c>
      <c r="AO203">
        <v>0</v>
      </c>
      <c r="AP203">
        <v>0</v>
      </c>
    </row>
    <row r="204" spans="1:42" x14ac:dyDescent="0.25">
      <c r="A204" t="s">
        <v>129</v>
      </c>
      <c r="B204" t="s">
        <v>130</v>
      </c>
      <c r="C204">
        <v>1</v>
      </c>
      <c r="D204" t="s">
        <v>468</v>
      </c>
      <c r="E204">
        <v>1.3</v>
      </c>
      <c r="F204" t="s">
        <v>467</v>
      </c>
      <c r="G204" t="s">
        <v>32</v>
      </c>
      <c r="H204" t="s">
        <v>33</v>
      </c>
      <c r="I204" t="s">
        <v>46</v>
      </c>
      <c r="J204" t="s">
        <v>47</v>
      </c>
      <c r="K204" t="s">
        <v>48</v>
      </c>
      <c r="L204">
        <v>6</v>
      </c>
      <c r="M204" t="s">
        <v>37</v>
      </c>
      <c r="N204" t="s">
        <v>49</v>
      </c>
      <c r="O204" t="s">
        <v>50</v>
      </c>
      <c r="P204">
        <v>21</v>
      </c>
      <c r="Q204" t="s">
        <v>108</v>
      </c>
      <c r="R204" t="s">
        <v>461</v>
      </c>
      <c r="S204">
        <v>3000</v>
      </c>
      <c r="T204" t="s">
        <v>41</v>
      </c>
      <c r="U204">
        <v>3631</v>
      </c>
      <c r="V204" t="s">
        <v>335</v>
      </c>
      <c r="W204">
        <v>0</v>
      </c>
      <c r="X204" t="s">
        <v>43</v>
      </c>
      <c r="Y204" s="2">
        <v>4000000</v>
      </c>
      <c r="Z204" s="1">
        <v>4000000</v>
      </c>
      <c r="AA204" s="1">
        <v>4866666.55</v>
      </c>
      <c r="AB204" s="1">
        <v>4866666.55</v>
      </c>
      <c r="AC204" s="1">
        <v>405555.55</v>
      </c>
      <c r="AD204" s="1">
        <v>405555.55</v>
      </c>
      <c r="AE204" s="1">
        <v>405555.55</v>
      </c>
      <c r="AF204" s="12">
        <v>0</v>
      </c>
      <c r="AG204" s="17">
        <v>866666.55</v>
      </c>
      <c r="AH204">
        <v>0</v>
      </c>
      <c r="AI204" s="2">
        <f t="shared" si="12"/>
        <v>866666.54999999981</v>
      </c>
      <c r="AJ204" s="8">
        <f t="shared" si="10"/>
        <v>-866666.54999999981</v>
      </c>
      <c r="AK204" s="11">
        <f t="shared" si="11"/>
        <v>4866666.55</v>
      </c>
      <c r="AL204">
        <v>0</v>
      </c>
      <c r="AM204">
        <v>0</v>
      </c>
      <c r="AN204">
        <v>0</v>
      </c>
      <c r="AO204">
        <v>0</v>
      </c>
      <c r="AP204">
        <v>0</v>
      </c>
    </row>
    <row r="205" spans="1:42" x14ac:dyDescent="0.25">
      <c r="A205" t="s">
        <v>129</v>
      </c>
      <c r="B205" t="s">
        <v>130</v>
      </c>
      <c r="C205">
        <v>1</v>
      </c>
      <c r="D205" t="s">
        <v>468</v>
      </c>
      <c r="E205">
        <v>1.3</v>
      </c>
      <c r="F205" t="s">
        <v>467</v>
      </c>
      <c r="G205" t="s">
        <v>32</v>
      </c>
      <c r="H205" t="s">
        <v>33</v>
      </c>
      <c r="I205" t="s">
        <v>46</v>
      </c>
      <c r="J205" t="s">
        <v>299</v>
      </c>
      <c r="K205" t="s">
        <v>300</v>
      </c>
      <c r="L205">
        <v>6</v>
      </c>
      <c r="M205" t="s">
        <v>37</v>
      </c>
      <c r="N205" t="s">
        <v>319</v>
      </c>
      <c r="O205" t="s">
        <v>320</v>
      </c>
      <c r="P205">
        <v>4</v>
      </c>
      <c r="Q205" t="s">
        <v>321</v>
      </c>
      <c r="R205" t="s">
        <v>461</v>
      </c>
      <c r="S205">
        <v>3000</v>
      </c>
      <c r="T205" t="s">
        <v>41</v>
      </c>
      <c r="U205">
        <v>3651</v>
      </c>
      <c r="V205" t="s">
        <v>324</v>
      </c>
      <c r="W205">
        <v>0</v>
      </c>
      <c r="X205" t="s">
        <v>43</v>
      </c>
      <c r="Y205" s="2">
        <v>3228216</v>
      </c>
      <c r="Z205" s="1">
        <v>3228216</v>
      </c>
      <c r="AA205" s="1">
        <v>3115199.95</v>
      </c>
      <c r="AB205" s="1">
        <v>3115199.95</v>
      </c>
      <c r="AC205" s="1">
        <v>259600</v>
      </c>
      <c r="AD205">
        <v>0</v>
      </c>
      <c r="AE205">
        <v>0</v>
      </c>
      <c r="AF205">
        <v>0</v>
      </c>
      <c r="AG205">
        <v>0</v>
      </c>
      <c r="AH205">
        <v>0</v>
      </c>
      <c r="AI205" s="2">
        <f t="shared" si="12"/>
        <v>0</v>
      </c>
      <c r="AJ205" s="8">
        <f t="shared" si="10"/>
        <v>113016.04999999981</v>
      </c>
      <c r="AK205" s="11">
        <f t="shared" si="11"/>
        <v>3228216</v>
      </c>
      <c r="AL205">
        <v>0</v>
      </c>
      <c r="AM205">
        <v>0</v>
      </c>
      <c r="AN205">
        <v>0</v>
      </c>
      <c r="AO205">
        <v>0</v>
      </c>
      <c r="AP205">
        <v>0</v>
      </c>
    </row>
    <row r="206" spans="1:42" x14ac:dyDescent="0.25">
      <c r="A206" t="s">
        <v>129</v>
      </c>
      <c r="B206" t="s">
        <v>130</v>
      </c>
      <c r="C206">
        <v>1</v>
      </c>
      <c r="D206" t="s">
        <v>468</v>
      </c>
      <c r="E206">
        <v>1.3</v>
      </c>
      <c r="F206" t="s">
        <v>467</v>
      </c>
      <c r="G206" t="s">
        <v>32</v>
      </c>
      <c r="H206" t="s">
        <v>33</v>
      </c>
      <c r="I206" t="s">
        <v>46</v>
      </c>
      <c r="J206" t="s">
        <v>299</v>
      </c>
      <c r="K206" t="s">
        <v>300</v>
      </c>
      <c r="L206">
        <v>6</v>
      </c>
      <c r="M206" t="s">
        <v>37</v>
      </c>
      <c r="N206" t="s">
        <v>319</v>
      </c>
      <c r="O206" t="s">
        <v>320</v>
      </c>
      <c r="P206">
        <v>4</v>
      </c>
      <c r="Q206" t="s">
        <v>321</v>
      </c>
      <c r="R206" t="s">
        <v>461</v>
      </c>
      <c r="S206">
        <v>3000</v>
      </c>
      <c r="T206" t="s">
        <v>41</v>
      </c>
      <c r="U206">
        <v>3661</v>
      </c>
      <c r="V206" t="s">
        <v>325</v>
      </c>
      <c r="W206">
        <v>0</v>
      </c>
      <c r="X206" t="s">
        <v>43</v>
      </c>
      <c r="Y206" s="2">
        <v>7515784</v>
      </c>
      <c r="Z206" s="1">
        <v>7515784</v>
      </c>
      <c r="AA206" s="1">
        <v>3228221.3</v>
      </c>
      <c r="AB206" s="1">
        <v>3228221.3</v>
      </c>
      <c r="AC206" s="1">
        <v>269018.44</v>
      </c>
      <c r="AD206">
        <v>0</v>
      </c>
      <c r="AE206">
        <v>0</v>
      </c>
      <c r="AF206">
        <v>0</v>
      </c>
      <c r="AG206">
        <v>0</v>
      </c>
      <c r="AH206">
        <v>0</v>
      </c>
      <c r="AI206" s="2">
        <f t="shared" si="12"/>
        <v>0</v>
      </c>
      <c r="AJ206" s="8">
        <f t="shared" si="10"/>
        <v>4287562.7</v>
      </c>
      <c r="AK206" s="11">
        <f t="shared" si="11"/>
        <v>7515784</v>
      </c>
      <c r="AL206">
        <v>0</v>
      </c>
      <c r="AM206">
        <v>0</v>
      </c>
      <c r="AN206">
        <v>0</v>
      </c>
      <c r="AO206">
        <v>0</v>
      </c>
      <c r="AP206">
        <v>0</v>
      </c>
    </row>
    <row r="207" spans="1:42" x14ac:dyDescent="0.25">
      <c r="A207" t="s">
        <v>129</v>
      </c>
      <c r="B207" t="s">
        <v>130</v>
      </c>
      <c r="C207">
        <v>1</v>
      </c>
      <c r="D207" t="s">
        <v>468</v>
      </c>
      <c r="E207">
        <v>1.3</v>
      </c>
      <c r="F207" t="s">
        <v>467</v>
      </c>
      <c r="G207" t="s">
        <v>32</v>
      </c>
      <c r="H207" t="s">
        <v>33</v>
      </c>
      <c r="I207" t="s">
        <v>34</v>
      </c>
      <c r="J207" t="s">
        <v>35</v>
      </c>
      <c r="K207" t="s">
        <v>36</v>
      </c>
      <c r="L207">
        <v>6</v>
      </c>
      <c r="M207" t="s">
        <v>37</v>
      </c>
      <c r="N207" t="s">
        <v>268</v>
      </c>
      <c r="O207" t="s">
        <v>269</v>
      </c>
      <c r="P207">
        <v>18</v>
      </c>
      <c r="Q207" t="s">
        <v>270</v>
      </c>
      <c r="R207" t="s">
        <v>461</v>
      </c>
      <c r="S207">
        <v>3000</v>
      </c>
      <c r="T207" t="s">
        <v>41</v>
      </c>
      <c r="U207">
        <v>3711</v>
      </c>
      <c r="V207" t="s">
        <v>275</v>
      </c>
      <c r="W207">
        <v>0</v>
      </c>
      <c r="X207" t="s">
        <v>43</v>
      </c>
      <c r="Y207" s="2">
        <v>4700</v>
      </c>
      <c r="Z207">
        <v>0</v>
      </c>
      <c r="AA207" s="1">
        <v>8960</v>
      </c>
      <c r="AB207" s="1">
        <v>8960</v>
      </c>
      <c r="AC207" s="1">
        <v>8960</v>
      </c>
      <c r="AD207" s="1">
        <v>8960</v>
      </c>
      <c r="AE207" s="1">
        <v>8960</v>
      </c>
      <c r="AF207" s="12">
        <v>0</v>
      </c>
      <c r="AG207" s="17">
        <v>4260</v>
      </c>
      <c r="AH207">
        <v>0</v>
      </c>
      <c r="AI207" s="2">
        <f t="shared" si="12"/>
        <v>4260</v>
      </c>
      <c r="AJ207" s="8">
        <f t="shared" si="10"/>
        <v>-4260</v>
      </c>
      <c r="AK207" s="11">
        <f t="shared" si="11"/>
        <v>8960</v>
      </c>
      <c r="AL207">
        <v>0</v>
      </c>
      <c r="AM207" s="1">
        <v>4700</v>
      </c>
      <c r="AN207">
        <v>0</v>
      </c>
      <c r="AO207">
        <v>0</v>
      </c>
      <c r="AP207" s="1">
        <v>4700</v>
      </c>
    </row>
    <row r="208" spans="1:42" x14ac:dyDescent="0.25">
      <c r="A208" t="s">
        <v>129</v>
      </c>
      <c r="B208" t="s">
        <v>130</v>
      </c>
      <c r="C208">
        <v>1</v>
      </c>
      <c r="D208" t="s">
        <v>468</v>
      </c>
      <c r="E208">
        <v>1.3</v>
      </c>
      <c r="F208" t="s">
        <v>467</v>
      </c>
      <c r="G208" t="s">
        <v>32</v>
      </c>
      <c r="H208" t="s">
        <v>33</v>
      </c>
      <c r="I208" t="s">
        <v>357</v>
      </c>
      <c r="J208" t="s">
        <v>98</v>
      </c>
      <c r="K208" t="s">
        <v>99</v>
      </c>
      <c r="L208">
        <v>1</v>
      </c>
      <c r="M208" t="s">
        <v>142</v>
      </c>
      <c r="N208" t="s">
        <v>150</v>
      </c>
      <c r="O208" t="s">
        <v>151</v>
      </c>
      <c r="P208">
        <v>15</v>
      </c>
      <c r="Q208" t="s">
        <v>358</v>
      </c>
      <c r="R208" t="s">
        <v>461</v>
      </c>
      <c r="S208">
        <v>3000</v>
      </c>
      <c r="T208" t="s">
        <v>41</v>
      </c>
      <c r="U208">
        <v>3711</v>
      </c>
      <c r="V208" t="s">
        <v>275</v>
      </c>
      <c r="W208">
        <v>0</v>
      </c>
      <c r="X208" t="s">
        <v>43</v>
      </c>
      <c r="Y208" s="2">
        <v>8710</v>
      </c>
      <c r="Z208">
        <v>0</v>
      </c>
      <c r="AA208" s="1">
        <v>8710</v>
      </c>
      <c r="AB208" s="1">
        <v>8710</v>
      </c>
      <c r="AC208" s="1">
        <v>8710</v>
      </c>
      <c r="AD208" s="1">
        <v>8710</v>
      </c>
      <c r="AE208" s="1">
        <v>8710</v>
      </c>
      <c r="AF208">
        <v>0</v>
      </c>
      <c r="AG208">
        <v>0</v>
      </c>
      <c r="AH208">
        <v>0</v>
      </c>
      <c r="AI208" s="2">
        <f t="shared" si="12"/>
        <v>0</v>
      </c>
      <c r="AJ208" s="8">
        <f t="shared" si="10"/>
        <v>0</v>
      </c>
      <c r="AK208" s="11">
        <f t="shared" si="11"/>
        <v>8710</v>
      </c>
      <c r="AL208">
        <v>0</v>
      </c>
      <c r="AM208" s="1">
        <v>8710</v>
      </c>
      <c r="AN208">
        <v>0</v>
      </c>
      <c r="AO208">
        <v>0</v>
      </c>
      <c r="AP208" s="1">
        <v>8710</v>
      </c>
    </row>
    <row r="209" spans="1:42" x14ac:dyDescent="0.25">
      <c r="A209" t="s">
        <v>129</v>
      </c>
      <c r="B209" t="s">
        <v>130</v>
      </c>
      <c r="C209">
        <v>1</v>
      </c>
      <c r="D209" t="s">
        <v>468</v>
      </c>
      <c r="E209">
        <v>1.3</v>
      </c>
      <c r="F209" t="s">
        <v>467</v>
      </c>
      <c r="G209" t="s">
        <v>32</v>
      </c>
      <c r="H209" t="s">
        <v>33</v>
      </c>
      <c r="I209" t="s">
        <v>34</v>
      </c>
      <c r="J209" t="s">
        <v>35</v>
      </c>
      <c r="K209" t="s">
        <v>36</v>
      </c>
      <c r="L209">
        <v>6</v>
      </c>
      <c r="M209" t="s">
        <v>37</v>
      </c>
      <c r="N209" t="s">
        <v>268</v>
      </c>
      <c r="O209" t="s">
        <v>269</v>
      </c>
      <c r="P209">
        <v>18</v>
      </c>
      <c r="Q209" t="s">
        <v>270</v>
      </c>
      <c r="R209" t="s">
        <v>461</v>
      </c>
      <c r="S209">
        <v>3000</v>
      </c>
      <c r="T209" t="s">
        <v>41</v>
      </c>
      <c r="U209">
        <v>3721</v>
      </c>
      <c r="V209" t="s">
        <v>276</v>
      </c>
      <c r="W209">
        <v>0</v>
      </c>
      <c r="X209" t="s">
        <v>43</v>
      </c>
      <c r="Y209" s="2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 s="2">
        <f t="shared" si="12"/>
        <v>0</v>
      </c>
      <c r="AJ209" s="8">
        <f t="shared" si="10"/>
        <v>0</v>
      </c>
      <c r="AK209" s="11">
        <f t="shared" si="11"/>
        <v>0</v>
      </c>
      <c r="AL209">
        <v>0</v>
      </c>
      <c r="AM209">
        <v>0</v>
      </c>
      <c r="AN209">
        <v>0</v>
      </c>
      <c r="AO209">
        <v>0</v>
      </c>
      <c r="AP209">
        <v>0</v>
      </c>
    </row>
    <row r="210" spans="1:42" x14ac:dyDescent="0.25">
      <c r="A210" t="s">
        <v>129</v>
      </c>
      <c r="B210" t="s">
        <v>130</v>
      </c>
      <c r="C210">
        <v>1</v>
      </c>
      <c r="D210" t="s">
        <v>468</v>
      </c>
      <c r="E210">
        <v>1.3</v>
      </c>
      <c r="F210" t="s">
        <v>467</v>
      </c>
      <c r="G210" t="s">
        <v>32</v>
      </c>
      <c r="H210" t="s">
        <v>33</v>
      </c>
      <c r="I210" t="s">
        <v>34</v>
      </c>
      <c r="J210" t="s">
        <v>35</v>
      </c>
      <c r="K210" t="s">
        <v>36</v>
      </c>
      <c r="L210">
        <v>6</v>
      </c>
      <c r="M210" t="s">
        <v>37</v>
      </c>
      <c r="N210" t="s">
        <v>268</v>
      </c>
      <c r="O210" t="s">
        <v>269</v>
      </c>
      <c r="P210">
        <v>18</v>
      </c>
      <c r="Q210" t="s">
        <v>270</v>
      </c>
      <c r="R210" t="s">
        <v>461</v>
      </c>
      <c r="S210">
        <v>3000</v>
      </c>
      <c r="T210" t="s">
        <v>41</v>
      </c>
      <c r="U210">
        <v>3751</v>
      </c>
      <c r="V210" t="s">
        <v>277</v>
      </c>
      <c r="W210">
        <v>0</v>
      </c>
      <c r="X210" t="s">
        <v>43</v>
      </c>
      <c r="Y210" s="2">
        <v>2480</v>
      </c>
      <c r="Z210">
        <v>0</v>
      </c>
      <c r="AA210" s="1">
        <v>1213</v>
      </c>
      <c r="AB210" s="1">
        <v>1213</v>
      </c>
      <c r="AC210" s="1">
        <v>1213</v>
      </c>
      <c r="AD210" s="1">
        <v>1213</v>
      </c>
      <c r="AE210" s="1">
        <v>1213</v>
      </c>
      <c r="AF210">
        <v>0</v>
      </c>
      <c r="AG210">
        <v>0</v>
      </c>
      <c r="AH210">
        <v>0</v>
      </c>
      <c r="AI210" s="2">
        <f t="shared" si="12"/>
        <v>0</v>
      </c>
      <c r="AJ210" s="8">
        <f t="shared" si="10"/>
        <v>1267</v>
      </c>
      <c r="AK210" s="11">
        <f t="shared" si="11"/>
        <v>2480</v>
      </c>
      <c r="AL210">
        <v>0</v>
      </c>
      <c r="AM210" s="1">
        <v>2480</v>
      </c>
      <c r="AN210">
        <v>0</v>
      </c>
      <c r="AO210">
        <v>0</v>
      </c>
      <c r="AP210" s="1">
        <v>2480</v>
      </c>
    </row>
    <row r="211" spans="1:42" x14ac:dyDescent="0.25">
      <c r="A211" t="s">
        <v>129</v>
      </c>
      <c r="B211" t="s">
        <v>130</v>
      </c>
      <c r="C211">
        <v>1</v>
      </c>
      <c r="D211" t="s">
        <v>468</v>
      </c>
      <c r="E211">
        <v>1.3</v>
      </c>
      <c r="F211" t="s">
        <v>467</v>
      </c>
      <c r="G211" t="s">
        <v>32</v>
      </c>
      <c r="H211" t="s">
        <v>33</v>
      </c>
      <c r="I211" t="s">
        <v>357</v>
      </c>
      <c r="J211" t="s">
        <v>98</v>
      </c>
      <c r="K211" t="s">
        <v>99</v>
      </c>
      <c r="L211">
        <v>1</v>
      </c>
      <c r="M211" t="s">
        <v>142</v>
      </c>
      <c r="N211" t="s">
        <v>150</v>
      </c>
      <c r="O211" t="s">
        <v>151</v>
      </c>
      <c r="P211">
        <v>15</v>
      </c>
      <c r="Q211" t="s">
        <v>358</v>
      </c>
      <c r="R211" t="s">
        <v>461</v>
      </c>
      <c r="S211">
        <v>3000</v>
      </c>
      <c r="T211" t="s">
        <v>41</v>
      </c>
      <c r="U211">
        <v>3751</v>
      </c>
      <c r="V211" t="s">
        <v>277</v>
      </c>
      <c r="W211">
        <v>0</v>
      </c>
      <c r="X211" t="s">
        <v>43</v>
      </c>
      <c r="Y211" s="2">
        <v>1357.98</v>
      </c>
      <c r="Z211">
        <v>0</v>
      </c>
      <c r="AA211" s="1">
        <v>1357.98</v>
      </c>
      <c r="AB211" s="1">
        <v>1357.98</v>
      </c>
      <c r="AC211" s="1">
        <v>1357.98</v>
      </c>
      <c r="AD211" s="1">
        <v>1357.98</v>
      </c>
      <c r="AE211" s="1">
        <v>1357.98</v>
      </c>
      <c r="AF211">
        <v>0</v>
      </c>
      <c r="AG211">
        <v>0</v>
      </c>
      <c r="AH211">
        <v>0</v>
      </c>
      <c r="AI211" s="2">
        <f t="shared" si="12"/>
        <v>0</v>
      </c>
      <c r="AJ211" s="8">
        <f t="shared" si="10"/>
        <v>0</v>
      </c>
      <c r="AK211" s="11">
        <f t="shared" si="11"/>
        <v>1357.98</v>
      </c>
      <c r="AL211">
        <v>0</v>
      </c>
      <c r="AM211" s="1">
        <v>1357.98</v>
      </c>
      <c r="AN211">
        <v>0</v>
      </c>
      <c r="AO211">
        <v>0</v>
      </c>
      <c r="AP211" s="1">
        <v>1357.98</v>
      </c>
    </row>
    <row r="212" spans="1:42" x14ac:dyDescent="0.25">
      <c r="A212" t="s">
        <v>129</v>
      </c>
      <c r="B212" t="s">
        <v>130</v>
      </c>
      <c r="C212">
        <v>1</v>
      </c>
      <c r="D212" t="s">
        <v>468</v>
      </c>
      <c r="E212">
        <v>1.3</v>
      </c>
      <c r="F212" t="s">
        <v>467</v>
      </c>
      <c r="G212" t="s">
        <v>32</v>
      </c>
      <c r="H212" t="s">
        <v>33</v>
      </c>
      <c r="I212" t="s">
        <v>357</v>
      </c>
      <c r="J212" t="s">
        <v>98</v>
      </c>
      <c r="K212" t="s">
        <v>99</v>
      </c>
      <c r="L212">
        <v>1</v>
      </c>
      <c r="M212" t="s">
        <v>142</v>
      </c>
      <c r="N212" t="s">
        <v>150</v>
      </c>
      <c r="O212" t="s">
        <v>151</v>
      </c>
      <c r="P212">
        <v>15</v>
      </c>
      <c r="Q212" t="s">
        <v>358</v>
      </c>
      <c r="R212" t="s">
        <v>461</v>
      </c>
      <c r="S212">
        <v>3000</v>
      </c>
      <c r="T212" t="s">
        <v>41</v>
      </c>
      <c r="U212">
        <v>3791</v>
      </c>
      <c r="V212" t="s">
        <v>359</v>
      </c>
      <c r="W212">
        <v>0</v>
      </c>
      <c r="X212" t="s">
        <v>43</v>
      </c>
      <c r="Y212" s="2">
        <v>9324.6</v>
      </c>
      <c r="Z212">
        <v>0</v>
      </c>
      <c r="AA212" s="1">
        <v>9324.6</v>
      </c>
      <c r="AB212" s="1">
        <v>9324.6</v>
      </c>
      <c r="AC212" s="1">
        <v>9324.6</v>
      </c>
      <c r="AD212" s="1">
        <v>9324.6</v>
      </c>
      <c r="AE212" s="1">
        <v>9324.6</v>
      </c>
      <c r="AF212">
        <v>0</v>
      </c>
      <c r="AG212">
        <v>0</v>
      </c>
      <c r="AH212">
        <v>0</v>
      </c>
      <c r="AI212" s="2">
        <f t="shared" si="12"/>
        <v>0</v>
      </c>
      <c r="AJ212" s="8">
        <f t="shared" si="10"/>
        <v>0</v>
      </c>
      <c r="AK212" s="11">
        <f t="shared" si="11"/>
        <v>9324.6</v>
      </c>
      <c r="AL212">
        <v>0</v>
      </c>
      <c r="AM212" s="1">
        <v>9324.6</v>
      </c>
      <c r="AN212">
        <v>0</v>
      </c>
      <c r="AO212">
        <v>0</v>
      </c>
      <c r="AP212" s="1">
        <v>9324.6</v>
      </c>
    </row>
    <row r="213" spans="1:42" x14ac:dyDescent="0.25">
      <c r="A213" t="s">
        <v>129</v>
      </c>
      <c r="B213" t="s">
        <v>130</v>
      </c>
      <c r="C213">
        <v>2</v>
      </c>
      <c r="D213" t="s">
        <v>470</v>
      </c>
      <c r="E213">
        <v>2.7</v>
      </c>
      <c r="F213" t="s">
        <v>218</v>
      </c>
      <c r="G213" t="s">
        <v>217</v>
      </c>
      <c r="H213" t="s">
        <v>218</v>
      </c>
      <c r="I213" t="s">
        <v>141</v>
      </c>
      <c r="J213" t="s">
        <v>219</v>
      </c>
      <c r="K213" t="s">
        <v>220</v>
      </c>
      <c r="L213">
        <v>5</v>
      </c>
      <c r="M213" t="s">
        <v>221</v>
      </c>
      <c r="N213" t="s">
        <v>222</v>
      </c>
      <c r="O213" t="s">
        <v>223</v>
      </c>
      <c r="P213">
        <v>26</v>
      </c>
      <c r="Q213" t="s">
        <v>224</v>
      </c>
      <c r="R213" t="s">
        <v>461</v>
      </c>
      <c r="S213">
        <v>3000</v>
      </c>
      <c r="T213" t="s">
        <v>41</v>
      </c>
      <c r="U213">
        <v>3821</v>
      </c>
      <c r="V213" t="s">
        <v>225</v>
      </c>
      <c r="W213">
        <v>0</v>
      </c>
      <c r="X213" t="s">
        <v>43</v>
      </c>
      <c r="Y213" s="2">
        <v>4000000</v>
      </c>
      <c r="Z213" s="1">
        <v>4000000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 s="2">
        <f t="shared" si="12"/>
        <v>0</v>
      </c>
      <c r="AJ213" s="8">
        <f t="shared" si="10"/>
        <v>4000000</v>
      </c>
      <c r="AK213" s="11">
        <f t="shared" si="11"/>
        <v>4000000</v>
      </c>
      <c r="AL213">
        <v>0</v>
      </c>
      <c r="AM213">
        <v>0</v>
      </c>
      <c r="AN213">
        <v>0</v>
      </c>
      <c r="AO213">
        <v>0</v>
      </c>
      <c r="AP213">
        <v>0</v>
      </c>
    </row>
    <row r="214" spans="1:42" x14ac:dyDescent="0.25">
      <c r="A214" t="s">
        <v>129</v>
      </c>
      <c r="B214" t="s">
        <v>130</v>
      </c>
      <c r="C214">
        <v>2</v>
      </c>
      <c r="D214" t="s">
        <v>470</v>
      </c>
      <c r="E214">
        <v>2.7</v>
      </c>
      <c r="F214" t="s">
        <v>218</v>
      </c>
      <c r="G214" t="s">
        <v>217</v>
      </c>
      <c r="H214" t="s">
        <v>218</v>
      </c>
      <c r="I214" t="s">
        <v>46</v>
      </c>
      <c r="J214" t="s">
        <v>242</v>
      </c>
      <c r="K214" t="s">
        <v>243</v>
      </c>
      <c r="L214">
        <v>4</v>
      </c>
      <c r="M214" t="s">
        <v>183</v>
      </c>
      <c r="N214" t="s">
        <v>244</v>
      </c>
      <c r="O214" t="s">
        <v>245</v>
      </c>
      <c r="P214">
        <v>48</v>
      </c>
      <c r="Q214" t="s">
        <v>246</v>
      </c>
      <c r="R214" t="s">
        <v>461</v>
      </c>
      <c r="S214">
        <v>3000</v>
      </c>
      <c r="T214" t="s">
        <v>41</v>
      </c>
      <c r="U214">
        <v>3821</v>
      </c>
      <c r="V214" t="s">
        <v>225</v>
      </c>
      <c r="W214">
        <v>0</v>
      </c>
      <c r="X214" t="s">
        <v>43</v>
      </c>
      <c r="Y214" s="2">
        <v>500000</v>
      </c>
      <c r="Z214" s="1">
        <v>500000</v>
      </c>
      <c r="AA214">
        <v>0</v>
      </c>
      <c r="AB214">
        <v>0</v>
      </c>
      <c r="AC214">
        <v>0</v>
      </c>
      <c r="AD214">
        <v>0</v>
      </c>
      <c r="AE214">
        <v>0</v>
      </c>
      <c r="AF214" s="12">
        <v>0</v>
      </c>
      <c r="AG214" s="15">
        <v>100000</v>
      </c>
      <c r="AH214">
        <v>0</v>
      </c>
      <c r="AI214" s="2">
        <f t="shared" si="12"/>
        <v>100000</v>
      </c>
      <c r="AJ214" s="8">
        <f t="shared" si="10"/>
        <v>500000</v>
      </c>
      <c r="AK214" s="11">
        <f t="shared" si="11"/>
        <v>600000</v>
      </c>
      <c r="AL214">
        <v>0</v>
      </c>
      <c r="AM214">
        <v>0</v>
      </c>
      <c r="AN214">
        <v>0</v>
      </c>
      <c r="AO214">
        <v>0</v>
      </c>
      <c r="AP214">
        <v>0</v>
      </c>
    </row>
    <row r="215" spans="1:42" x14ac:dyDescent="0.25">
      <c r="A215" t="s">
        <v>129</v>
      </c>
      <c r="B215" t="s">
        <v>130</v>
      </c>
      <c r="C215">
        <v>1</v>
      </c>
      <c r="D215" t="s">
        <v>468</v>
      </c>
      <c r="E215">
        <v>1.3</v>
      </c>
      <c r="F215" t="s">
        <v>467</v>
      </c>
      <c r="G215" t="s">
        <v>32</v>
      </c>
      <c r="H215" t="s">
        <v>33</v>
      </c>
      <c r="I215" t="s">
        <v>34</v>
      </c>
      <c r="J215" t="s">
        <v>35</v>
      </c>
      <c r="K215" t="s">
        <v>36</v>
      </c>
      <c r="L215">
        <v>6</v>
      </c>
      <c r="M215" t="s">
        <v>37</v>
      </c>
      <c r="N215" t="s">
        <v>268</v>
      </c>
      <c r="O215" t="s">
        <v>269</v>
      </c>
      <c r="P215">
        <v>18</v>
      </c>
      <c r="Q215" t="s">
        <v>270</v>
      </c>
      <c r="R215" t="s">
        <v>461</v>
      </c>
      <c r="S215">
        <v>3000</v>
      </c>
      <c r="T215" t="s">
        <v>41</v>
      </c>
      <c r="U215">
        <v>3821</v>
      </c>
      <c r="V215" t="s">
        <v>225</v>
      </c>
      <c r="W215">
        <v>0</v>
      </c>
      <c r="X215" t="s">
        <v>43</v>
      </c>
      <c r="Y215" s="2">
        <v>1000000</v>
      </c>
      <c r="Z215" s="1">
        <v>1000000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 s="2">
        <f t="shared" si="12"/>
        <v>0</v>
      </c>
      <c r="AJ215" s="8">
        <f t="shared" si="10"/>
        <v>1000000</v>
      </c>
      <c r="AK215" s="11">
        <f t="shared" si="11"/>
        <v>1000000</v>
      </c>
      <c r="AL215">
        <v>0</v>
      </c>
      <c r="AM215">
        <v>0</v>
      </c>
      <c r="AN215">
        <v>0</v>
      </c>
      <c r="AO215">
        <v>0</v>
      </c>
      <c r="AP215">
        <v>0</v>
      </c>
    </row>
    <row r="216" spans="1:42" x14ac:dyDescent="0.25">
      <c r="A216" t="s">
        <v>129</v>
      </c>
      <c r="B216" t="s">
        <v>130</v>
      </c>
      <c r="C216">
        <v>1</v>
      </c>
      <c r="D216" t="s">
        <v>468</v>
      </c>
      <c r="E216">
        <v>1.3</v>
      </c>
      <c r="F216" t="s">
        <v>467</v>
      </c>
      <c r="G216" t="s">
        <v>32</v>
      </c>
      <c r="H216" t="s">
        <v>33</v>
      </c>
      <c r="I216" t="s">
        <v>141</v>
      </c>
      <c r="J216" t="s">
        <v>98</v>
      </c>
      <c r="K216" t="s">
        <v>99</v>
      </c>
      <c r="L216">
        <v>1</v>
      </c>
      <c r="M216" t="s">
        <v>142</v>
      </c>
      <c r="N216" t="s">
        <v>150</v>
      </c>
      <c r="O216" t="s">
        <v>151</v>
      </c>
      <c r="P216">
        <v>14</v>
      </c>
      <c r="Q216" t="s">
        <v>288</v>
      </c>
      <c r="R216" t="s">
        <v>461</v>
      </c>
      <c r="S216">
        <v>3000</v>
      </c>
      <c r="T216" t="s">
        <v>41</v>
      </c>
      <c r="U216">
        <v>3821</v>
      </c>
      <c r="V216" t="s">
        <v>225</v>
      </c>
      <c r="W216">
        <v>0</v>
      </c>
      <c r="X216" t="s">
        <v>43</v>
      </c>
      <c r="Y216" s="2">
        <v>2823470</v>
      </c>
      <c r="Z216" s="1">
        <v>2823470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 s="2">
        <f t="shared" si="12"/>
        <v>0</v>
      </c>
      <c r="AJ216" s="8">
        <f t="shared" si="10"/>
        <v>2823470</v>
      </c>
      <c r="AK216" s="11">
        <f t="shared" si="11"/>
        <v>2823470</v>
      </c>
      <c r="AL216">
        <v>0</v>
      </c>
      <c r="AM216">
        <v>0</v>
      </c>
      <c r="AN216">
        <v>0</v>
      </c>
      <c r="AO216">
        <v>0</v>
      </c>
      <c r="AP216">
        <v>0</v>
      </c>
    </row>
    <row r="217" spans="1:42" x14ac:dyDescent="0.25">
      <c r="A217" t="s">
        <v>129</v>
      </c>
      <c r="B217" t="s">
        <v>130</v>
      </c>
      <c r="C217">
        <v>1</v>
      </c>
      <c r="D217" t="s">
        <v>468</v>
      </c>
      <c r="E217">
        <v>1.3</v>
      </c>
      <c r="F217" t="s">
        <v>467</v>
      </c>
      <c r="G217" t="s">
        <v>32</v>
      </c>
      <c r="H217" t="s">
        <v>33</v>
      </c>
      <c r="I217" t="s">
        <v>46</v>
      </c>
      <c r="J217" t="s">
        <v>299</v>
      </c>
      <c r="K217" t="s">
        <v>300</v>
      </c>
      <c r="L217">
        <v>5</v>
      </c>
      <c r="M217" t="s">
        <v>221</v>
      </c>
      <c r="N217" t="s">
        <v>310</v>
      </c>
      <c r="O217" t="s">
        <v>311</v>
      </c>
      <c r="P217">
        <v>2</v>
      </c>
      <c r="Q217" t="s">
        <v>312</v>
      </c>
      <c r="R217" t="s">
        <v>461</v>
      </c>
      <c r="S217">
        <v>3000</v>
      </c>
      <c r="T217" t="s">
        <v>41</v>
      </c>
      <c r="U217">
        <v>3821</v>
      </c>
      <c r="V217" t="s">
        <v>225</v>
      </c>
      <c r="W217">
        <v>0</v>
      </c>
      <c r="X217" t="s">
        <v>43</v>
      </c>
      <c r="Y217" s="2">
        <v>492000</v>
      </c>
      <c r="Z217" s="1">
        <v>492000</v>
      </c>
      <c r="AA217" s="1">
        <v>98496</v>
      </c>
      <c r="AB217" s="1">
        <v>40496</v>
      </c>
      <c r="AC217" s="1">
        <v>35496</v>
      </c>
      <c r="AD217">
        <v>0</v>
      </c>
      <c r="AE217">
        <v>0</v>
      </c>
      <c r="AF217">
        <v>0</v>
      </c>
      <c r="AG217">
        <v>0</v>
      </c>
      <c r="AH217">
        <v>0</v>
      </c>
      <c r="AI217" s="2">
        <f t="shared" si="12"/>
        <v>0</v>
      </c>
      <c r="AJ217" s="8">
        <f t="shared" si="10"/>
        <v>393504</v>
      </c>
      <c r="AK217" s="11">
        <f t="shared" si="11"/>
        <v>492000</v>
      </c>
      <c r="AL217">
        <v>0</v>
      </c>
      <c r="AM217">
        <v>0</v>
      </c>
      <c r="AN217">
        <v>0</v>
      </c>
      <c r="AO217">
        <v>0</v>
      </c>
      <c r="AP217">
        <v>0</v>
      </c>
    </row>
    <row r="218" spans="1:42" x14ac:dyDescent="0.25">
      <c r="A218" t="s">
        <v>129</v>
      </c>
      <c r="B218" t="s">
        <v>130</v>
      </c>
      <c r="C218">
        <v>1</v>
      </c>
      <c r="D218" t="s">
        <v>468</v>
      </c>
      <c r="E218">
        <v>1.3</v>
      </c>
      <c r="F218" t="s">
        <v>467</v>
      </c>
      <c r="G218" t="s">
        <v>32</v>
      </c>
      <c r="H218" t="s">
        <v>33</v>
      </c>
      <c r="I218" t="s">
        <v>46</v>
      </c>
      <c r="J218" t="s">
        <v>299</v>
      </c>
      <c r="K218" t="s">
        <v>300</v>
      </c>
      <c r="L218">
        <v>5</v>
      </c>
      <c r="M218" t="s">
        <v>221</v>
      </c>
      <c r="N218" t="s">
        <v>313</v>
      </c>
      <c r="O218" t="s">
        <v>314</v>
      </c>
      <c r="P218">
        <v>5</v>
      </c>
      <c r="Q218" t="s">
        <v>315</v>
      </c>
      <c r="R218" t="s">
        <v>461</v>
      </c>
      <c r="S218">
        <v>3000</v>
      </c>
      <c r="T218" t="s">
        <v>41</v>
      </c>
      <c r="U218">
        <v>3821</v>
      </c>
      <c r="V218" t="s">
        <v>225</v>
      </c>
      <c r="W218">
        <v>0</v>
      </c>
      <c r="X218" t="s">
        <v>43</v>
      </c>
      <c r="Y218" s="2">
        <v>500000</v>
      </c>
      <c r="Z218" s="1">
        <v>500000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 s="2">
        <f t="shared" si="12"/>
        <v>0</v>
      </c>
      <c r="AJ218" s="8">
        <f t="shared" si="10"/>
        <v>500000</v>
      </c>
      <c r="AK218" s="11">
        <f t="shared" si="11"/>
        <v>500000</v>
      </c>
      <c r="AL218">
        <v>0</v>
      </c>
      <c r="AM218">
        <v>0</v>
      </c>
      <c r="AN218">
        <v>0</v>
      </c>
      <c r="AO218">
        <v>0</v>
      </c>
      <c r="AP218">
        <v>0</v>
      </c>
    </row>
    <row r="219" spans="1:42" x14ac:dyDescent="0.25">
      <c r="A219" t="s">
        <v>129</v>
      </c>
      <c r="B219" t="s">
        <v>130</v>
      </c>
      <c r="C219">
        <v>1</v>
      </c>
      <c r="D219" t="s">
        <v>468</v>
      </c>
      <c r="E219">
        <v>1.3</v>
      </c>
      <c r="F219" t="s">
        <v>467</v>
      </c>
      <c r="G219" t="s">
        <v>32</v>
      </c>
      <c r="H219" t="s">
        <v>33</v>
      </c>
      <c r="I219" t="s">
        <v>357</v>
      </c>
      <c r="J219" t="s">
        <v>98</v>
      </c>
      <c r="K219" t="s">
        <v>99</v>
      </c>
      <c r="L219">
        <v>1</v>
      </c>
      <c r="M219" t="s">
        <v>142</v>
      </c>
      <c r="N219" t="s">
        <v>150</v>
      </c>
      <c r="O219" t="s">
        <v>151</v>
      </c>
      <c r="P219">
        <v>15</v>
      </c>
      <c r="Q219" t="s">
        <v>358</v>
      </c>
      <c r="R219" t="s">
        <v>461</v>
      </c>
      <c r="S219">
        <v>3000</v>
      </c>
      <c r="T219" t="s">
        <v>41</v>
      </c>
      <c r="U219">
        <v>3821</v>
      </c>
      <c r="V219" t="s">
        <v>225</v>
      </c>
      <c r="W219">
        <v>0</v>
      </c>
      <c r="X219" t="s">
        <v>43</v>
      </c>
      <c r="Y219" s="2">
        <v>1480607.42</v>
      </c>
      <c r="Z219" s="1">
        <v>1500000</v>
      </c>
      <c r="AA219" s="1">
        <v>20000</v>
      </c>
      <c r="AB219" s="1">
        <v>20000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 s="2">
        <f t="shared" si="12"/>
        <v>0</v>
      </c>
      <c r="AJ219" s="8">
        <f t="shared" si="10"/>
        <v>1460607.42</v>
      </c>
      <c r="AK219" s="11">
        <f t="shared" si="11"/>
        <v>1480607.42</v>
      </c>
      <c r="AL219">
        <v>0</v>
      </c>
      <c r="AM219">
        <v>0</v>
      </c>
      <c r="AN219">
        <v>0</v>
      </c>
      <c r="AO219" s="1">
        <v>19392.580000000002</v>
      </c>
      <c r="AP219" s="1">
        <v>-19392.580000000002</v>
      </c>
    </row>
    <row r="220" spans="1:42" x14ac:dyDescent="0.25">
      <c r="A220" t="s">
        <v>129</v>
      </c>
      <c r="B220" t="s">
        <v>130</v>
      </c>
      <c r="C220">
        <v>3</v>
      </c>
      <c r="D220" t="s">
        <v>477</v>
      </c>
      <c r="E220">
        <v>3.1</v>
      </c>
      <c r="F220" t="s">
        <v>478</v>
      </c>
      <c r="G220" t="s">
        <v>369</v>
      </c>
      <c r="H220" t="s">
        <v>370</v>
      </c>
      <c r="I220" t="s">
        <v>46</v>
      </c>
      <c r="J220" t="s">
        <v>352</v>
      </c>
      <c r="K220" t="s">
        <v>353</v>
      </c>
      <c r="L220">
        <v>8</v>
      </c>
      <c r="M220" t="s">
        <v>371</v>
      </c>
      <c r="N220" t="s">
        <v>376</v>
      </c>
      <c r="O220" t="s">
        <v>377</v>
      </c>
      <c r="P220">
        <v>42</v>
      </c>
      <c r="Q220" t="s">
        <v>378</v>
      </c>
      <c r="R220" t="s">
        <v>461</v>
      </c>
      <c r="S220">
        <v>3000</v>
      </c>
      <c r="T220" t="s">
        <v>41</v>
      </c>
      <c r="U220">
        <v>3821</v>
      </c>
      <c r="V220" t="s">
        <v>225</v>
      </c>
      <c r="W220">
        <v>0</v>
      </c>
      <c r="X220" t="s">
        <v>43</v>
      </c>
      <c r="Y220" s="2">
        <v>100000</v>
      </c>
      <c r="Z220" s="1">
        <v>100006.84</v>
      </c>
      <c r="AA220" s="1">
        <v>46400</v>
      </c>
      <c r="AB220" s="1">
        <v>46400</v>
      </c>
      <c r="AC220" s="1">
        <v>23200</v>
      </c>
      <c r="AD220" s="1">
        <v>23200</v>
      </c>
      <c r="AE220" s="1">
        <v>23200</v>
      </c>
      <c r="AF220">
        <v>0</v>
      </c>
      <c r="AG220">
        <v>0</v>
      </c>
      <c r="AH220">
        <v>0</v>
      </c>
      <c r="AI220" s="2">
        <f t="shared" si="12"/>
        <v>0</v>
      </c>
      <c r="AJ220" s="8">
        <f t="shared" si="10"/>
        <v>53600</v>
      </c>
      <c r="AK220" s="11">
        <f t="shared" si="11"/>
        <v>100000</v>
      </c>
      <c r="AL220">
        <v>0</v>
      </c>
      <c r="AM220">
        <v>0</v>
      </c>
      <c r="AN220">
        <v>0</v>
      </c>
      <c r="AO220">
        <v>6.84</v>
      </c>
      <c r="AP220">
        <v>-6.84</v>
      </c>
    </row>
    <row r="221" spans="1:42" x14ac:dyDescent="0.25">
      <c r="A221" t="s">
        <v>129</v>
      </c>
      <c r="B221" t="s">
        <v>130</v>
      </c>
      <c r="C221">
        <v>3</v>
      </c>
      <c r="D221" t="s">
        <v>477</v>
      </c>
      <c r="E221">
        <v>3.1</v>
      </c>
      <c r="F221" t="s">
        <v>478</v>
      </c>
      <c r="G221" t="s">
        <v>369</v>
      </c>
      <c r="H221" t="s">
        <v>370</v>
      </c>
      <c r="I221" t="s">
        <v>46</v>
      </c>
      <c r="J221" t="s">
        <v>352</v>
      </c>
      <c r="K221" t="s">
        <v>353</v>
      </c>
      <c r="L221">
        <v>8</v>
      </c>
      <c r="M221" t="s">
        <v>371</v>
      </c>
      <c r="N221" t="s">
        <v>376</v>
      </c>
      <c r="O221" t="s">
        <v>377</v>
      </c>
      <c r="P221">
        <v>42</v>
      </c>
      <c r="Q221" t="s">
        <v>378</v>
      </c>
      <c r="R221" t="s">
        <v>461</v>
      </c>
      <c r="S221">
        <v>3000</v>
      </c>
      <c r="T221" t="s">
        <v>41</v>
      </c>
      <c r="U221">
        <v>3821</v>
      </c>
      <c r="V221" t="s">
        <v>225</v>
      </c>
      <c r="W221">
        <v>19</v>
      </c>
      <c r="X221" t="s">
        <v>384</v>
      </c>
      <c r="Y221" s="2">
        <v>450000</v>
      </c>
      <c r="Z221" s="1">
        <v>400006.84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 s="2">
        <f t="shared" si="12"/>
        <v>0</v>
      </c>
      <c r="AJ221" s="8">
        <f t="shared" si="10"/>
        <v>450000</v>
      </c>
      <c r="AK221" s="11">
        <f t="shared" si="11"/>
        <v>450000</v>
      </c>
      <c r="AL221">
        <v>0</v>
      </c>
      <c r="AM221" s="1">
        <v>50000</v>
      </c>
      <c r="AN221">
        <v>0</v>
      </c>
      <c r="AO221">
        <v>6.84</v>
      </c>
      <c r="AP221" s="1">
        <v>49993.16</v>
      </c>
    </row>
    <row r="222" spans="1:42" x14ac:dyDescent="0.25">
      <c r="A222" t="s">
        <v>129</v>
      </c>
      <c r="B222" t="s">
        <v>130</v>
      </c>
      <c r="C222">
        <v>3</v>
      </c>
      <c r="D222" t="s">
        <v>477</v>
      </c>
      <c r="E222">
        <v>3.1</v>
      </c>
      <c r="F222" t="s">
        <v>478</v>
      </c>
      <c r="G222" t="s">
        <v>369</v>
      </c>
      <c r="H222" t="s">
        <v>370</v>
      </c>
      <c r="I222" t="s">
        <v>46</v>
      </c>
      <c r="J222" t="s">
        <v>352</v>
      </c>
      <c r="K222" t="s">
        <v>353</v>
      </c>
      <c r="L222">
        <v>8</v>
      </c>
      <c r="M222" t="s">
        <v>371</v>
      </c>
      <c r="N222" t="s">
        <v>376</v>
      </c>
      <c r="O222" t="s">
        <v>377</v>
      </c>
      <c r="P222">
        <v>42</v>
      </c>
      <c r="Q222" t="s">
        <v>378</v>
      </c>
      <c r="R222" t="s">
        <v>461</v>
      </c>
      <c r="S222">
        <v>3000</v>
      </c>
      <c r="T222" t="s">
        <v>41</v>
      </c>
      <c r="U222">
        <v>3821</v>
      </c>
      <c r="V222" t="s">
        <v>225</v>
      </c>
      <c r="W222">
        <v>20</v>
      </c>
      <c r="X222" t="s">
        <v>385</v>
      </c>
      <c r="Y222" s="2">
        <v>450000</v>
      </c>
      <c r="Z222" s="1">
        <v>400006.84</v>
      </c>
      <c r="AA222" s="1">
        <v>449500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 s="2">
        <f t="shared" si="12"/>
        <v>0</v>
      </c>
      <c r="AJ222" s="8">
        <f t="shared" si="10"/>
        <v>500</v>
      </c>
      <c r="AK222" s="11">
        <f t="shared" si="11"/>
        <v>450000</v>
      </c>
      <c r="AL222">
        <v>0</v>
      </c>
      <c r="AM222" s="1">
        <v>50000</v>
      </c>
      <c r="AN222">
        <v>0</v>
      </c>
      <c r="AO222">
        <v>6.84</v>
      </c>
      <c r="AP222" s="1">
        <v>49993.16</v>
      </c>
    </row>
    <row r="223" spans="1:42" x14ac:dyDescent="0.25">
      <c r="A223" t="s">
        <v>129</v>
      </c>
      <c r="B223" t="s">
        <v>130</v>
      </c>
      <c r="C223">
        <v>3</v>
      </c>
      <c r="D223" t="s">
        <v>477</v>
      </c>
      <c r="E223">
        <v>3.1</v>
      </c>
      <c r="F223" t="s">
        <v>478</v>
      </c>
      <c r="G223" t="s">
        <v>369</v>
      </c>
      <c r="H223" t="s">
        <v>370</v>
      </c>
      <c r="I223" t="s">
        <v>46</v>
      </c>
      <c r="J223" t="s">
        <v>352</v>
      </c>
      <c r="K223" t="s">
        <v>353</v>
      </c>
      <c r="L223">
        <v>8</v>
      </c>
      <c r="M223" t="s">
        <v>371</v>
      </c>
      <c r="N223" t="s">
        <v>376</v>
      </c>
      <c r="O223" t="s">
        <v>377</v>
      </c>
      <c r="P223">
        <v>42</v>
      </c>
      <c r="Q223" t="s">
        <v>378</v>
      </c>
      <c r="R223" t="s">
        <v>461</v>
      </c>
      <c r="S223">
        <v>3000</v>
      </c>
      <c r="T223" t="s">
        <v>41</v>
      </c>
      <c r="U223">
        <v>3821</v>
      </c>
      <c r="V223" t="s">
        <v>225</v>
      </c>
      <c r="W223">
        <v>21</v>
      </c>
      <c r="X223" t="s">
        <v>386</v>
      </c>
      <c r="Y223" s="2">
        <v>500000</v>
      </c>
      <c r="Z223" s="1">
        <v>499993.16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 s="2">
        <f t="shared" si="12"/>
        <v>0</v>
      </c>
      <c r="AJ223" s="8">
        <f t="shared" si="10"/>
        <v>500000</v>
      </c>
      <c r="AK223" s="11">
        <f t="shared" si="11"/>
        <v>500000</v>
      </c>
      <c r="AL223">
        <v>0</v>
      </c>
      <c r="AM223">
        <v>6.84</v>
      </c>
      <c r="AN223">
        <v>0</v>
      </c>
      <c r="AO223">
        <v>0</v>
      </c>
      <c r="AP223">
        <v>6.84</v>
      </c>
    </row>
    <row r="224" spans="1:42" x14ac:dyDescent="0.25">
      <c r="A224" t="s">
        <v>129</v>
      </c>
      <c r="B224" t="s">
        <v>130</v>
      </c>
      <c r="C224">
        <v>3</v>
      </c>
      <c r="D224" t="s">
        <v>477</v>
      </c>
      <c r="E224">
        <v>3.1</v>
      </c>
      <c r="F224" t="s">
        <v>478</v>
      </c>
      <c r="G224" t="s">
        <v>369</v>
      </c>
      <c r="H224" t="s">
        <v>370</v>
      </c>
      <c r="I224" t="s">
        <v>46</v>
      </c>
      <c r="J224" t="s">
        <v>352</v>
      </c>
      <c r="K224" t="s">
        <v>353</v>
      </c>
      <c r="L224">
        <v>8</v>
      </c>
      <c r="M224" t="s">
        <v>371</v>
      </c>
      <c r="N224" t="s">
        <v>376</v>
      </c>
      <c r="O224" t="s">
        <v>377</v>
      </c>
      <c r="P224">
        <v>42</v>
      </c>
      <c r="Q224" t="s">
        <v>378</v>
      </c>
      <c r="R224" t="s">
        <v>461</v>
      </c>
      <c r="S224">
        <v>3000</v>
      </c>
      <c r="T224" t="s">
        <v>41</v>
      </c>
      <c r="U224">
        <v>3821</v>
      </c>
      <c r="V224" t="s">
        <v>225</v>
      </c>
      <c r="W224">
        <v>22</v>
      </c>
      <c r="X224" t="s">
        <v>387</v>
      </c>
      <c r="Y224" s="2">
        <v>500000</v>
      </c>
      <c r="Z224" s="1">
        <v>499993.16</v>
      </c>
      <c r="AA224" s="1">
        <v>445000</v>
      </c>
      <c r="AB224" s="1">
        <v>445000</v>
      </c>
      <c r="AC224" s="1">
        <v>445000</v>
      </c>
      <c r="AD224">
        <v>0</v>
      </c>
      <c r="AE224">
        <v>0</v>
      </c>
      <c r="AF224">
        <v>0</v>
      </c>
      <c r="AG224">
        <v>0</v>
      </c>
      <c r="AH224">
        <v>0</v>
      </c>
      <c r="AI224" s="2">
        <f t="shared" si="12"/>
        <v>0</v>
      </c>
      <c r="AJ224" s="8">
        <f t="shared" si="10"/>
        <v>55000</v>
      </c>
      <c r="AK224" s="11">
        <f t="shared" si="11"/>
        <v>500000</v>
      </c>
      <c r="AL224">
        <v>0</v>
      </c>
      <c r="AM224">
        <v>6.84</v>
      </c>
      <c r="AN224">
        <v>0</v>
      </c>
      <c r="AO224">
        <v>0</v>
      </c>
      <c r="AP224">
        <v>6.84</v>
      </c>
    </row>
    <row r="225" spans="1:42" x14ac:dyDescent="0.25">
      <c r="A225" t="s">
        <v>129</v>
      </c>
      <c r="B225" t="s">
        <v>130</v>
      </c>
      <c r="C225">
        <v>3</v>
      </c>
      <c r="D225" t="s">
        <v>477</v>
      </c>
      <c r="E225">
        <v>3.1</v>
      </c>
      <c r="F225" t="s">
        <v>478</v>
      </c>
      <c r="G225" t="s">
        <v>369</v>
      </c>
      <c r="H225" t="s">
        <v>370</v>
      </c>
      <c r="I225" t="s">
        <v>46</v>
      </c>
      <c r="J225" t="s">
        <v>352</v>
      </c>
      <c r="K225" t="s">
        <v>353</v>
      </c>
      <c r="L225">
        <v>8</v>
      </c>
      <c r="M225" t="s">
        <v>371</v>
      </c>
      <c r="N225" t="s">
        <v>376</v>
      </c>
      <c r="O225" t="s">
        <v>377</v>
      </c>
      <c r="P225">
        <v>42</v>
      </c>
      <c r="Q225" t="s">
        <v>378</v>
      </c>
      <c r="R225" t="s">
        <v>461</v>
      </c>
      <c r="S225">
        <v>3000</v>
      </c>
      <c r="T225" t="s">
        <v>41</v>
      </c>
      <c r="U225">
        <v>3821</v>
      </c>
      <c r="V225" t="s">
        <v>225</v>
      </c>
      <c r="W225">
        <v>23</v>
      </c>
      <c r="X225" t="s">
        <v>388</v>
      </c>
      <c r="Y225" s="2">
        <v>350000</v>
      </c>
      <c r="Z225" s="1">
        <v>349993.16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 s="2">
        <f t="shared" si="12"/>
        <v>0</v>
      </c>
      <c r="AJ225" s="8">
        <f t="shared" si="10"/>
        <v>350000</v>
      </c>
      <c r="AK225" s="11">
        <f t="shared" si="11"/>
        <v>350000</v>
      </c>
      <c r="AL225">
        <v>0</v>
      </c>
      <c r="AM225">
        <v>6.84</v>
      </c>
      <c r="AN225">
        <v>0</v>
      </c>
      <c r="AO225">
        <v>0</v>
      </c>
      <c r="AP225">
        <v>6.84</v>
      </c>
    </row>
    <row r="226" spans="1:42" x14ac:dyDescent="0.25">
      <c r="A226" t="s">
        <v>129</v>
      </c>
      <c r="B226" t="s">
        <v>130</v>
      </c>
      <c r="C226">
        <v>3</v>
      </c>
      <c r="D226" t="s">
        <v>477</v>
      </c>
      <c r="E226">
        <v>3.1</v>
      </c>
      <c r="F226" t="s">
        <v>478</v>
      </c>
      <c r="G226" t="s">
        <v>369</v>
      </c>
      <c r="H226" t="s">
        <v>370</v>
      </c>
      <c r="I226" t="s">
        <v>46</v>
      </c>
      <c r="J226" t="s">
        <v>352</v>
      </c>
      <c r="K226" t="s">
        <v>353</v>
      </c>
      <c r="L226">
        <v>8</v>
      </c>
      <c r="M226" t="s">
        <v>371</v>
      </c>
      <c r="N226" t="s">
        <v>376</v>
      </c>
      <c r="O226" t="s">
        <v>377</v>
      </c>
      <c r="P226">
        <v>42</v>
      </c>
      <c r="Q226" t="s">
        <v>378</v>
      </c>
      <c r="R226" t="s">
        <v>461</v>
      </c>
      <c r="S226">
        <v>3000</v>
      </c>
      <c r="T226" t="s">
        <v>41</v>
      </c>
      <c r="U226">
        <v>3821</v>
      </c>
      <c r="V226" t="s">
        <v>225</v>
      </c>
      <c r="W226">
        <v>24</v>
      </c>
      <c r="X226" t="s">
        <v>389</v>
      </c>
      <c r="Y226" s="2">
        <v>100000</v>
      </c>
      <c r="Z226" s="1">
        <v>100006.84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 s="2">
        <f t="shared" si="12"/>
        <v>0</v>
      </c>
      <c r="AJ226" s="8">
        <f t="shared" si="10"/>
        <v>100000</v>
      </c>
      <c r="AK226" s="11">
        <f t="shared" si="11"/>
        <v>100000</v>
      </c>
      <c r="AL226">
        <v>0</v>
      </c>
      <c r="AM226">
        <v>0</v>
      </c>
      <c r="AN226">
        <v>0</v>
      </c>
      <c r="AO226">
        <v>6.84</v>
      </c>
      <c r="AP226">
        <v>-6.84</v>
      </c>
    </row>
    <row r="227" spans="1:42" x14ac:dyDescent="0.25">
      <c r="A227" t="s">
        <v>129</v>
      </c>
      <c r="B227" t="s">
        <v>130</v>
      </c>
      <c r="C227">
        <v>3</v>
      </c>
      <c r="D227" t="s">
        <v>477</v>
      </c>
      <c r="E227">
        <v>3.1</v>
      </c>
      <c r="F227" t="s">
        <v>478</v>
      </c>
      <c r="G227" t="s">
        <v>369</v>
      </c>
      <c r="H227" t="s">
        <v>370</v>
      </c>
      <c r="I227" t="s">
        <v>46</v>
      </c>
      <c r="J227" t="s">
        <v>352</v>
      </c>
      <c r="K227" t="s">
        <v>353</v>
      </c>
      <c r="L227">
        <v>8</v>
      </c>
      <c r="M227" t="s">
        <v>371</v>
      </c>
      <c r="N227" t="s">
        <v>376</v>
      </c>
      <c r="O227" t="s">
        <v>377</v>
      </c>
      <c r="P227">
        <v>42</v>
      </c>
      <c r="Q227" t="s">
        <v>378</v>
      </c>
      <c r="R227" t="s">
        <v>461</v>
      </c>
      <c r="S227">
        <v>3000</v>
      </c>
      <c r="T227" t="s">
        <v>41</v>
      </c>
      <c r="U227">
        <v>3821</v>
      </c>
      <c r="V227" t="s">
        <v>225</v>
      </c>
      <c r="W227">
        <v>25</v>
      </c>
      <c r="X227" t="s">
        <v>390</v>
      </c>
      <c r="Y227" s="2">
        <v>200000</v>
      </c>
      <c r="Z227" s="1">
        <v>199993.16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 s="2">
        <f t="shared" si="12"/>
        <v>0</v>
      </c>
      <c r="AJ227" s="8">
        <f t="shared" si="10"/>
        <v>200000</v>
      </c>
      <c r="AK227" s="11">
        <f t="shared" si="11"/>
        <v>200000</v>
      </c>
      <c r="AL227">
        <v>0</v>
      </c>
      <c r="AM227">
        <v>6.84</v>
      </c>
      <c r="AN227">
        <v>0</v>
      </c>
      <c r="AO227">
        <v>0</v>
      </c>
      <c r="AP227">
        <v>6.84</v>
      </c>
    </row>
    <row r="228" spans="1:42" x14ac:dyDescent="0.25">
      <c r="A228" t="s">
        <v>129</v>
      </c>
      <c r="B228" t="s">
        <v>130</v>
      </c>
      <c r="C228">
        <v>3</v>
      </c>
      <c r="D228" t="s">
        <v>477</v>
      </c>
      <c r="E228">
        <v>3.1</v>
      </c>
      <c r="F228" t="s">
        <v>478</v>
      </c>
      <c r="G228" t="s">
        <v>369</v>
      </c>
      <c r="H228" t="s">
        <v>370</v>
      </c>
      <c r="I228" t="s">
        <v>46</v>
      </c>
      <c r="J228" t="s">
        <v>352</v>
      </c>
      <c r="K228" t="s">
        <v>353</v>
      </c>
      <c r="L228">
        <v>8</v>
      </c>
      <c r="M228" t="s">
        <v>371</v>
      </c>
      <c r="N228" t="s">
        <v>376</v>
      </c>
      <c r="O228" t="s">
        <v>377</v>
      </c>
      <c r="P228">
        <v>42</v>
      </c>
      <c r="Q228" t="s">
        <v>378</v>
      </c>
      <c r="R228" t="s">
        <v>461</v>
      </c>
      <c r="S228">
        <v>3000</v>
      </c>
      <c r="T228" t="s">
        <v>41</v>
      </c>
      <c r="U228">
        <v>3821</v>
      </c>
      <c r="V228" t="s">
        <v>225</v>
      </c>
      <c r="W228">
        <v>29</v>
      </c>
      <c r="X228" t="s">
        <v>391</v>
      </c>
      <c r="Y228" s="2">
        <v>200000</v>
      </c>
      <c r="Z228" s="1">
        <v>200000</v>
      </c>
      <c r="AA228" s="1">
        <v>200000</v>
      </c>
      <c r="AB228" s="1">
        <v>200000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 s="2">
        <f t="shared" si="12"/>
        <v>0</v>
      </c>
      <c r="AJ228" s="8">
        <f t="shared" si="10"/>
        <v>0</v>
      </c>
      <c r="AK228" s="11">
        <f t="shared" si="11"/>
        <v>200000</v>
      </c>
      <c r="AL228">
        <v>0</v>
      </c>
      <c r="AM228">
        <v>0</v>
      </c>
      <c r="AN228">
        <v>0</v>
      </c>
      <c r="AO228">
        <v>0</v>
      </c>
      <c r="AP228">
        <v>0</v>
      </c>
    </row>
    <row r="229" spans="1:42" x14ac:dyDescent="0.25">
      <c r="A229" t="s">
        <v>129</v>
      </c>
      <c r="B229" t="s">
        <v>130</v>
      </c>
      <c r="C229">
        <v>2</v>
      </c>
      <c r="D229" t="s">
        <v>470</v>
      </c>
      <c r="E229">
        <v>2.4</v>
      </c>
      <c r="F229" t="s">
        <v>474</v>
      </c>
      <c r="G229" t="s">
        <v>398</v>
      </c>
      <c r="H229" t="s">
        <v>399</v>
      </c>
      <c r="I229" t="s">
        <v>357</v>
      </c>
      <c r="J229" t="s">
        <v>219</v>
      </c>
      <c r="K229" t="s">
        <v>220</v>
      </c>
      <c r="L229">
        <v>5</v>
      </c>
      <c r="M229" t="s">
        <v>221</v>
      </c>
      <c r="N229" t="s">
        <v>400</v>
      </c>
      <c r="O229" t="s">
        <v>401</v>
      </c>
      <c r="P229">
        <v>29</v>
      </c>
      <c r="Q229" t="s">
        <v>402</v>
      </c>
      <c r="R229" t="s">
        <v>461</v>
      </c>
      <c r="S229">
        <v>3000</v>
      </c>
      <c r="T229" t="s">
        <v>41</v>
      </c>
      <c r="U229">
        <v>3821</v>
      </c>
      <c r="V229" t="s">
        <v>225</v>
      </c>
      <c r="W229">
        <v>0</v>
      </c>
      <c r="X229" t="s">
        <v>43</v>
      </c>
      <c r="Y229" s="2">
        <v>429800</v>
      </c>
      <c r="Z229" s="1">
        <v>429793.08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 s="2">
        <f t="shared" si="12"/>
        <v>0</v>
      </c>
      <c r="AJ229" s="8">
        <f t="shared" si="10"/>
        <v>429800</v>
      </c>
      <c r="AK229" s="11">
        <f t="shared" si="11"/>
        <v>429800</v>
      </c>
      <c r="AL229">
        <v>0</v>
      </c>
      <c r="AM229">
        <v>6.92</v>
      </c>
      <c r="AN229">
        <v>0</v>
      </c>
      <c r="AO229">
        <v>0</v>
      </c>
      <c r="AP229">
        <v>6.92</v>
      </c>
    </row>
    <row r="230" spans="1:42" x14ac:dyDescent="0.25">
      <c r="A230" t="s">
        <v>129</v>
      </c>
      <c r="B230" t="s">
        <v>130</v>
      </c>
      <c r="C230">
        <v>2</v>
      </c>
      <c r="D230" t="s">
        <v>470</v>
      </c>
      <c r="E230">
        <v>2.4</v>
      </c>
      <c r="F230" t="s">
        <v>474</v>
      </c>
      <c r="G230" t="s">
        <v>398</v>
      </c>
      <c r="H230" t="s">
        <v>399</v>
      </c>
      <c r="I230" t="s">
        <v>357</v>
      </c>
      <c r="J230" t="s">
        <v>219</v>
      </c>
      <c r="K230" t="s">
        <v>220</v>
      </c>
      <c r="L230">
        <v>5</v>
      </c>
      <c r="M230" t="s">
        <v>221</v>
      </c>
      <c r="N230" t="s">
        <v>400</v>
      </c>
      <c r="O230" t="s">
        <v>401</v>
      </c>
      <c r="P230">
        <v>29</v>
      </c>
      <c r="Q230" t="s">
        <v>402</v>
      </c>
      <c r="R230" t="s">
        <v>461</v>
      </c>
      <c r="S230">
        <v>3000</v>
      </c>
      <c r="T230" t="s">
        <v>41</v>
      </c>
      <c r="U230">
        <v>3821</v>
      </c>
      <c r="V230" t="s">
        <v>225</v>
      </c>
      <c r="W230">
        <v>16</v>
      </c>
      <c r="X230" t="s">
        <v>403</v>
      </c>
      <c r="Y230" s="2">
        <v>1500000</v>
      </c>
      <c r="Z230" s="1">
        <v>1500000</v>
      </c>
      <c r="AA230" s="1">
        <v>1498720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 s="2">
        <f t="shared" si="12"/>
        <v>0</v>
      </c>
      <c r="AJ230" s="8">
        <f t="shared" si="10"/>
        <v>1280</v>
      </c>
      <c r="AK230" s="11">
        <f t="shared" si="11"/>
        <v>1500000</v>
      </c>
      <c r="AL230">
        <v>0</v>
      </c>
      <c r="AM230">
        <v>0</v>
      </c>
      <c r="AN230">
        <v>0</v>
      </c>
      <c r="AO230">
        <v>0</v>
      </c>
      <c r="AP230">
        <v>0</v>
      </c>
    </row>
    <row r="231" spans="1:42" x14ac:dyDescent="0.25">
      <c r="A231" t="s">
        <v>129</v>
      </c>
      <c r="B231" t="s">
        <v>130</v>
      </c>
      <c r="C231">
        <v>2</v>
      </c>
      <c r="D231" t="s">
        <v>470</v>
      </c>
      <c r="E231">
        <v>2.4</v>
      </c>
      <c r="F231" t="s">
        <v>474</v>
      </c>
      <c r="G231" t="s">
        <v>398</v>
      </c>
      <c r="H231" t="s">
        <v>399</v>
      </c>
      <c r="I231" t="s">
        <v>357</v>
      </c>
      <c r="J231" t="s">
        <v>219</v>
      </c>
      <c r="K231" t="s">
        <v>220</v>
      </c>
      <c r="L231">
        <v>5</v>
      </c>
      <c r="M231" t="s">
        <v>221</v>
      </c>
      <c r="N231" t="s">
        <v>400</v>
      </c>
      <c r="O231" t="s">
        <v>401</v>
      </c>
      <c r="P231">
        <v>29</v>
      </c>
      <c r="Q231" t="s">
        <v>402</v>
      </c>
      <c r="R231" t="s">
        <v>461</v>
      </c>
      <c r="S231">
        <v>3000</v>
      </c>
      <c r="T231" t="s">
        <v>41</v>
      </c>
      <c r="U231">
        <v>3821</v>
      </c>
      <c r="V231" t="s">
        <v>225</v>
      </c>
      <c r="W231">
        <v>30</v>
      </c>
      <c r="X231" t="s">
        <v>404</v>
      </c>
      <c r="Y231" s="2">
        <v>600000</v>
      </c>
      <c r="Z231" s="1">
        <v>600006.92000000004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 s="2">
        <f t="shared" si="12"/>
        <v>0</v>
      </c>
      <c r="AJ231" s="8">
        <f t="shared" si="10"/>
        <v>600000</v>
      </c>
      <c r="AK231" s="11">
        <f t="shared" si="11"/>
        <v>600000</v>
      </c>
      <c r="AL231">
        <v>0</v>
      </c>
      <c r="AM231">
        <v>0</v>
      </c>
      <c r="AN231">
        <v>0</v>
      </c>
      <c r="AO231">
        <v>6.92</v>
      </c>
      <c r="AP231">
        <v>-6.92</v>
      </c>
    </row>
    <row r="232" spans="1:42" x14ac:dyDescent="0.25">
      <c r="A232" t="s">
        <v>129</v>
      </c>
      <c r="B232" t="s">
        <v>130</v>
      </c>
      <c r="C232">
        <v>3</v>
      </c>
      <c r="D232" t="s">
        <v>477</v>
      </c>
      <c r="E232">
        <v>3.7</v>
      </c>
      <c r="F232" t="s">
        <v>406</v>
      </c>
      <c r="G232" t="s">
        <v>405</v>
      </c>
      <c r="H232" t="s">
        <v>406</v>
      </c>
      <c r="I232" t="s">
        <v>46</v>
      </c>
      <c r="J232" t="s">
        <v>352</v>
      </c>
      <c r="K232" t="s">
        <v>353</v>
      </c>
      <c r="L232">
        <v>8</v>
      </c>
      <c r="M232" t="s">
        <v>371</v>
      </c>
      <c r="N232" t="s">
        <v>407</v>
      </c>
      <c r="O232" t="s">
        <v>408</v>
      </c>
      <c r="P232">
        <v>47</v>
      </c>
      <c r="Q232" t="s">
        <v>409</v>
      </c>
      <c r="R232" t="s">
        <v>461</v>
      </c>
      <c r="S232">
        <v>3000</v>
      </c>
      <c r="T232" t="s">
        <v>41</v>
      </c>
      <c r="U232">
        <v>3821</v>
      </c>
      <c r="V232" t="s">
        <v>225</v>
      </c>
      <c r="W232">
        <v>26</v>
      </c>
      <c r="X232" t="s">
        <v>410</v>
      </c>
      <c r="Y232" s="2">
        <v>600000</v>
      </c>
      <c r="Z232" s="1">
        <v>700000</v>
      </c>
      <c r="AA232" s="1">
        <v>599720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 s="2">
        <f t="shared" si="12"/>
        <v>0</v>
      </c>
      <c r="AJ232" s="8">
        <f t="shared" si="10"/>
        <v>280</v>
      </c>
      <c r="AK232" s="11">
        <f t="shared" si="11"/>
        <v>600000</v>
      </c>
      <c r="AL232">
        <v>0</v>
      </c>
      <c r="AM232">
        <v>0</v>
      </c>
      <c r="AN232">
        <v>0</v>
      </c>
      <c r="AO232" s="1">
        <v>100000</v>
      </c>
      <c r="AP232" s="1">
        <v>-100000</v>
      </c>
    </row>
    <row r="233" spans="1:42" x14ac:dyDescent="0.25">
      <c r="A233" t="s">
        <v>129</v>
      </c>
      <c r="B233" t="s">
        <v>130</v>
      </c>
      <c r="C233">
        <v>1</v>
      </c>
      <c r="D233" t="s">
        <v>468</v>
      </c>
      <c r="E233">
        <v>1.3</v>
      </c>
      <c r="F233" t="s">
        <v>467</v>
      </c>
      <c r="G233" t="s">
        <v>32</v>
      </c>
      <c r="H233" t="s">
        <v>33</v>
      </c>
      <c r="I233" t="s">
        <v>46</v>
      </c>
      <c r="J233" t="s">
        <v>47</v>
      </c>
      <c r="K233" t="s">
        <v>48</v>
      </c>
      <c r="L233">
        <v>6</v>
      </c>
      <c r="M233" t="s">
        <v>37</v>
      </c>
      <c r="N233" t="s">
        <v>49</v>
      </c>
      <c r="O233" t="s">
        <v>50</v>
      </c>
      <c r="P233">
        <v>21</v>
      </c>
      <c r="Q233" t="s">
        <v>108</v>
      </c>
      <c r="R233" t="s">
        <v>461</v>
      </c>
      <c r="S233">
        <v>3000</v>
      </c>
      <c r="T233" t="s">
        <v>41</v>
      </c>
      <c r="U233">
        <v>3911</v>
      </c>
      <c r="V233" t="s">
        <v>336</v>
      </c>
      <c r="W233">
        <v>0</v>
      </c>
      <c r="X233" t="s">
        <v>43</v>
      </c>
      <c r="Y233" s="2">
        <v>100000</v>
      </c>
      <c r="Z233">
        <v>0</v>
      </c>
      <c r="AA233" s="1">
        <v>68585.320000000007</v>
      </c>
      <c r="AB233" s="1">
        <v>68585.320000000007</v>
      </c>
      <c r="AC233" s="1">
        <v>68585.320000000007</v>
      </c>
      <c r="AD233" s="1">
        <v>68585.320000000007</v>
      </c>
      <c r="AE233" s="1">
        <v>68585.320000000007</v>
      </c>
      <c r="AF233">
        <v>0</v>
      </c>
      <c r="AG233">
        <v>0</v>
      </c>
      <c r="AH233">
        <v>0</v>
      </c>
      <c r="AI233" s="2">
        <f t="shared" si="12"/>
        <v>0</v>
      </c>
      <c r="AJ233" s="8">
        <f t="shared" si="10"/>
        <v>31414.679999999993</v>
      </c>
      <c r="AK233" s="11">
        <f t="shared" si="11"/>
        <v>100000</v>
      </c>
      <c r="AL233">
        <v>0</v>
      </c>
      <c r="AM233" s="1">
        <v>100000</v>
      </c>
      <c r="AN233">
        <v>0</v>
      </c>
      <c r="AO233">
        <v>0</v>
      </c>
      <c r="AP233" s="1">
        <v>100000</v>
      </c>
    </row>
    <row r="234" spans="1:42" x14ac:dyDescent="0.25">
      <c r="A234" t="s">
        <v>30</v>
      </c>
      <c r="B234" t="s">
        <v>31</v>
      </c>
      <c r="C234">
        <v>1</v>
      </c>
      <c r="D234" t="s">
        <v>468</v>
      </c>
      <c r="E234">
        <v>1.3</v>
      </c>
      <c r="F234" t="s">
        <v>467</v>
      </c>
      <c r="G234" t="s">
        <v>32</v>
      </c>
      <c r="H234" t="s">
        <v>33</v>
      </c>
      <c r="I234" t="s">
        <v>34</v>
      </c>
      <c r="J234" t="s">
        <v>35</v>
      </c>
      <c r="K234" t="s">
        <v>36</v>
      </c>
      <c r="L234">
        <v>6</v>
      </c>
      <c r="M234" t="s">
        <v>37</v>
      </c>
      <c r="N234" t="s">
        <v>38</v>
      </c>
      <c r="O234" t="s">
        <v>39</v>
      </c>
      <c r="P234">
        <v>19</v>
      </c>
      <c r="Q234" t="s">
        <v>40</v>
      </c>
      <c r="R234" t="s">
        <v>461</v>
      </c>
      <c r="S234">
        <v>3000</v>
      </c>
      <c r="T234" t="s">
        <v>41</v>
      </c>
      <c r="U234">
        <v>3921</v>
      </c>
      <c r="V234" t="s">
        <v>42</v>
      </c>
      <c r="W234">
        <v>0</v>
      </c>
      <c r="X234" t="s">
        <v>43</v>
      </c>
      <c r="Y234" s="2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 s="2">
        <f t="shared" si="12"/>
        <v>0</v>
      </c>
      <c r="AJ234" s="8">
        <f t="shared" si="10"/>
        <v>0</v>
      </c>
      <c r="AK234" s="11">
        <f t="shared" si="11"/>
        <v>0</v>
      </c>
      <c r="AL234">
        <v>0</v>
      </c>
      <c r="AM234">
        <v>0</v>
      </c>
      <c r="AN234">
        <v>0</v>
      </c>
      <c r="AO234">
        <v>0</v>
      </c>
      <c r="AP234">
        <v>0</v>
      </c>
    </row>
    <row r="235" spans="1:42" x14ac:dyDescent="0.25">
      <c r="A235" t="s">
        <v>123</v>
      </c>
      <c r="B235" t="s">
        <v>124</v>
      </c>
      <c r="C235">
        <v>1</v>
      </c>
      <c r="D235" t="s">
        <v>468</v>
      </c>
      <c r="E235">
        <v>1.3</v>
      </c>
      <c r="F235" t="s">
        <v>467</v>
      </c>
      <c r="G235" t="s">
        <v>32</v>
      </c>
      <c r="H235" t="s">
        <v>33</v>
      </c>
      <c r="I235" t="s">
        <v>34</v>
      </c>
      <c r="J235" t="s">
        <v>35</v>
      </c>
      <c r="K235" t="s">
        <v>36</v>
      </c>
      <c r="L235">
        <v>6</v>
      </c>
      <c r="M235" t="s">
        <v>37</v>
      </c>
      <c r="N235" t="s">
        <v>38</v>
      </c>
      <c r="O235" t="s">
        <v>39</v>
      </c>
      <c r="P235">
        <v>19</v>
      </c>
      <c r="Q235" t="s">
        <v>40</v>
      </c>
      <c r="R235" t="s">
        <v>461</v>
      </c>
      <c r="S235">
        <v>3000</v>
      </c>
      <c r="T235" t="s">
        <v>41</v>
      </c>
      <c r="U235">
        <v>3921</v>
      </c>
      <c r="V235" t="s">
        <v>42</v>
      </c>
      <c r="W235">
        <v>0</v>
      </c>
      <c r="X235" t="s">
        <v>43</v>
      </c>
      <c r="Y235" s="2">
        <v>0</v>
      </c>
      <c r="Z235">
        <v>0</v>
      </c>
      <c r="AA235" s="1">
        <v>1307.25</v>
      </c>
      <c r="AB235" s="1">
        <v>1307.25</v>
      </c>
      <c r="AC235" s="1">
        <v>1307.25</v>
      </c>
      <c r="AD235" s="1">
        <v>1307.25</v>
      </c>
      <c r="AE235" s="1">
        <v>1307.25</v>
      </c>
      <c r="AF235">
        <v>0</v>
      </c>
      <c r="AG235">
        <v>0</v>
      </c>
      <c r="AH235" s="2">
        <v>1307.25</v>
      </c>
      <c r="AI235" s="2">
        <f t="shared" si="12"/>
        <v>1307.25</v>
      </c>
      <c r="AJ235" s="8">
        <f t="shared" si="10"/>
        <v>-1307.25</v>
      </c>
      <c r="AK235" s="11">
        <f t="shared" si="11"/>
        <v>1307.25</v>
      </c>
      <c r="AL235">
        <v>0</v>
      </c>
      <c r="AM235">
        <v>0</v>
      </c>
      <c r="AN235">
        <v>0</v>
      </c>
      <c r="AO235">
        <v>0</v>
      </c>
      <c r="AP235">
        <v>0</v>
      </c>
    </row>
    <row r="236" spans="1:42" x14ac:dyDescent="0.25">
      <c r="A236" t="s">
        <v>125</v>
      </c>
      <c r="B236" t="s">
        <v>126</v>
      </c>
      <c r="C236">
        <v>1</v>
      </c>
      <c r="D236" t="s">
        <v>468</v>
      </c>
      <c r="E236">
        <v>1.3</v>
      </c>
      <c r="F236" t="s">
        <v>467</v>
      </c>
      <c r="G236" t="s">
        <v>32</v>
      </c>
      <c r="H236" t="s">
        <v>33</v>
      </c>
      <c r="I236" t="s">
        <v>34</v>
      </c>
      <c r="J236" t="s">
        <v>35</v>
      </c>
      <c r="K236" t="s">
        <v>36</v>
      </c>
      <c r="L236">
        <v>6</v>
      </c>
      <c r="M236" t="s">
        <v>37</v>
      </c>
      <c r="N236" t="s">
        <v>38</v>
      </c>
      <c r="O236" t="s">
        <v>39</v>
      </c>
      <c r="P236">
        <v>19</v>
      </c>
      <c r="Q236" t="s">
        <v>40</v>
      </c>
      <c r="R236" t="s">
        <v>461</v>
      </c>
      <c r="S236">
        <v>3000</v>
      </c>
      <c r="T236" t="s">
        <v>41</v>
      </c>
      <c r="U236">
        <v>3921</v>
      </c>
      <c r="V236" t="s">
        <v>42</v>
      </c>
      <c r="W236">
        <v>0</v>
      </c>
      <c r="X236" t="s">
        <v>43</v>
      </c>
      <c r="Y236" s="2">
        <v>0</v>
      </c>
      <c r="Z236">
        <v>0</v>
      </c>
      <c r="AA236" s="1">
        <v>688354.49</v>
      </c>
      <c r="AB236" s="1">
        <v>688354.49</v>
      </c>
      <c r="AC236" s="1">
        <v>688354.49</v>
      </c>
      <c r="AD236" s="1">
        <v>688354.49</v>
      </c>
      <c r="AE236" s="1">
        <v>688354.49</v>
      </c>
      <c r="AF236">
        <v>0</v>
      </c>
      <c r="AG236">
        <v>0</v>
      </c>
      <c r="AH236" s="2">
        <v>688354.49</v>
      </c>
      <c r="AI236" s="2">
        <f t="shared" si="12"/>
        <v>688354.49</v>
      </c>
      <c r="AJ236" s="8">
        <f t="shared" si="10"/>
        <v>-688354.49</v>
      </c>
      <c r="AK236" s="11">
        <f t="shared" si="11"/>
        <v>688354.49</v>
      </c>
      <c r="AL236">
        <v>0</v>
      </c>
      <c r="AM236">
        <v>0</v>
      </c>
      <c r="AN236">
        <v>0</v>
      </c>
      <c r="AO236">
        <v>0</v>
      </c>
      <c r="AP236">
        <v>0</v>
      </c>
    </row>
    <row r="237" spans="1:42" x14ac:dyDescent="0.25">
      <c r="A237" t="s">
        <v>127</v>
      </c>
      <c r="B237" t="s">
        <v>128</v>
      </c>
      <c r="C237">
        <v>1</v>
      </c>
      <c r="D237" t="s">
        <v>468</v>
      </c>
      <c r="E237">
        <v>1.3</v>
      </c>
      <c r="F237" t="s">
        <v>467</v>
      </c>
      <c r="G237" t="s">
        <v>32</v>
      </c>
      <c r="H237" t="s">
        <v>33</v>
      </c>
      <c r="I237" t="s">
        <v>34</v>
      </c>
      <c r="J237" t="s">
        <v>35</v>
      </c>
      <c r="K237" t="s">
        <v>36</v>
      </c>
      <c r="L237">
        <v>6</v>
      </c>
      <c r="M237" t="s">
        <v>37</v>
      </c>
      <c r="N237" t="s">
        <v>38</v>
      </c>
      <c r="O237" t="s">
        <v>39</v>
      </c>
      <c r="P237">
        <v>19</v>
      </c>
      <c r="Q237" t="s">
        <v>40</v>
      </c>
      <c r="R237" t="s">
        <v>461</v>
      </c>
      <c r="S237">
        <v>3000</v>
      </c>
      <c r="T237" t="s">
        <v>41</v>
      </c>
      <c r="U237">
        <v>3921</v>
      </c>
      <c r="V237" t="s">
        <v>42</v>
      </c>
      <c r="W237">
        <v>0</v>
      </c>
      <c r="X237" t="s">
        <v>43</v>
      </c>
      <c r="Y237" s="2">
        <v>0</v>
      </c>
      <c r="Z237">
        <v>0</v>
      </c>
      <c r="AA237" s="1">
        <v>408441.63</v>
      </c>
      <c r="AB237" s="1">
        <v>408441.63</v>
      </c>
      <c r="AC237" s="1">
        <v>408441.63</v>
      </c>
      <c r="AD237" s="1">
        <v>408441.63</v>
      </c>
      <c r="AE237" s="1">
        <v>408441.63</v>
      </c>
      <c r="AF237">
        <v>0</v>
      </c>
      <c r="AG237">
        <v>0</v>
      </c>
      <c r="AH237" s="2">
        <v>408441.63</v>
      </c>
      <c r="AI237" s="2">
        <f t="shared" si="12"/>
        <v>408441.63</v>
      </c>
      <c r="AJ237" s="8">
        <f t="shared" si="10"/>
        <v>-408441.63</v>
      </c>
      <c r="AK237" s="11">
        <f t="shared" si="11"/>
        <v>408441.63</v>
      </c>
      <c r="AL237">
        <v>0</v>
      </c>
      <c r="AM237">
        <v>0</v>
      </c>
      <c r="AN237">
        <v>0</v>
      </c>
      <c r="AO237">
        <v>0</v>
      </c>
      <c r="AP237">
        <v>0</v>
      </c>
    </row>
    <row r="238" spans="1:42" x14ac:dyDescent="0.25">
      <c r="A238" t="s">
        <v>432</v>
      </c>
      <c r="B238" t="s">
        <v>433</v>
      </c>
      <c r="C238">
        <v>1</v>
      </c>
      <c r="D238" t="s">
        <v>468</v>
      </c>
      <c r="E238">
        <v>1.3</v>
      </c>
      <c r="F238" t="s">
        <v>467</v>
      </c>
      <c r="G238" t="s">
        <v>32</v>
      </c>
      <c r="H238" t="s">
        <v>33</v>
      </c>
      <c r="I238" t="s">
        <v>34</v>
      </c>
      <c r="J238" t="s">
        <v>35</v>
      </c>
      <c r="K238" t="s">
        <v>36</v>
      </c>
      <c r="L238">
        <v>6</v>
      </c>
      <c r="M238" t="s">
        <v>37</v>
      </c>
      <c r="N238" t="s">
        <v>38</v>
      </c>
      <c r="O238" t="s">
        <v>39</v>
      </c>
      <c r="P238">
        <v>19</v>
      </c>
      <c r="Q238" t="s">
        <v>40</v>
      </c>
      <c r="R238" t="s">
        <v>461</v>
      </c>
      <c r="S238">
        <v>3000</v>
      </c>
      <c r="T238" t="s">
        <v>41</v>
      </c>
      <c r="U238">
        <v>3921</v>
      </c>
      <c r="V238" t="s">
        <v>42</v>
      </c>
      <c r="W238">
        <v>0</v>
      </c>
      <c r="X238" t="s">
        <v>43</v>
      </c>
      <c r="Y238" s="2">
        <v>0</v>
      </c>
      <c r="Z238">
        <v>0</v>
      </c>
      <c r="AA238" s="1">
        <v>31567.41</v>
      </c>
      <c r="AB238" s="1">
        <v>31567.41</v>
      </c>
      <c r="AC238" s="1">
        <v>31567.41</v>
      </c>
      <c r="AD238" s="1">
        <v>31567.41</v>
      </c>
      <c r="AE238" s="1">
        <v>31567.41</v>
      </c>
      <c r="AF238">
        <v>0</v>
      </c>
      <c r="AG238">
        <v>0</v>
      </c>
      <c r="AH238" s="2">
        <v>31567.41</v>
      </c>
      <c r="AI238" s="2">
        <f t="shared" si="12"/>
        <v>31567.41</v>
      </c>
      <c r="AJ238" s="8">
        <f t="shared" si="10"/>
        <v>-31567.41</v>
      </c>
      <c r="AK238" s="11">
        <f t="shared" si="11"/>
        <v>31567.41</v>
      </c>
      <c r="AL238">
        <v>0</v>
      </c>
      <c r="AM238">
        <v>0</v>
      </c>
      <c r="AN238">
        <v>0</v>
      </c>
      <c r="AO238">
        <v>0</v>
      </c>
      <c r="AP238">
        <v>0</v>
      </c>
    </row>
    <row r="239" spans="1:42" x14ac:dyDescent="0.25">
      <c r="A239" t="s">
        <v>434</v>
      </c>
      <c r="B239" t="s">
        <v>435</v>
      </c>
      <c r="C239">
        <v>1</v>
      </c>
      <c r="D239" t="s">
        <v>468</v>
      </c>
      <c r="E239">
        <v>1.3</v>
      </c>
      <c r="F239" t="s">
        <v>467</v>
      </c>
      <c r="G239" t="s">
        <v>32</v>
      </c>
      <c r="H239" t="s">
        <v>33</v>
      </c>
      <c r="I239" t="s">
        <v>34</v>
      </c>
      <c r="J239" t="s">
        <v>35</v>
      </c>
      <c r="K239" t="s">
        <v>36</v>
      </c>
      <c r="L239">
        <v>6</v>
      </c>
      <c r="M239" t="s">
        <v>37</v>
      </c>
      <c r="N239" t="s">
        <v>38</v>
      </c>
      <c r="O239" t="s">
        <v>39</v>
      </c>
      <c r="P239">
        <v>19</v>
      </c>
      <c r="Q239" t="s">
        <v>40</v>
      </c>
      <c r="R239" t="s">
        <v>461</v>
      </c>
      <c r="S239">
        <v>3000</v>
      </c>
      <c r="T239" t="s">
        <v>41</v>
      </c>
      <c r="U239">
        <v>3921</v>
      </c>
      <c r="V239" t="s">
        <v>42</v>
      </c>
      <c r="W239">
        <v>0</v>
      </c>
      <c r="X239" t="s">
        <v>43</v>
      </c>
      <c r="Y239" s="2">
        <v>0</v>
      </c>
      <c r="Z239">
        <v>0</v>
      </c>
      <c r="AA239" s="1">
        <v>373697.39</v>
      </c>
      <c r="AB239" s="1">
        <v>373697.39</v>
      </c>
      <c r="AC239" s="1">
        <v>373697.39</v>
      </c>
      <c r="AD239" s="1">
        <v>373697.39</v>
      </c>
      <c r="AE239" s="1">
        <v>373697.39</v>
      </c>
      <c r="AF239">
        <v>0</v>
      </c>
      <c r="AG239">
        <v>0</v>
      </c>
      <c r="AH239" s="2">
        <v>373697.39</v>
      </c>
      <c r="AI239" s="2">
        <f t="shared" si="12"/>
        <v>373697.39</v>
      </c>
      <c r="AJ239" s="8">
        <f t="shared" si="10"/>
        <v>-373697.39</v>
      </c>
      <c r="AK239" s="11">
        <f t="shared" si="11"/>
        <v>373697.39</v>
      </c>
      <c r="AL239">
        <v>0</v>
      </c>
      <c r="AM239">
        <v>0</v>
      </c>
      <c r="AN239">
        <v>0</v>
      </c>
      <c r="AO239">
        <v>0</v>
      </c>
      <c r="AP239">
        <v>0</v>
      </c>
    </row>
    <row r="240" spans="1:42" x14ac:dyDescent="0.25">
      <c r="A240" t="s">
        <v>436</v>
      </c>
      <c r="B240" t="s">
        <v>437</v>
      </c>
      <c r="C240">
        <v>1</v>
      </c>
      <c r="D240" t="s">
        <v>468</v>
      </c>
      <c r="E240">
        <v>1.3</v>
      </c>
      <c r="F240" t="s">
        <v>467</v>
      </c>
      <c r="G240" t="s">
        <v>32</v>
      </c>
      <c r="H240" t="s">
        <v>33</v>
      </c>
      <c r="I240" t="s">
        <v>34</v>
      </c>
      <c r="J240" t="s">
        <v>35</v>
      </c>
      <c r="K240" t="s">
        <v>36</v>
      </c>
      <c r="L240">
        <v>6</v>
      </c>
      <c r="M240" t="s">
        <v>37</v>
      </c>
      <c r="N240" t="s">
        <v>38</v>
      </c>
      <c r="O240" t="s">
        <v>39</v>
      </c>
      <c r="P240">
        <v>19</v>
      </c>
      <c r="Q240" t="s">
        <v>40</v>
      </c>
      <c r="R240" t="s">
        <v>461</v>
      </c>
      <c r="S240">
        <v>3000</v>
      </c>
      <c r="T240" t="s">
        <v>41</v>
      </c>
      <c r="U240">
        <v>3921</v>
      </c>
      <c r="V240" t="s">
        <v>42</v>
      </c>
      <c r="W240">
        <v>0</v>
      </c>
      <c r="X240" t="s">
        <v>43</v>
      </c>
      <c r="Y240" s="2">
        <v>0</v>
      </c>
      <c r="Z240">
        <v>0</v>
      </c>
      <c r="AA240" s="1">
        <v>55862.45</v>
      </c>
      <c r="AB240" s="1">
        <v>55862.45</v>
      </c>
      <c r="AC240" s="1">
        <v>55862.45</v>
      </c>
      <c r="AD240" s="1">
        <v>55862.45</v>
      </c>
      <c r="AE240" s="1">
        <v>55862.45</v>
      </c>
      <c r="AF240">
        <v>0</v>
      </c>
      <c r="AG240">
        <v>0</v>
      </c>
      <c r="AH240" s="2">
        <v>55862.45</v>
      </c>
      <c r="AI240" s="2">
        <f t="shared" si="12"/>
        <v>55862.45</v>
      </c>
      <c r="AJ240" s="8">
        <f t="shared" si="10"/>
        <v>-55862.45</v>
      </c>
      <c r="AK240" s="11">
        <f t="shared" si="11"/>
        <v>55862.45</v>
      </c>
      <c r="AL240">
        <v>0</v>
      </c>
      <c r="AM240">
        <v>0</v>
      </c>
      <c r="AN240">
        <v>0</v>
      </c>
      <c r="AO240">
        <v>0</v>
      </c>
      <c r="AP240">
        <v>0</v>
      </c>
    </row>
    <row r="241" spans="1:42" x14ac:dyDescent="0.25">
      <c r="A241" t="s">
        <v>438</v>
      </c>
      <c r="B241" t="s">
        <v>439</v>
      </c>
      <c r="C241">
        <v>1</v>
      </c>
      <c r="D241" t="s">
        <v>468</v>
      </c>
      <c r="E241">
        <v>1.3</v>
      </c>
      <c r="F241" t="s">
        <v>467</v>
      </c>
      <c r="G241" t="s">
        <v>32</v>
      </c>
      <c r="H241" t="s">
        <v>33</v>
      </c>
      <c r="I241" t="s">
        <v>34</v>
      </c>
      <c r="J241" t="s">
        <v>35</v>
      </c>
      <c r="K241" t="s">
        <v>36</v>
      </c>
      <c r="L241">
        <v>6</v>
      </c>
      <c r="M241" t="s">
        <v>37</v>
      </c>
      <c r="N241" t="s">
        <v>38</v>
      </c>
      <c r="O241" t="s">
        <v>39</v>
      </c>
      <c r="P241">
        <v>19</v>
      </c>
      <c r="Q241" t="s">
        <v>40</v>
      </c>
      <c r="R241" t="s">
        <v>461</v>
      </c>
      <c r="S241">
        <v>3000</v>
      </c>
      <c r="T241" t="s">
        <v>41</v>
      </c>
      <c r="U241">
        <v>3921</v>
      </c>
      <c r="V241" t="s">
        <v>42</v>
      </c>
      <c r="W241">
        <v>0</v>
      </c>
      <c r="X241" t="s">
        <v>43</v>
      </c>
      <c r="Y241" s="2">
        <v>0</v>
      </c>
      <c r="Z241">
        <v>0</v>
      </c>
      <c r="AA241" s="1">
        <v>8782.65</v>
      </c>
      <c r="AB241" s="1">
        <v>8782.65</v>
      </c>
      <c r="AC241" s="1">
        <v>8782.65</v>
      </c>
      <c r="AD241" s="1">
        <v>8782.65</v>
      </c>
      <c r="AE241" s="1">
        <v>8782.65</v>
      </c>
      <c r="AF241">
        <v>0</v>
      </c>
      <c r="AG241">
        <v>0</v>
      </c>
      <c r="AH241" s="2">
        <v>8782.65</v>
      </c>
      <c r="AI241" s="2">
        <f t="shared" si="12"/>
        <v>8782.65</v>
      </c>
      <c r="AJ241" s="8">
        <f t="shared" si="10"/>
        <v>-8782.65</v>
      </c>
      <c r="AK241" s="11">
        <f t="shared" si="11"/>
        <v>8782.65</v>
      </c>
      <c r="AL241">
        <v>0</v>
      </c>
      <c r="AM241">
        <v>0</v>
      </c>
      <c r="AN241">
        <v>0</v>
      </c>
      <c r="AO241">
        <v>0</v>
      </c>
      <c r="AP241">
        <v>0</v>
      </c>
    </row>
    <row r="242" spans="1:42" x14ac:dyDescent="0.25">
      <c r="A242" t="s">
        <v>440</v>
      </c>
      <c r="B242" t="s">
        <v>441</v>
      </c>
      <c r="C242">
        <v>1</v>
      </c>
      <c r="D242" t="s">
        <v>468</v>
      </c>
      <c r="E242">
        <v>1.3</v>
      </c>
      <c r="F242" t="s">
        <v>467</v>
      </c>
      <c r="G242" t="s">
        <v>32</v>
      </c>
      <c r="H242" t="s">
        <v>33</v>
      </c>
      <c r="I242" t="s">
        <v>34</v>
      </c>
      <c r="J242" t="s">
        <v>35</v>
      </c>
      <c r="K242" t="s">
        <v>36</v>
      </c>
      <c r="L242">
        <v>6</v>
      </c>
      <c r="M242" t="s">
        <v>37</v>
      </c>
      <c r="N242" t="s">
        <v>38</v>
      </c>
      <c r="O242" t="s">
        <v>39</v>
      </c>
      <c r="P242">
        <v>19</v>
      </c>
      <c r="Q242" t="s">
        <v>40</v>
      </c>
      <c r="R242" t="s">
        <v>461</v>
      </c>
      <c r="S242">
        <v>3000</v>
      </c>
      <c r="T242" t="s">
        <v>41</v>
      </c>
      <c r="U242">
        <v>3921</v>
      </c>
      <c r="V242" t="s">
        <v>42</v>
      </c>
      <c r="W242">
        <v>0</v>
      </c>
      <c r="X242" t="s">
        <v>43</v>
      </c>
      <c r="Y242" s="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 s="2">
        <f t="shared" si="12"/>
        <v>0</v>
      </c>
      <c r="AJ242" s="8">
        <f t="shared" si="10"/>
        <v>0</v>
      </c>
      <c r="AK242" s="11">
        <f t="shared" si="11"/>
        <v>0</v>
      </c>
      <c r="AL242">
        <v>0</v>
      </c>
      <c r="AM242">
        <v>0</v>
      </c>
      <c r="AN242">
        <v>0</v>
      </c>
      <c r="AO242">
        <v>0</v>
      </c>
      <c r="AP242">
        <v>0</v>
      </c>
    </row>
    <row r="243" spans="1:42" x14ac:dyDescent="0.25">
      <c r="A243" t="s">
        <v>442</v>
      </c>
      <c r="B243" t="s">
        <v>443</v>
      </c>
      <c r="C243">
        <v>1</v>
      </c>
      <c r="D243" t="s">
        <v>468</v>
      </c>
      <c r="E243">
        <v>1.3</v>
      </c>
      <c r="F243" t="s">
        <v>467</v>
      </c>
      <c r="G243" t="s">
        <v>32</v>
      </c>
      <c r="H243" t="s">
        <v>33</v>
      </c>
      <c r="I243" t="s">
        <v>258</v>
      </c>
      <c r="J243" t="s">
        <v>98</v>
      </c>
      <c r="K243" t="s">
        <v>99</v>
      </c>
      <c r="L243">
        <v>1</v>
      </c>
      <c r="M243" t="s">
        <v>142</v>
      </c>
      <c r="N243" t="s">
        <v>264</v>
      </c>
      <c r="O243" t="s">
        <v>265</v>
      </c>
      <c r="P243">
        <v>7</v>
      </c>
      <c r="Q243" t="s">
        <v>266</v>
      </c>
      <c r="R243" t="s">
        <v>461</v>
      </c>
      <c r="S243">
        <v>3000</v>
      </c>
      <c r="T243" t="s">
        <v>41</v>
      </c>
      <c r="U243">
        <v>3921</v>
      </c>
      <c r="V243" t="s">
        <v>42</v>
      </c>
      <c r="W243">
        <v>0</v>
      </c>
      <c r="X243" t="s">
        <v>43</v>
      </c>
      <c r="Y243" s="2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 s="2">
        <f t="shared" si="12"/>
        <v>0</v>
      </c>
      <c r="AJ243" s="8">
        <f t="shared" si="10"/>
        <v>0</v>
      </c>
      <c r="AK243" s="11">
        <f t="shared" si="11"/>
        <v>0</v>
      </c>
      <c r="AL243">
        <v>0</v>
      </c>
      <c r="AM243">
        <v>0</v>
      </c>
      <c r="AN243">
        <v>0</v>
      </c>
      <c r="AO243">
        <v>0</v>
      </c>
      <c r="AP243">
        <v>0</v>
      </c>
    </row>
    <row r="244" spans="1:42" x14ac:dyDescent="0.25">
      <c r="A244" t="s">
        <v>129</v>
      </c>
      <c r="B244" t="s">
        <v>130</v>
      </c>
      <c r="C244">
        <v>2</v>
      </c>
      <c r="D244" t="s">
        <v>470</v>
      </c>
      <c r="E244">
        <v>2.2000000000000002</v>
      </c>
      <c r="F244" t="s">
        <v>472</v>
      </c>
      <c r="G244" t="s">
        <v>139</v>
      </c>
      <c r="H244" t="s">
        <v>140</v>
      </c>
      <c r="I244" t="s">
        <v>46</v>
      </c>
      <c r="J244" t="s">
        <v>89</v>
      </c>
      <c r="K244" t="s">
        <v>90</v>
      </c>
      <c r="L244">
        <v>2</v>
      </c>
      <c r="M244" t="s">
        <v>161</v>
      </c>
      <c r="N244" t="s">
        <v>162</v>
      </c>
      <c r="O244" t="s">
        <v>163</v>
      </c>
      <c r="P244">
        <v>36</v>
      </c>
      <c r="Q244" t="s">
        <v>164</v>
      </c>
      <c r="R244" t="s">
        <v>461</v>
      </c>
      <c r="S244">
        <v>3000</v>
      </c>
      <c r="T244" t="s">
        <v>41</v>
      </c>
      <c r="U244">
        <v>3922</v>
      </c>
      <c r="V244" t="s">
        <v>176</v>
      </c>
      <c r="W244">
        <v>0</v>
      </c>
      <c r="X244" t="s">
        <v>43</v>
      </c>
      <c r="Y244" s="2">
        <v>9000000</v>
      </c>
      <c r="Z244" s="1">
        <v>9000000</v>
      </c>
      <c r="AA244" s="1">
        <v>2083692</v>
      </c>
      <c r="AB244" s="1">
        <v>2083692</v>
      </c>
      <c r="AC244" s="1">
        <v>2083692</v>
      </c>
      <c r="AD244" s="1">
        <v>2083692</v>
      </c>
      <c r="AE244" s="1">
        <v>2083692</v>
      </c>
      <c r="AF244">
        <v>0</v>
      </c>
      <c r="AG244">
        <v>0</v>
      </c>
      <c r="AH244">
        <v>0</v>
      </c>
      <c r="AI244" s="2">
        <f t="shared" si="12"/>
        <v>0</v>
      </c>
      <c r="AJ244" s="8">
        <f t="shared" si="10"/>
        <v>6916308</v>
      </c>
      <c r="AK244" s="11">
        <f t="shared" si="11"/>
        <v>9000000</v>
      </c>
      <c r="AL244">
        <v>0</v>
      </c>
      <c r="AM244">
        <v>0</v>
      </c>
      <c r="AN244">
        <v>0</v>
      </c>
      <c r="AO244">
        <v>0</v>
      </c>
      <c r="AP244">
        <v>0</v>
      </c>
    </row>
    <row r="245" spans="1:42" x14ac:dyDescent="0.25">
      <c r="A245" t="s">
        <v>129</v>
      </c>
      <c r="B245" t="s">
        <v>130</v>
      </c>
      <c r="C245">
        <v>1</v>
      </c>
      <c r="D245" t="s">
        <v>468</v>
      </c>
      <c r="E245">
        <v>1.3</v>
      </c>
      <c r="F245" t="s">
        <v>467</v>
      </c>
      <c r="G245" t="s">
        <v>32</v>
      </c>
      <c r="H245" t="s">
        <v>33</v>
      </c>
      <c r="I245" t="s">
        <v>258</v>
      </c>
      <c r="J245" t="s">
        <v>98</v>
      </c>
      <c r="K245" t="s">
        <v>99</v>
      </c>
      <c r="L245">
        <v>1</v>
      </c>
      <c r="M245" t="s">
        <v>142</v>
      </c>
      <c r="N245" t="s">
        <v>264</v>
      </c>
      <c r="O245" t="s">
        <v>265</v>
      </c>
      <c r="P245">
        <v>7</v>
      </c>
      <c r="Q245" t="s">
        <v>266</v>
      </c>
      <c r="R245" t="s">
        <v>461</v>
      </c>
      <c r="S245">
        <v>3000</v>
      </c>
      <c r="T245" t="s">
        <v>41</v>
      </c>
      <c r="U245">
        <v>3922</v>
      </c>
      <c r="V245" t="s">
        <v>176</v>
      </c>
      <c r="W245">
        <v>0</v>
      </c>
      <c r="X245" t="s">
        <v>43</v>
      </c>
      <c r="Y245" s="2">
        <v>500000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 s="2">
        <f t="shared" si="12"/>
        <v>0</v>
      </c>
      <c r="AJ245" s="8">
        <f t="shared" si="10"/>
        <v>500000</v>
      </c>
      <c r="AK245" s="11">
        <f t="shared" si="11"/>
        <v>500000</v>
      </c>
      <c r="AL245">
        <v>0</v>
      </c>
      <c r="AM245" s="1">
        <v>500000</v>
      </c>
      <c r="AN245">
        <v>0</v>
      </c>
      <c r="AO245">
        <v>0</v>
      </c>
      <c r="AP245" s="1">
        <v>500000</v>
      </c>
    </row>
    <row r="246" spans="1:42" x14ac:dyDescent="0.25">
      <c r="A246" t="s">
        <v>129</v>
      </c>
      <c r="B246" t="s">
        <v>130</v>
      </c>
      <c r="C246">
        <v>1</v>
      </c>
      <c r="D246" t="s">
        <v>468</v>
      </c>
      <c r="E246">
        <v>1.3</v>
      </c>
      <c r="F246" t="s">
        <v>467</v>
      </c>
      <c r="G246" t="s">
        <v>32</v>
      </c>
      <c r="H246" t="s">
        <v>33</v>
      </c>
      <c r="I246" t="s">
        <v>46</v>
      </c>
      <c r="J246" t="s">
        <v>47</v>
      </c>
      <c r="K246" t="s">
        <v>48</v>
      </c>
      <c r="L246">
        <v>6</v>
      </c>
      <c r="M246" t="s">
        <v>37</v>
      </c>
      <c r="N246" t="s">
        <v>49</v>
      </c>
      <c r="O246" t="s">
        <v>50</v>
      </c>
      <c r="P246">
        <v>21</v>
      </c>
      <c r="Q246" t="s">
        <v>108</v>
      </c>
      <c r="R246" t="s">
        <v>461</v>
      </c>
      <c r="S246">
        <v>3000</v>
      </c>
      <c r="T246" t="s">
        <v>41</v>
      </c>
      <c r="U246">
        <v>3922</v>
      </c>
      <c r="V246" t="s">
        <v>176</v>
      </c>
      <c r="W246">
        <v>0</v>
      </c>
      <c r="X246" t="s">
        <v>43</v>
      </c>
      <c r="Y246" s="2">
        <v>1000000</v>
      </c>
      <c r="Z246" s="1">
        <v>1000000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 s="2">
        <f t="shared" si="12"/>
        <v>0</v>
      </c>
      <c r="AJ246" s="8">
        <f t="shared" si="10"/>
        <v>1000000</v>
      </c>
      <c r="AK246" s="11">
        <f t="shared" si="11"/>
        <v>1000000</v>
      </c>
      <c r="AL246">
        <v>0</v>
      </c>
      <c r="AM246">
        <v>0</v>
      </c>
      <c r="AN246">
        <v>0</v>
      </c>
      <c r="AO246">
        <v>0</v>
      </c>
      <c r="AP246">
        <v>0</v>
      </c>
    </row>
    <row r="247" spans="1:42" x14ac:dyDescent="0.25">
      <c r="A247" t="s">
        <v>442</v>
      </c>
      <c r="B247" t="s">
        <v>443</v>
      </c>
      <c r="C247">
        <v>1</v>
      </c>
      <c r="D247" t="s">
        <v>468</v>
      </c>
      <c r="E247">
        <v>1.3</v>
      </c>
      <c r="F247" t="s">
        <v>467</v>
      </c>
      <c r="G247" t="s">
        <v>32</v>
      </c>
      <c r="H247" t="s">
        <v>33</v>
      </c>
      <c r="I247" t="s">
        <v>258</v>
      </c>
      <c r="J247" t="s">
        <v>98</v>
      </c>
      <c r="K247" t="s">
        <v>99</v>
      </c>
      <c r="L247">
        <v>1</v>
      </c>
      <c r="M247" t="s">
        <v>142</v>
      </c>
      <c r="N247" t="s">
        <v>264</v>
      </c>
      <c r="O247" t="s">
        <v>265</v>
      </c>
      <c r="P247">
        <v>7</v>
      </c>
      <c r="Q247" t="s">
        <v>266</v>
      </c>
      <c r="R247" t="s">
        <v>461</v>
      </c>
      <c r="S247">
        <v>3000</v>
      </c>
      <c r="T247" t="s">
        <v>41</v>
      </c>
      <c r="U247">
        <v>3922</v>
      </c>
      <c r="V247" t="s">
        <v>176</v>
      </c>
      <c r="W247">
        <v>0</v>
      </c>
      <c r="X247" t="s">
        <v>43</v>
      </c>
      <c r="Y247" s="2">
        <v>0</v>
      </c>
      <c r="Z247">
        <v>0</v>
      </c>
      <c r="AA247" s="1">
        <v>812000</v>
      </c>
      <c r="AB247">
        <v>0</v>
      </c>
      <c r="AC247">
        <v>0</v>
      </c>
      <c r="AD247">
        <v>0</v>
      </c>
      <c r="AE247">
        <v>0</v>
      </c>
      <c r="AF247">
        <v>0</v>
      </c>
      <c r="AG247" s="16">
        <v>0</v>
      </c>
      <c r="AH247">
        <v>812000</v>
      </c>
      <c r="AI247" s="2">
        <f t="shared" si="12"/>
        <v>812000</v>
      </c>
      <c r="AJ247" s="8">
        <f t="shared" si="10"/>
        <v>-812000</v>
      </c>
      <c r="AK247" s="11">
        <f t="shared" si="11"/>
        <v>812000</v>
      </c>
      <c r="AL247">
        <v>0</v>
      </c>
      <c r="AM247">
        <v>0</v>
      </c>
      <c r="AN247">
        <v>0</v>
      </c>
      <c r="AO247">
        <v>0</v>
      </c>
      <c r="AP247">
        <v>0</v>
      </c>
    </row>
    <row r="248" spans="1:42" x14ac:dyDescent="0.25">
      <c r="A248" t="s">
        <v>129</v>
      </c>
      <c r="B248" t="s">
        <v>130</v>
      </c>
      <c r="C248">
        <v>1</v>
      </c>
      <c r="D248" t="s">
        <v>468</v>
      </c>
      <c r="E248">
        <v>1.7</v>
      </c>
      <c r="F248" t="s">
        <v>469</v>
      </c>
      <c r="G248" t="s">
        <v>63</v>
      </c>
      <c r="H248" t="s">
        <v>64</v>
      </c>
      <c r="I248" t="s">
        <v>65</v>
      </c>
      <c r="J248" t="s">
        <v>66</v>
      </c>
      <c r="K248" t="s">
        <v>67</v>
      </c>
      <c r="L248">
        <v>7</v>
      </c>
      <c r="M248" t="s">
        <v>68</v>
      </c>
      <c r="N248" t="s">
        <v>69</v>
      </c>
      <c r="O248" t="s">
        <v>70</v>
      </c>
      <c r="P248">
        <v>40</v>
      </c>
      <c r="Q248" t="s">
        <v>71</v>
      </c>
      <c r="R248" t="s">
        <v>461</v>
      </c>
      <c r="S248">
        <v>3000</v>
      </c>
      <c r="T248" t="s">
        <v>41</v>
      </c>
      <c r="U248">
        <v>3941</v>
      </c>
      <c r="V248" t="s">
        <v>132</v>
      </c>
      <c r="W248">
        <v>0</v>
      </c>
      <c r="X248" t="s">
        <v>43</v>
      </c>
      <c r="Y248" s="2">
        <v>35000</v>
      </c>
      <c r="Z248" s="1">
        <v>35000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 s="2">
        <f t="shared" si="12"/>
        <v>0</v>
      </c>
      <c r="AJ248" s="8">
        <f t="shared" si="10"/>
        <v>35000</v>
      </c>
      <c r="AK248" s="11">
        <f t="shared" si="11"/>
        <v>35000</v>
      </c>
      <c r="AL248">
        <v>0</v>
      </c>
      <c r="AM248">
        <v>0</v>
      </c>
      <c r="AN248">
        <v>0</v>
      </c>
      <c r="AO248">
        <v>0</v>
      </c>
      <c r="AP248">
        <v>0</v>
      </c>
    </row>
    <row r="249" spans="1:42" x14ac:dyDescent="0.25">
      <c r="A249" t="s">
        <v>129</v>
      </c>
      <c r="B249" t="s">
        <v>130</v>
      </c>
      <c r="C249">
        <v>1</v>
      </c>
      <c r="D249" t="s">
        <v>468</v>
      </c>
      <c r="E249">
        <v>1.3</v>
      </c>
      <c r="F249" t="s">
        <v>467</v>
      </c>
      <c r="G249" t="s">
        <v>32</v>
      </c>
      <c r="H249" t="s">
        <v>33</v>
      </c>
      <c r="I249" t="s">
        <v>34</v>
      </c>
      <c r="J249" t="s">
        <v>35</v>
      </c>
      <c r="K249" t="s">
        <v>36</v>
      </c>
      <c r="L249">
        <v>6</v>
      </c>
      <c r="M249" t="s">
        <v>37</v>
      </c>
      <c r="N249" t="s">
        <v>38</v>
      </c>
      <c r="O249" t="s">
        <v>39</v>
      </c>
      <c r="P249">
        <v>19</v>
      </c>
      <c r="Q249" t="s">
        <v>40</v>
      </c>
      <c r="R249" t="s">
        <v>461</v>
      </c>
      <c r="S249">
        <v>3000</v>
      </c>
      <c r="T249" t="s">
        <v>41</v>
      </c>
      <c r="U249">
        <v>3941</v>
      </c>
      <c r="V249" t="s">
        <v>132</v>
      </c>
      <c r="W249">
        <v>0</v>
      </c>
      <c r="X249" t="s">
        <v>43</v>
      </c>
      <c r="Y249" s="2">
        <v>150000</v>
      </c>
      <c r="Z249" s="1">
        <v>150000</v>
      </c>
      <c r="AA249" s="1">
        <v>25157</v>
      </c>
      <c r="AB249" s="1">
        <v>25157</v>
      </c>
      <c r="AC249" s="1">
        <v>25157</v>
      </c>
      <c r="AD249" s="1">
        <v>25157</v>
      </c>
      <c r="AE249" s="1">
        <v>25157</v>
      </c>
      <c r="AF249">
        <v>0</v>
      </c>
      <c r="AG249">
        <v>0</v>
      </c>
      <c r="AH249">
        <v>0</v>
      </c>
      <c r="AI249" s="2">
        <f t="shared" si="12"/>
        <v>0</v>
      </c>
      <c r="AJ249" s="8">
        <f t="shared" si="10"/>
        <v>124843</v>
      </c>
      <c r="AK249" s="11">
        <f t="shared" si="11"/>
        <v>150000</v>
      </c>
      <c r="AL249">
        <v>0</v>
      </c>
      <c r="AM249">
        <v>0</v>
      </c>
      <c r="AN249">
        <v>0</v>
      </c>
      <c r="AO249">
        <v>0</v>
      </c>
      <c r="AP249">
        <v>0</v>
      </c>
    </row>
    <row r="250" spans="1:42" x14ac:dyDescent="0.25">
      <c r="A250" t="s">
        <v>129</v>
      </c>
      <c r="B250" t="s">
        <v>130</v>
      </c>
      <c r="C250">
        <v>1</v>
      </c>
      <c r="D250" t="s">
        <v>468</v>
      </c>
      <c r="E250">
        <v>1.3</v>
      </c>
      <c r="F250" t="s">
        <v>467</v>
      </c>
      <c r="G250" t="s">
        <v>32</v>
      </c>
      <c r="H250" t="s">
        <v>33</v>
      </c>
      <c r="I250" t="s">
        <v>46</v>
      </c>
      <c r="J250" t="s">
        <v>47</v>
      </c>
      <c r="K250" t="s">
        <v>48</v>
      </c>
      <c r="L250">
        <v>6</v>
      </c>
      <c r="M250" t="s">
        <v>37</v>
      </c>
      <c r="N250" t="s">
        <v>49</v>
      </c>
      <c r="O250" t="s">
        <v>50</v>
      </c>
      <c r="P250">
        <v>21</v>
      </c>
      <c r="Q250" t="s">
        <v>108</v>
      </c>
      <c r="R250" t="s">
        <v>461</v>
      </c>
      <c r="S250">
        <v>3000</v>
      </c>
      <c r="T250" t="s">
        <v>41</v>
      </c>
      <c r="U250">
        <v>3941</v>
      </c>
      <c r="V250" t="s">
        <v>132</v>
      </c>
      <c r="W250">
        <v>0</v>
      </c>
      <c r="X250" t="s">
        <v>43</v>
      </c>
      <c r="Y250" s="2">
        <v>10000000</v>
      </c>
      <c r="Z250" s="1">
        <v>10000000</v>
      </c>
      <c r="AA250" s="1">
        <v>776288.05</v>
      </c>
      <c r="AB250" s="1">
        <v>776288.05</v>
      </c>
      <c r="AC250" s="1">
        <v>776288.05</v>
      </c>
      <c r="AD250" s="1">
        <v>776288.05</v>
      </c>
      <c r="AE250" s="1">
        <v>776288.05</v>
      </c>
      <c r="AF250">
        <v>0</v>
      </c>
      <c r="AG250">
        <v>0</v>
      </c>
      <c r="AH250">
        <v>0</v>
      </c>
      <c r="AI250" s="2">
        <f t="shared" si="12"/>
        <v>0</v>
      </c>
      <c r="AJ250" s="8">
        <f t="shared" si="10"/>
        <v>9223711.9499999993</v>
      </c>
      <c r="AK250" s="11">
        <f t="shared" si="11"/>
        <v>10000000</v>
      </c>
      <c r="AL250">
        <v>0</v>
      </c>
      <c r="AM250">
        <v>0</v>
      </c>
      <c r="AN250">
        <v>0</v>
      </c>
      <c r="AO250">
        <v>0</v>
      </c>
      <c r="AP250">
        <v>0</v>
      </c>
    </row>
    <row r="251" spans="1:42" x14ac:dyDescent="0.25">
      <c r="A251" t="s">
        <v>129</v>
      </c>
      <c r="B251" t="s">
        <v>130</v>
      </c>
      <c r="C251">
        <v>1</v>
      </c>
      <c r="D251" t="s">
        <v>468</v>
      </c>
      <c r="E251">
        <v>1.3</v>
      </c>
      <c r="F251" t="s">
        <v>467</v>
      </c>
      <c r="G251" t="s">
        <v>32</v>
      </c>
      <c r="H251" t="s">
        <v>33</v>
      </c>
      <c r="I251" t="s">
        <v>34</v>
      </c>
      <c r="J251" t="s">
        <v>35</v>
      </c>
      <c r="K251" t="s">
        <v>36</v>
      </c>
      <c r="L251">
        <v>6</v>
      </c>
      <c r="M251" t="s">
        <v>37</v>
      </c>
      <c r="N251" t="s">
        <v>283</v>
      </c>
      <c r="O251" t="s">
        <v>284</v>
      </c>
      <c r="P251">
        <v>20</v>
      </c>
      <c r="Q251" t="s">
        <v>285</v>
      </c>
      <c r="R251" t="s">
        <v>461</v>
      </c>
      <c r="S251">
        <v>3000</v>
      </c>
      <c r="T251" t="s">
        <v>41</v>
      </c>
      <c r="U251">
        <v>3942</v>
      </c>
      <c r="V251" t="s">
        <v>287</v>
      </c>
      <c r="W251">
        <v>0</v>
      </c>
      <c r="X251" t="s">
        <v>43</v>
      </c>
      <c r="Y251" s="2">
        <v>450000</v>
      </c>
      <c r="Z251" s="1">
        <v>450000</v>
      </c>
      <c r="AA251" s="1">
        <v>4152.33</v>
      </c>
      <c r="AB251" s="1">
        <v>4152.33</v>
      </c>
      <c r="AC251" s="1">
        <v>4152.33</v>
      </c>
      <c r="AD251" s="1">
        <v>4152.33</v>
      </c>
      <c r="AE251" s="1">
        <v>4152.33</v>
      </c>
      <c r="AF251">
        <v>0</v>
      </c>
      <c r="AG251">
        <v>0</v>
      </c>
      <c r="AH251">
        <v>0</v>
      </c>
      <c r="AI251" s="2">
        <f t="shared" si="12"/>
        <v>0</v>
      </c>
      <c r="AJ251" s="8">
        <f t="shared" si="10"/>
        <v>445847.67</v>
      </c>
      <c r="AK251" s="11">
        <f t="shared" si="11"/>
        <v>450000</v>
      </c>
      <c r="AL251">
        <v>0</v>
      </c>
      <c r="AM251">
        <v>0</v>
      </c>
      <c r="AN251">
        <v>0</v>
      </c>
      <c r="AO251">
        <v>0</v>
      </c>
      <c r="AP251">
        <v>0</v>
      </c>
    </row>
    <row r="252" spans="1:42" x14ac:dyDescent="0.25">
      <c r="A252" t="s">
        <v>129</v>
      </c>
      <c r="B252" t="s">
        <v>130</v>
      </c>
      <c r="C252">
        <v>2</v>
      </c>
      <c r="D252" t="s">
        <v>470</v>
      </c>
      <c r="E252">
        <v>2.2000000000000002</v>
      </c>
      <c r="F252" t="s">
        <v>472</v>
      </c>
      <c r="G252" t="s">
        <v>139</v>
      </c>
      <c r="H252" t="s">
        <v>140</v>
      </c>
      <c r="I252" t="s">
        <v>46</v>
      </c>
      <c r="J252" t="s">
        <v>89</v>
      </c>
      <c r="K252" t="s">
        <v>90</v>
      </c>
      <c r="L252">
        <v>2</v>
      </c>
      <c r="M252" t="s">
        <v>161</v>
      </c>
      <c r="N252" t="s">
        <v>162</v>
      </c>
      <c r="O252" t="s">
        <v>163</v>
      </c>
      <c r="P252">
        <v>36</v>
      </c>
      <c r="Q252" t="s">
        <v>164</v>
      </c>
      <c r="R252" t="s">
        <v>461</v>
      </c>
      <c r="S252">
        <v>3000</v>
      </c>
      <c r="T252" t="s">
        <v>41</v>
      </c>
      <c r="U252">
        <v>3951</v>
      </c>
      <c r="V252" t="s">
        <v>177</v>
      </c>
      <c r="W252">
        <v>0</v>
      </c>
      <c r="X252" t="s">
        <v>43</v>
      </c>
      <c r="Y252" s="2">
        <v>9775246</v>
      </c>
      <c r="Z252" s="1">
        <v>9775246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 s="2">
        <f t="shared" si="12"/>
        <v>0</v>
      </c>
      <c r="AJ252" s="8">
        <f t="shared" si="10"/>
        <v>9775246</v>
      </c>
      <c r="AK252" s="11">
        <f t="shared" si="11"/>
        <v>9775246</v>
      </c>
      <c r="AL252">
        <v>0</v>
      </c>
      <c r="AM252">
        <v>0</v>
      </c>
      <c r="AN252">
        <v>0</v>
      </c>
      <c r="AO252">
        <v>0</v>
      </c>
      <c r="AP252">
        <v>0</v>
      </c>
    </row>
    <row r="253" spans="1:42" x14ac:dyDescent="0.25">
      <c r="A253" t="s">
        <v>129</v>
      </c>
      <c r="B253" t="s">
        <v>130</v>
      </c>
      <c r="C253">
        <v>1</v>
      </c>
      <c r="D253" t="s">
        <v>468</v>
      </c>
      <c r="E253">
        <v>1.3</v>
      </c>
      <c r="F253" t="s">
        <v>467</v>
      </c>
      <c r="G253" t="s">
        <v>32</v>
      </c>
      <c r="H253" t="s">
        <v>33</v>
      </c>
      <c r="I253" t="s">
        <v>34</v>
      </c>
      <c r="J253" t="s">
        <v>35</v>
      </c>
      <c r="K253" t="s">
        <v>36</v>
      </c>
      <c r="L253">
        <v>6</v>
      </c>
      <c r="M253" t="s">
        <v>37</v>
      </c>
      <c r="N253" t="s">
        <v>268</v>
      </c>
      <c r="O253" t="s">
        <v>269</v>
      </c>
      <c r="P253">
        <v>18</v>
      </c>
      <c r="Q253" t="s">
        <v>270</v>
      </c>
      <c r="R253" t="s">
        <v>461</v>
      </c>
      <c r="S253">
        <v>3000</v>
      </c>
      <c r="T253" t="s">
        <v>41</v>
      </c>
      <c r="U253">
        <v>3961</v>
      </c>
      <c r="V253" t="s">
        <v>278</v>
      </c>
      <c r="W253">
        <v>0</v>
      </c>
      <c r="X253" t="s">
        <v>43</v>
      </c>
      <c r="Y253" s="2">
        <v>20000</v>
      </c>
      <c r="Z253">
        <v>0</v>
      </c>
      <c r="AA253" s="1">
        <v>4000</v>
      </c>
      <c r="AB253" s="1">
        <v>4000</v>
      </c>
      <c r="AC253" s="1">
        <v>4000</v>
      </c>
      <c r="AD253">
        <v>0</v>
      </c>
      <c r="AE253">
        <v>0</v>
      </c>
      <c r="AF253">
        <v>0</v>
      </c>
      <c r="AG253">
        <v>0</v>
      </c>
      <c r="AH253">
        <v>0</v>
      </c>
      <c r="AI253" s="2">
        <f t="shared" si="12"/>
        <v>0</v>
      </c>
      <c r="AJ253" s="8">
        <f t="shared" si="10"/>
        <v>16000</v>
      </c>
      <c r="AK253" s="11">
        <f t="shared" si="11"/>
        <v>20000</v>
      </c>
      <c r="AL253">
        <v>0</v>
      </c>
      <c r="AM253" s="1">
        <v>20000</v>
      </c>
      <c r="AN253">
        <v>0</v>
      </c>
      <c r="AO253">
        <v>0</v>
      </c>
      <c r="AP253" s="1">
        <v>20000</v>
      </c>
    </row>
    <row r="254" spans="1:42" x14ac:dyDescent="0.25">
      <c r="A254" t="s">
        <v>129</v>
      </c>
      <c r="B254" t="s">
        <v>130</v>
      </c>
      <c r="C254">
        <v>1</v>
      </c>
      <c r="D254" t="s">
        <v>468</v>
      </c>
      <c r="E254">
        <v>1.7</v>
      </c>
      <c r="F254" t="s">
        <v>469</v>
      </c>
      <c r="G254" t="s">
        <v>63</v>
      </c>
      <c r="H254" t="s">
        <v>64</v>
      </c>
      <c r="I254" t="s">
        <v>65</v>
      </c>
      <c r="J254" t="s">
        <v>66</v>
      </c>
      <c r="K254" t="s">
        <v>67</v>
      </c>
      <c r="L254">
        <v>7</v>
      </c>
      <c r="M254" t="s">
        <v>68</v>
      </c>
      <c r="N254" t="s">
        <v>69</v>
      </c>
      <c r="O254" t="s">
        <v>70</v>
      </c>
      <c r="P254">
        <v>41</v>
      </c>
      <c r="Q254" t="s">
        <v>73</v>
      </c>
      <c r="R254" t="s">
        <v>461</v>
      </c>
      <c r="S254">
        <v>3000</v>
      </c>
      <c r="T254" t="s">
        <v>41</v>
      </c>
      <c r="U254">
        <v>3962</v>
      </c>
      <c r="V254" t="s">
        <v>138</v>
      </c>
      <c r="W254">
        <v>0</v>
      </c>
      <c r="X254" t="s">
        <v>43</v>
      </c>
      <c r="Y254" s="2">
        <v>120000</v>
      </c>
      <c r="Z254" s="1">
        <v>120000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 s="2">
        <f t="shared" si="12"/>
        <v>0</v>
      </c>
      <c r="AJ254" s="8">
        <f t="shared" si="10"/>
        <v>120000</v>
      </c>
      <c r="AK254" s="11">
        <f t="shared" si="11"/>
        <v>120000</v>
      </c>
      <c r="AL254">
        <v>0</v>
      </c>
      <c r="AM254">
        <v>0</v>
      </c>
      <c r="AN254">
        <v>0</v>
      </c>
      <c r="AO254">
        <v>0</v>
      </c>
      <c r="AP254">
        <v>0</v>
      </c>
    </row>
    <row r="255" spans="1:42" x14ac:dyDescent="0.25">
      <c r="A255" t="s">
        <v>129</v>
      </c>
      <c r="B255" t="s">
        <v>130</v>
      </c>
      <c r="C255">
        <v>1</v>
      </c>
      <c r="D255" t="s">
        <v>468</v>
      </c>
      <c r="E255">
        <v>1.3</v>
      </c>
      <c r="F255" t="s">
        <v>467</v>
      </c>
      <c r="G255" t="s">
        <v>32</v>
      </c>
      <c r="H255" t="s">
        <v>33</v>
      </c>
      <c r="I255" t="s">
        <v>46</v>
      </c>
      <c r="J255" t="s">
        <v>47</v>
      </c>
      <c r="K255" t="s">
        <v>48</v>
      </c>
      <c r="L255">
        <v>6</v>
      </c>
      <c r="M255" t="s">
        <v>37</v>
      </c>
      <c r="N255" t="s">
        <v>49</v>
      </c>
      <c r="O255" t="s">
        <v>50</v>
      </c>
      <c r="P255">
        <v>21</v>
      </c>
      <c r="Q255" t="s">
        <v>108</v>
      </c>
      <c r="R255" t="s">
        <v>461</v>
      </c>
      <c r="S255">
        <v>3000</v>
      </c>
      <c r="T255" t="s">
        <v>41</v>
      </c>
      <c r="U255">
        <v>3962</v>
      </c>
      <c r="V255" t="s">
        <v>138</v>
      </c>
      <c r="W255">
        <v>0</v>
      </c>
      <c r="X255" t="s">
        <v>43</v>
      </c>
      <c r="Y255" s="2">
        <v>75000</v>
      </c>
      <c r="Z255" s="1">
        <v>75000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 s="2">
        <f t="shared" si="12"/>
        <v>0</v>
      </c>
      <c r="AJ255" s="8">
        <f t="shared" si="10"/>
        <v>75000</v>
      </c>
      <c r="AK255" s="11">
        <f t="shared" si="11"/>
        <v>75000</v>
      </c>
      <c r="AL255">
        <v>0</v>
      </c>
      <c r="AM255">
        <v>0</v>
      </c>
      <c r="AN255">
        <v>0</v>
      </c>
      <c r="AO255">
        <v>0</v>
      </c>
      <c r="AP255">
        <v>0</v>
      </c>
    </row>
    <row r="256" spans="1:42" x14ac:dyDescent="0.25">
      <c r="A256" t="s">
        <v>129</v>
      </c>
      <c r="B256" t="s">
        <v>130</v>
      </c>
      <c r="C256">
        <v>2</v>
      </c>
      <c r="D256" t="s">
        <v>470</v>
      </c>
      <c r="E256">
        <v>2.7</v>
      </c>
      <c r="F256" t="s">
        <v>218</v>
      </c>
      <c r="G256" t="s">
        <v>217</v>
      </c>
      <c r="H256" t="s">
        <v>218</v>
      </c>
      <c r="I256" t="s">
        <v>65</v>
      </c>
      <c r="J256" t="s">
        <v>236</v>
      </c>
      <c r="K256" t="s">
        <v>237</v>
      </c>
      <c r="L256">
        <v>1</v>
      </c>
      <c r="M256" t="s">
        <v>142</v>
      </c>
      <c r="N256" t="s">
        <v>238</v>
      </c>
      <c r="O256" t="s">
        <v>239</v>
      </c>
      <c r="P256">
        <v>54</v>
      </c>
      <c r="Q256" t="s">
        <v>240</v>
      </c>
      <c r="R256" t="s">
        <v>461</v>
      </c>
      <c r="S256">
        <v>4000</v>
      </c>
      <c r="T256" t="s">
        <v>146</v>
      </c>
      <c r="U256">
        <v>4211</v>
      </c>
      <c r="V256" t="s">
        <v>241</v>
      </c>
      <c r="W256">
        <v>0</v>
      </c>
      <c r="X256" t="s">
        <v>43</v>
      </c>
      <c r="Y256" s="2">
        <v>12625430</v>
      </c>
      <c r="Z256" s="1">
        <v>12625430</v>
      </c>
      <c r="AA256" s="1">
        <v>3328736.22</v>
      </c>
      <c r="AB256" s="1">
        <v>3328736.22</v>
      </c>
      <c r="AC256" s="1">
        <v>3328736.22</v>
      </c>
      <c r="AD256" s="1">
        <v>349164.95</v>
      </c>
      <c r="AE256" s="1">
        <v>349164.95</v>
      </c>
      <c r="AF256">
        <v>0</v>
      </c>
      <c r="AG256">
        <v>0</v>
      </c>
      <c r="AH256">
        <v>0</v>
      </c>
      <c r="AI256" s="2">
        <f t="shared" si="12"/>
        <v>0</v>
      </c>
      <c r="AJ256" s="8">
        <f t="shared" si="10"/>
        <v>9296693.7799999993</v>
      </c>
      <c r="AK256" s="11">
        <f t="shared" si="11"/>
        <v>12625430</v>
      </c>
      <c r="AL256">
        <v>0</v>
      </c>
      <c r="AM256">
        <v>0</v>
      </c>
      <c r="AN256">
        <v>0</v>
      </c>
      <c r="AO256">
        <v>0</v>
      </c>
      <c r="AP256">
        <v>0</v>
      </c>
    </row>
    <row r="257" spans="1:42" x14ac:dyDescent="0.25">
      <c r="A257" t="s">
        <v>129</v>
      </c>
      <c r="B257" t="s">
        <v>130</v>
      </c>
      <c r="C257">
        <v>2</v>
      </c>
      <c r="D257" t="s">
        <v>470</v>
      </c>
      <c r="E257">
        <v>2.7</v>
      </c>
      <c r="F257" t="s">
        <v>218</v>
      </c>
      <c r="G257" t="s">
        <v>217</v>
      </c>
      <c r="H257" t="s">
        <v>218</v>
      </c>
      <c r="I257" t="s">
        <v>46</v>
      </c>
      <c r="J257" t="s">
        <v>242</v>
      </c>
      <c r="K257" t="s">
        <v>243</v>
      </c>
      <c r="L257">
        <v>4</v>
      </c>
      <c r="M257" t="s">
        <v>183</v>
      </c>
      <c r="N257" t="s">
        <v>244</v>
      </c>
      <c r="O257" t="s">
        <v>245</v>
      </c>
      <c r="P257">
        <v>48</v>
      </c>
      <c r="Q257" t="s">
        <v>246</v>
      </c>
      <c r="R257" t="s">
        <v>461</v>
      </c>
      <c r="S257">
        <v>4000</v>
      </c>
      <c r="T257" t="s">
        <v>146</v>
      </c>
      <c r="U257">
        <v>4211</v>
      </c>
      <c r="V257" t="s">
        <v>241</v>
      </c>
      <c r="W257">
        <v>0</v>
      </c>
      <c r="X257" t="s">
        <v>43</v>
      </c>
      <c r="Y257" s="2">
        <v>1200000</v>
      </c>
      <c r="Z257" s="1">
        <v>1200000</v>
      </c>
      <c r="AA257" s="1">
        <v>199200</v>
      </c>
      <c r="AB257" s="1">
        <v>199200</v>
      </c>
      <c r="AC257" s="1">
        <v>199200</v>
      </c>
      <c r="AD257" s="1">
        <v>199200</v>
      </c>
      <c r="AE257" s="1">
        <v>199200</v>
      </c>
      <c r="AF257">
        <v>0</v>
      </c>
      <c r="AG257">
        <v>0</v>
      </c>
      <c r="AH257">
        <v>0</v>
      </c>
      <c r="AI257" s="2">
        <f t="shared" si="12"/>
        <v>0</v>
      </c>
      <c r="AJ257" s="8">
        <f t="shared" si="10"/>
        <v>1000800</v>
      </c>
      <c r="AK257" s="11">
        <f t="shared" si="11"/>
        <v>1200000</v>
      </c>
      <c r="AL257">
        <v>0</v>
      </c>
      <c r="AM257">
        <v>0</v>
      </c>
      <c r="AN257">
        <v>0</v>
      </c>
      <c r="AO257">
        <v>0</v>
      </c>
      <c r="AP257">
        <v>0</v>
      </c>
    </row>
    <row r="258" spans="1:42" x14ac:dyDescent="0.25">
      <c r="A258" t="s">
        <v>129</v>
      </c>
      <c r="B258" t="s">
        <v>130</v>
      </c>
      <c r="C258">
        <v>1</v>
      </c>
      <c r="D258" t="s">
        <v>468</v>
      </c>
      <c r="E258">
        <v>1.3</v>
      </c>
      <c r="F258" t="s">
        <v>467</v>
      </c>
      <c r="G258" t="s">
        <v>32</v>
      </c>
      <c r="H258" t="s">
        <v>33</v>
      </c>
      <c r="I258" t="s">
        <v>34</v>
      </c>
      <c r="J258" t="s">
        <v>35</v>
      </c>
      <c r="K258" t="s">
        <v>36</v>
      </c>
      <c r="L258">
        <v>6</v>
      </c>
      <c r="M258" t="s">
        <v>37</v>
      </c>
      <c r="N258" t="s">
        <v>38</v>
      </c>
      <c r="O258" t="s">
        <v>39</v>
      </c>
      <c r="P258">
        <v>19</v>
      </c>
      <c r="Q258" t="s">
        <v>40</v>
      </c>
      <c r="R258" t="s">
        <v>461</v>
      </c>
      <c r="S258">
        <v>4000</v>
      </c>
      <c r="T258" t="s">
        <v>146</v>
      </c>
      <c r="U258">
        <v>4211</v>
      </c>
      <c r="V258" t="s">
        <v>241</v>
      </c>
      <c r="W258">
        <v>0</v>
      </c>
      <c r="X258" t="s">
        <v>43</v>
      </c>
      <c r="Y258" s="2">
        <v>2200000</v>
      </c>
      <c r="Z258" s="1">
        <v>2200000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 s="2">
        <f t="shared" si="12"/>
        <v>0</v>
      </c>
      <c r="AJ258" s="8">
        <f t="shared" ref="AJ258:AJ321" si="13">Y258-AA258</f>
        <v>2200000</v>
      </c>
      <c r="AK258" s="11">
        <f t="shared" ref="AK258:AK321" si="14">Y258-AF258+AG258+AH258</f>
        <v>2200000</v>
      </c>
      <c r="AL258">
        <v>0</v>
      </c>
      <c r="AM258">
        <v>0</v>
      </c>
      <c r="AN258">
        <v>0</v>
      </c>
      <c r="AO258">
        <v>0</v>
      </c>
      <c r="AP258">
        <v>0</v>
      </c>
    </row>
    <row r="259" spans="1:42" x14ac:dyDescent="0.25">
      <c r="A259" t="s">
        <v>129</v>
      </c>
      <c r="B259" t="s">
        <v>130</v>
      </c>
      <c r="C259">
        <v>1</v>
      </c>
      <c r="D259" t="s">
        <v>468</v>
      </c>
      <c r="E259">
        <v>1.3</v>
      </c>
      <c r="F259" t="s">
        <v>467</v>
      </c>
      <c r="G259" t="s">
        <v>32</v>
      </c>
      <c r="H259" t="s">
        <v>33</v>
      </c>
      <c r="I259" t="s">
        <v>65</v>
      </c>
      <c r="J259" t="s">
        <v>294</v>
      </c>
      <c r="K259" t="s">
        <v>295</v>
      </c>
      <c r="L259">
        <v>1</v>
      </c>
      <c r="M259" t="s">
        <v>142</v>
      </c>
      <c r="N259" t="s">
        <v>296</v>
      </c>
      <c r="O259" t="s">
        <v>297</v>
      </c>
      <c r="P259">
        <v>53</v>
      </c>
      <c r="Q259" t="s">
        <v>298</v>
      </c>
      <c r="R259" t="s">
        <v>461</v>
      </c>
      <c r="S259">
        <v>4000</v>
      </c>
      <c r="T259" t="s">
        <v>146</v>
      </c>
      <c r="U259">
        <v>4211</v>
      </c>
      <c r="V259" t="s">
        <v>241</v>
      </c>
      <c r="W259">
        <v>0</v>
      </c>
      <c r="X259" t="s">
        <v>43</v>
      </c>
      <c r="Y259" s="2">
        <v>10000000</v>
      </c>
      <c r="Z259" s="1">
        <v>10000000</v>
      </c>
      <c r="AA259" s="1">
        <v>1666666.66</v>
      </c>
      <c r="AB259" s="1">
        <v>1666666.66</v>
      </c>
      <c r="AC259" s="1">
        <v>1666666.66</v>
      </c>
      <c r="AD259" s="1">
        <v>1666666.66</v>
      </c>
      <c r="AE259" s="1">
        <v>1666666.66</v>
      </c>
      <c r="AF259">
        <v>0</v>
      </c>
      <c r="AG259">
        <v>0</v>
      </c>
      <c r="AH259">
        <v>0</v>
      </c>
      <c r="AI259" s="2">
        <f t="shared" ref="AI259:AI322" si="15">AK259-Y259</f>
        <v>0</v>
      </c>
      <c r="AJ259" s="8">
        <f t="shared" si="13"/>
        <v>8333333.3399999999</v>
      </c>
      <c r="AK259" s="11">
        <f t="shared" si="14"/>
        <v>10000000</v>
      </c>
      <c r="AL259">
        <v>0</v>
      </c>
      <c r="AM259">
        <v>0</v>
      </c>
      <c r="AN259">
        <v>0</v>
      </c>
      <c r="AO259">
        <v>0</v>
      </c>
      <c r="AP259">
        <v>0</v>
      </c>
    </row>
    <row r="260" spans="1:42" x14ac:dyDescent="0.25">
      <c r="A260" t="s">
        <v>129</v>
      </c>
      <c r="B260" t="s">
        <v>130</v>
      </c>
      <c r="C260">
        <v>2</v>
      </c>
      <c r="D260" t="s">
        <v>470</v>
      </c>
      <c r="E260">
        <v>2.4</v>
      </c>
      <c r="F260" t="s">
        <v>474</v>
      </c>
      <c r="G260" t="s">
        <v>412</v>
      </c>
      <c r="H260" t="s">
        <v>413</v>
      </c>
      <c r="I260" t="s">
        <v>357</v>
      </c>
      <c r="J260" t="s">
        <v>414</v>
      </c>
      <c r="K260" t="s">
        <v>415</v>
      </c>
      <c r="L260">
        <v>5</v>
      </c>
      <c r="M260" t="s">
        <v>221</v>
      </c>
      <c r="N260" t="s">
        <v>416</v>
      </c>
      <c r="O260" t="s">
        <v>415</v>
      </c>
      <c r="P260">
        <v>55</v>
      </c>
      <c r="Q260" t="s">
        <v>417</v>
      </c>
      <c r="R260" t="s">
        <v>461</v>
      </c>
      <c r="S260">
        <v>4000</v>
      </c>
      <c r="T260" t="s">
        <v>146</v>
      </c>
      <c r="U260">
        <v>4211</v>
      </c>
      <c r="V260" t="s">
        <v>241</v>
      </c>
      <c r="W260">
        <v>0</v>
      </c>
      <c r="X260" t="s">
        <v>43</v>
      </c>
      <c r="Y260" s="2">
        <v>16500000</v>
      </c>
      <c r="Z260" s="1">
        <v>16500000</v>
      </c>
      <c r="AA260" s="1">
        <v>1437482.14</v>
      </c>
      <c r="AB260" s="1">
        <v>1437482.14</v>
      </c>
      <c r="AC260" s="1">
        <v>1437482.14</v>
      </c>
      <c r="AD260" s="1">
        <v>1437482.14</v>
      </c>
      <c r="AE260" s="1">
        <v>1437482.14</v>
      </c>
      <c r="AF260" s="13">
        <v>0</v>
      </c>
      <c r="AG260" s="13">
        <v>300000</v>
      </c>
      <c r="AH260">
        <v>0</v>
      </c>
      <c r="AI260" s="2">
        <f t="shared" si="15"/>
        <v>300000</v>
      </c>
      <c r="AJ260" s="8">
        <f t="shared" si="13"/>
        <v>15062517.859999999</v>
      </c>
      <c r="AK260" s="11">
        <f t="shared" si="14"/>
        <v>16800000</v>
      </c>
      <c r="AL260">
        <v>0</v>
      </c>
      <c r="AM260">
        <v>0</v>
      </c>
      <c r="AN260">
        <v>0</v>
      </c>
      <c r="AO260">
        <v>0</v>
      </c>
      <c r="AP260">
        <v>0</v>
      </c>
    </row>
    <row r="261" spans="1:42" x14ac:dyDescent="0.25">
      <c r="A261" t="s">
        <v>129</v>
      </c>
      <c r="B261" t="s">
        <v>130</v>
      </c>
      <c r="C261">
        <v>2</v>
      </c>
      <c r="D261" t="s">
        <v>470</v>
      </c>
      <c r="E261">
        <v>2.6</v>
      </c>
      <c r="F261" t="s">
        <v>476</v>
      </c>
      <c r="G261" t="s">
        <v>418</v>
      </c>
      <c r="H261" t="s">
        <v>419</v>
      </c>
      <c r="I261" t="s">
        <v>65</v>
      </c>
      <c r="J261" t="s">
        <v>420</v>
      </c>
      <c r="K261" t="s">
        <v>421</v>
      </c>
      <c r="L261">
        <v>1</v>
      </c>
      <c r="M261" t="s">
        <v>142</v>
      </c>
      <c r="N261" t="s">
        <v>422</v>
      </c>
      <c r="O261" t="s">
        <v>423</v>
      </c>
      <c r="P261">
        <v>52</v>
      </c>
      <c r="Q261" t="s">
        <v>424</v>
      </c>
      <c r="R261" t="s">
        <v>461</v>
      </c>
      <c r="S261">
        <v>4000</v>
      </c>
      <c r="T261" t="s">
        <v>146</v>
      </c>
      <c r="U261">
        <v>4211</v>
      </c>
      <c r="V261" t="s">
        <v>241</v>
      </c>
      <c r="W261">
        <v>0</v>
      </c>
      <c r="X261" t="s">
        <v>43</v>
      </c>
      <c r="Y261" s="2">
        <v>5910000</v>
      </c>
      <c r="Z261" s="1">
        <v>5910000</v>
      </c>
      <c r="AA261" s="1">
        <v>432481.7</v>
      </c>
      <c r="AB261" s="1">
        <v>432481.7</v>
      </c>
      <c r="AC261" s="1">
        <v>432481.7</v>
      </c>
      <c r="AD261" s="1">
        <v>432481.7</v>
      </c>
      <c r="AE261" s="1">
        <v>432481.7</v>
      </c>
      <c r="AF261">
        <v>0</v>
      </c>
      <c r="AG261">
        <v>0</v>
      </c>
      <c r="AH261">
        <v>0</v>
      </c>
      <c r="AI261" s="2">
        <f t="shared" si="15"/>
        <v>0</v>
      </c>
      <c r="AJ261" s="8">
        <f t="shared" si="13"/>
        <v>5477518.2999999998</v>
      </c>
      <c r="AK261" s="11">
        <f t="shared" si="14"/>
        <v>5910000</v>
      </c>
      <c r="AL261">
        <v>0</v>
      </c>
      <c r="AM261">
        <v>0</v>
      </c>
      <c r="AN261">
        <v>0</v>
      </c>
      <c r="AO261">
        <v>0</v>
      </c>
      <c r="AP261">
        <v>0</v>
      </c>
    </row>
    <row r="262" spans="1:42" x14ac:dyDescent="0.25">
      <c r="A262" t="s">
        <v>129</v>
      </c>
      <c r="B262" t="s">
        <v>130</v>
      </c>
      <c r="C262">
        <v>2</v>
      </c>
      <c r="D262" t="s">
        <v>470</v>
      </c>
      <c r="E262">
        <v>2.6</v>
      </c>
      <c r="F262" t="s">
        <v>476</v>
      </c>
      <c r="G262" t="s">
        <v>425</v>
      </c>
      <c r="H262" t="s">
        <v>426</v>
      </c>
      <c r="I262" t="s">
        <v>65</v>
      </c>
      <c r="J262" t="s">
        <v>427</v>
      </c>
      <c r="K262" t="s">
        <v>428</v>
      </c>
      <c r="L262">
        <v>1</v>
      </c>
      <c r="M262" t="s">
        <v>142</v>
      </c>
      <c r="N262" t="s">
        <v>429</v>
      </c>
      <c r="O262" t="s">
        <v>430</v>
      </c>
      <c r="P262">
        <v>51</v>
      </c>
      <c r="Q262" t="s">
        <v>431</v>
      </c>
      <c r="R262" t="s">
        <v>461</v>
      </c>
      <c r="S262">
        <v>4000</v>
      </c>
      <c r="T262" t="s">
        <v>146</v>
      </c>
      <c r="U262">
        <v>4211</v>
      </c>
      <c r="V262" t="s">
        <v>241</v>
      </c>
      <c r="W262">
        <v>0</v>
      </c>
      <c r="X262" t="s">
        <v>43</v>
      </c>
      <c r="Y262" s="2">
        <v>66784842</v>
      </c>
      <c r="Z262" s="1">
        <v>66784842</v>
      </c>
      <c r="AA262" s="1">
        <v>11930807</v>
      </c>
      <c r="AB262" s="1">
        <v>11930807</v>
      </c>
      <c r="AC262" s="1">
        <v>11130807</v>
      </c>
      <c r="AD262" s="1">
        <v>11130807</v>
      </c>
      <c r="AE262" s="1">
        <v>11130807</v>
      </c>
      <c r="AF262">
        <v>0</v>
      </c>
      <c r="AG262">
        <v>0</v>
      </c>
      <c r="AH262">
        <v>0</v>
      </c>
      <c r="AI262" s="2">
        <f t="shared" si="15"/>
        <v>0</v>
      </c>
      <c r="AJ262" s="8">
        <f t="shared" si="13"/>
        <v>54854035</v>
      </c>
      <c r="AK262" s="11">
        <f t="shared" si="14"/>
        <v>66784842</v>
      </c>
      <c r="AL262">
        <v>0</v>
      </c>
      <c r="AM262">
        <v>0</v>
      </c>
      <c r="AN262">
        <v>0</v>
      </c>
      <c r="AO262">
        <v>0</v>
      </c>
      <c r="AP262">
        <v>0</v>
      </c>
    </row>
    <row r="263" spans="1:42" x14ac:dyDescent="0.25">
      <c r="A263" t="s">
        <v>129</v>
      </c>
      <c r="B263" t="s">
        <v>130</v>
      </c>
      <c r="C263">
        <v>1</v>
      </c>
      <c r="D263" t="s">
        <v>468</v>
      </c>
      <c r="E263">
        <v>1.3</v>
      </c>
      <c r="F263" t="s">
        <v>467</v>
      </c>
      <c r="G263" t="s">
        <v>32</v>
      </c>
      <c r="H263" t="s">
        <v>33</v>
      </c>
      <c r="I263" t="s">
        <v>34</v>
      </c>
      <c r="J263" t="s">
        <v>35</v>
      </c>
      <c r="K263" t="s">
        <v>36</v>
      </c>
      <c r="L263">
        <v>6</v>
      </c>
      <c r="M263" t="s">
        <v>37</v>
      </c>
      <c r="N263" t="s">
        <v>38</v>
      </c>
      <c r="O263" t="s">
        <v>39</v>
      </c>
      <c r="P263">
        <v>19</v>
      </c>
      <c r="Q263" t="s">
        <v>40</v>
      </c>
      <c r="R263" t="s">
        <v>461</v>
      </c>
      <c r="S263">
        <v>4000</v>
      </c>
      <c r="T263" t="s">
        <v>146</v>
      </c>
      <c r="U263">
        <v>4251</v>
      </c>
      <c r="V263" t="s">
        <v>282</v>
      </c>
      <c r="W263">
        <v>0</v>
      </c>
      <c r="X263" t="s">
        <v>43</v>
      </c>
      <c r="Y263" s="2">
        <v>5000000</v>
      </c>
      <c r="Z263" s="1">
        <v>5000000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 s="2">
        <f t="shared" si="15"/>
        <v>0</v>
      </c>
      <c r="AJ263" s="8">
        <f t="shared" si="13"/>
        <v>5000000</v>
      </c>
      <c r="AK263" s="11">
        <f t="shared" si="14"/>
        <v>5000000</v>
      </c>
      <c r="AL263">
        <v>0</v>
      </c>
      <c r="AM263">
        <v>0</v>
      </c>
      <c r="AN263">
        <v>0</v>
      </c>
      <c r="AO263">
        <v>0</v>
      </c>
      <c r="AP263">
        <v>0</v>
      </c>
    </row>
    <row r="264" spans="1:42" x14ac:dyDescent="0.25">
      <c r="A264" t="s">
        <v>129</v>
      </c>
      <c r="B264" t="s">
        <v>130</v>
      </c>
      <c r="C264">
        <v>1</v>
      </c>
      <c r="D264" t="s">
        <v>468</v>
      </c>
      <c r="E264">
        <v>1.3</v>
      </c>
      <c r="F264" t="s">
        <v>467</v>
      </c>
      <c r="G264" t="s">
        <v>32</v>
      </c>
      <c r="H264" t="s">
        <v>33</v>
      </c>
      <c r="I264" t="s">
        <v>141</v>
      </c>
      <c r="J264" t="s">
        <v>98</v>
      </c>
      <c r="K264" t="s">
        <v>99</v>
      </c>
      <c r="L264">
        <v>1</v>
      </c>
      <c r="M264" t="s">
        <v>142</v>
      </c>
      <c r="N264" t="s">
        <v>150</v>
      </c>
      <c r="O264" t="s">
        <v>151</v>
      </c>
      <c r="P264">
        <v>14</v>
      </c>
      <c r="Q264" t="s">
        <v>288</v>
      </c>
      <c r="R264" t="s">
        <v>461</v>
      </c>
      <c r="S264">
        <v>4000</v>
      </c>
      <c r="T264" t="s">
        <v>146</v>
      </c>
      <c r="U264">
        <v>4311</v>
      </c>
      <c r="V264" t="s">
        <v>289</v>
      </c>
      <c r="W264">
        <v>0</v>
      </c>
      <c r="X264" t="s">
        <v>43</v>
      </c>
      <c r="Y264" s="2">
        <v>2000000</v>
      </c>
      <c r="Z264" s="1">
        <v>2000000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 s="2">
        <f t="shared" si="15"/>
        <v>0</v>
      </c>
      <c r="AJ264" s="8">
        <f t="shared" si="13"/>
        <v>2000000</v>
      </c>
      <c r="AK264" s="11">
        <f t="shared" si="14"/>
        <v>2000000</v>
      </c>
      <c r="AL264">
        <v>0</v>
      </c>
      <c r="AM264">
        <v>0</v>
      </c>
      <c r="AN264">
        <v>0</v>
      </c>
      <c r="AO264">
        <v>0</v>
      </c>
      <c r="AP264">
        <v>0</v>
      </c>
    </row>
    <row r="265" spans="1:42" x14ac:dyDescent="0.25">
      <c r="A265" t="s">
        <v>129</v>
      </c>
      <c r="B265" t="s">
        <v>130</v>
      </c>
      <c r="C265">
        <v>3</v>
      </c>
      <c r="D265" t="s">
        <v>477</v>
      </c>
      <c r="E265">
        <v>3.1</v>
      </c>
      <c r="F265" t="s">
        <v>478</v>
      </c>
      <c r="G265" t="s">
        <v>369</v>
      </c>
      <c r="H265" t="s">
        <v>370</v>
      </c>
      <c r="I265" t="s">
        <v>141</v>
      </c>
      <c r="J265" t="s">
        <v>352</v>
      </c>
      <c r="K265" t="s">
        <v>353</v>
      </c>
      <c r="L265">
        <v>8</v>
      </c>
      <c r="M265" t="s">
        <v>371</v>
      </c>
      <c r="N265" t="s">
        <v>372</v>
      </c>
      <c r="O265" t="s">
        <v>373</v>
      </c>
      <c r="P265">
        <v>45</v>
      </c>
      <c r="Q265" t="s">
        <v>374</v>
      </c>
      <c r="R265" t="s">
        <v>461</v>
      </c>
      <c r="S265">
        <v>4000</v>
      </c>
      <c r="T265" t="s">
        <v>146</v>
      </c>
      <c r="U265">
        <v>4311</v>
      </c>
      <c r="V265" t="s">
        <v>289</v>
      </c>
      <c r="W265">
        <v>0</v>
      </c>
      <c r="X265" t="s">
        <v>43</v>
      </c>
      <c r="Y265" s="2">
        <v>2000000</v>
      </c>
      <c r="Z265" s="1">
        <v>2000000</v>
      </c>
      <c r="AA265" s="1">
        <v>1960000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 s="2">
        <f t="shared" si="15"/>
        <v>0</v>
      </c>
      <c r="AJ265" s="8">
        <f t="shared" si="13"/>
        <v>40000</v>
      </c>
      <c r="AK265" s="11">
        <f t="shared" si="14"/>
        <v>2000000</v>
      </c>
      <c r="AL265">
        <v>0</v>
      </c>
      <c r="AM265">
        <v>0</v>
      </c>
      <c r="AN265">
        <v>0</v>
      </c>
      <c r="AO265">
        <v>0</v>
      </c>
      <c r="AP265">
        <v>0</v>
      </c>
    </row>
    <row r="266" spans="1:42" x14ac:dyDescent="0.25">
      <c r="A266" t="s">
        <v>129</v>
      </c>
      <c r="B266" t="s">
        <v>130</v>
      </c>
      <c r="C266">
        <v>3</v>
      </c>
      <c r="D266" t="s">
        <v>477</v>
      </c>
      <c r="E266">
        <v>3.1</v>
      </c>
      <c r="F266" t="s">
        <v>478</v>
      </c>
      <c r="G266" t="s">
        <v>369</v>
      </c>
      <c r="H266" t="s">
        <v>370</v>
      </c>
      <c r="I266" t="s">
        <v>141</v>
      </c>
      <c r="J266" t="s">
        <v>352</v>
      </c>
      <c r="K266" t="s">
        <v>353</v>
      </c>
      <c r="L266">
        <v>8</v>
      </c>
      <c r="M266" t="s">
        <v>371</v>
      </c>
      <c r="N266" t="s">
        <v>372</v>
      </c>
      <c r="O266" t="s">
        <v>373</v>
      </c>
      <c r="P266">
        <v>46</v>
      </c>
      <c r="Q266" t="s">
        <v>375</v>
      </c>
      <c r="R266" t="s">
        <v>461</v>
      </c>
      <c r="S266">
        <v>4000</v>
      </c>
      <c r="T266" t="s">
        <v>146</v>
      </c>
      <c r="U266">
        <v>4311</v>
      </c>
      <c r="V266" t="s">
        <v>289</v>
      </c>
      <c r="W266">
        <v>0</v>
      </c>
      <c r="X266" t="s">
        <v>43</v>
      </c>
      <c r="Y266" s="2">
        <v>300000</v>
      </c>
      <c r="Z266" s="1">
        <v>300000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 s="2">
        <f t="shared" si="15"/>
        <v>0</v>
      </c>
      <c r="AJ266" s="8">
        <f t="shared" si="13"/>
        <v>300000</v>
      </c>
      <c r="AK266" s="11">
        <f t="shared" si="14"/>
        <v>300000</v>
      </c>
      <c r="AL266">
        <v>0</v>
      </c>
      <c r="AM266">
        <v>0</v>
      </c>
      <c r="AN266">
        <v>0</v>
      </c>
      <c r="AO266">
        <v>0</v>
      </c>
      <c r="AP266">
        <v>0</v>
      </c>
    </row>
    <row r="267" spans="1:42" x14ac:dyDescent="0.25">
      <c r="A267" t="s">
        <v>129</v>
      </c>
      <c r="B267" t="s">
        <v>130</v>
      </c>
      <c r="C267">
        <v>2</v>
      </c>
      <c r="D267" t="s">
        <v>470</v>
      </c>
      <c r="E267">
        <v>2.2000000000000002</v>
      </c>
      <c r="F267" t="s">
        <v>472</v>
      </c>
      <c r="G267" t="s">
        <v>139</v>
      </c>
      <c r="H267" t="s">
        <v>140</v>
      </c>
      <c r="I267" t="s">
        <v>141</v>
      </c>
      <c r="J267" t="s">
        <v>98</v>
      </c>
      <c r="K267" t="s">
        <v>99</v>
      </c>
      <c r="L267">
        <v>1</v>
      </c>
      <c r="M267" t="s">
        <v>142</v>
      </c>
      <c r="N267" t="s">
        <v>143</v>
      </c>
      <c r="O267" t="s">
        <v>144</v>
      </c>
      <c r="P267">
        <v>10</v>
      </c>
      <c r="Q267" t="s">
        <v>145</v>
      </c>
      <c r="R267" t="s">
        <v>461</v>
      </c>
      <c r="S267">
        <v>4000</v>
      </c>
      <c r="T267" t="s">
        <v>146</v>
      </c>
      <c r="U267">
        <v>4411</v>
      </c>
      <c r="V267" t="s">
        <v>147</v>
      </c>
      <c r="W267">
        <v>11</v>
      </c>
      <c r="X267" t="s">
        <v>148</v>
      </c>
      <c r="Y267" s="2">
        <v>3432000</v>
      </c>
      <c r="Z267" s="1">
        <v>3431990.12</v>
      </c>
      <c r="AA267" s="1">
        <v>123131</v>
      </c>
      <c r="AB267" s="1">
        <v>123131</v>
      </c>
      <c r="AC267" s="1">
        <v>123131</v>
      </c>
      <c r="AD267">
        <v>0</v>
      </c>
      <c r="AE267">
        <v>0</v>
      </c>
      <c r="AF267">
        <v>0</v>
      </c>
      <c r="AG267">
        <v>0</v>
      </c>
      <c r="AH267">
        <v>0</v>
      </c>
      <c r="AI267" s="2">
        <f t="shared" si="15"/>
        <v>0</v>
      </c>
      <c r="AJ267" s="8">
        <f t="shared" si="13"/>
        <v>3308869</v>
      </c>
      <c r="AK267" s="11">
        <f t="shared" si="14"/>
        <v>3432000</v>
      </c>
      <c r="AL267">
        <v>0</v>
      </c>
      <c r="AM267">
        <v>9.8800000000000008</v>
      </c>
      <c r="AN267">
        <v>0</v>
      </c>
      <c r="AO267">
        <v>0</v>
      </c>
      <c r="AP267">
        <v>9.8800000000000008</v>
      </c>
    </row>
    <row r="268" spans="1:42" x14ac:dyDescent="0.25">
      <c r="A268" t="s">
        <v>129</v>
      </c>
      <c r="B268" t="s">
        <v>130</v>
      </c>
      <c r="C268">
        <v>2</v>
      </c>
      <c r="D268" t="s">
        <v>470</v>
      </c>
      <c r="E268">
        <v>2.2000000000000002</v>
      </c>
      <c r="F268" t="s">
        <v>472</v>
      </c>
      <c r="G268" t="s">
        <v>139</v>
      </c>
      <c r="H268" t="s">
        <v>140</v>
      </c>
      <c r="I268" t="s">
        <v>141</v>
      </c>
      <c r="J268" t="s">
        <v>98</v>
      </c>
      <c r="K268" t="s">
        <v>99</v>
      </c>
      <c r="L268">
        <v>1</v>
      </c>
      <c r="M268" t="s">
        <v>142</v>
      </c>
      <c r="N268" t="s">
        <v>143</v>
      </c>
      <c r="O268" t="s">
        <v>144</v>
      </c>
      <c r="P268">
        <v>10</v>
      </c>
      <c r="Q268" t="s">
        <v>145</v>
      </c>
      <c r="R268" t="s">
        <v>461</v>
      </c>
      <c r="S268">
        <v>4000</v>
      </c>
      <c r="T268" t="s">
        <v>146</v>
      </c>
      <c r="U268">
        <v>4411</v>
      </c>
      <c r="V268" t="s">
        <v>147</v>
      </c>
      <c r="W268">
        <v>12</v>
      </c>
      <c r="X268" t="s">
        <v>149</v>
      </c>
      <c r="Y268" s="2">
        <v>1000000</v>
      </c>
      <c r="Z268" s="1">
        <v>1000009.88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 s="2">
        <f t="shared" si="15"/>
        <v>0</v>
      </c>
      <c r="AJ268" s="8">
        <f t="shared" si="13"/>
        <v>1000000</v>
      </c>
      <c r="AK268" s="11">
        <f t="shared" si="14"/>
        <v>1000000</v>
      </c>
      <c r="AL268">
        <v>0</v>
      </c>
      <c r="AM268">
        <v>0</v>
      </c>
      <c r="AN268">
        <v>0</v>
      </c>
      <c r="AO268">
        <v>9.8800000000000008</v>
      </c>
      <c r="AP268">
        <v>-9.8800000000000008</v>
      </c>
    </row>
    <row r="269" spans="1:42" x14ac:dyDescent="0.25">
      <c r="A269" t="s">
        <v>129</v>
      </c>
      <c r="B269" t="s">
        <v>130</v>
      </c>
      <c r="C269">
        <v>2</v>
      </c>
      <c r="D269" t="s">
        <v>470</v>
      </c>
      <c r="E269">
        <v>2.2000000000000002</v>
      </c>
      <c r="F269" t="s">
        <v>472</v>
      </c>
      <c r="G269" t="s">
        <v>139</v>
      </c>
      <c r="H269" t="s">
        <v>140</v>
      </c>
      <c r="I269" t="s">
        <v>141</v>
      </c>
      <c r="J269" t="s">
        <v>98</v>
      </c>
      <c r="K269" t="s">
        <v>99</v>
      </c>
      <c r="L269">
        <v>1</v>
      </c>
      <c r="M269" t="s">
        <v>142</v>
      </c>
      <c r="N269" t="s">
        <v>150</v>
      </c>
      <c r="O269" t="s">
        <v>151</v>
      </c>
      <c r="P269">
        <v>16</v>
      </c>
      <c r="Q269" t="s">
        <v>152</v>
      </c>
      <c r="R269" t="s">
        <v>461</v>
      </c>
      <c r="S269">
        <v>4000</v>
      </c>
      <c r="T269" t="s">
        <v>146</v>
      </c>
      <c r="U269">
        <v>4411</v>
      </c>
      <c r="V269" t="s">
        <v>147</v>
      </c>
      <c r="W269">
        <v>0</v>
      </c>
      <c r="X269" t="s">
        <v>43</v>
      </c>
      <c r="Y269" s="2">
        <v>4000000</v>
      </c>
      <c r="Z269" s="1">
        <v>4200000</v>
      </c>
      <c r="AA269" s="1">
        <v>500000</v>
      </c>
      <c r="AB269" s="1">
        <v>500000</v>
      </c>
      <c r="AC269">
        <v>0</v>
      </c>
      <c r="AD269">
        <v>0</v>
      </c>
      <c r="AE269">
        <v>0</v>
      </c>
      <c r="AF269" s="15">
        <v>500000</v>
      </c>
      <c r="AG269" s="12">
        <v>0</v>
      </c>
      <c r="AH269">
        <v>0</v>
      </c>
      <c r="AI269" s="2">
        <f t="shared" si="15"/>
        <v>-500000</v>
      </c>
      <c r="AJ269" s="8">
        <f t="shared" si="13"/>
        <v>3500000</v>
      </c>
      <c r="AK269" s="11">
        <f t="shared" si="14"/>
        <v>3500000</v>
      </c>
      <c r="AL269">
        <v>0</v>
      </c>
      <c r="AM269">
        <v>0</v>
      </c>
      <c r="AN269">
        <v>0</v>
      </c>
      <c r="AO269" s="1">
        <v>200000</v>
      </c>
      <c r="AP269" s="1">
        <v>-200000</v>
      </c>
    </row>
    <row r="270" spans="1:42" x14ac:dyDescent="0.25">
      <c r="A270" t="s">
        <v>129</v>
      </c>
      <c r="B270" t="s">
        <v>130</v>
      </c>
      <c r="C270">
        <v>2</v>
      </c>
      <c r="D270" t="s">
        <v>470</v>
      </c>
      <c r="E270">
        <v>2.2000000000000002</v>
      </c>
      <c r="F270" t="s">
        <v>472</v>
      </c>
      <c r="G270" t="s">
        <v>139</v>
      </c>
      <c r="H270" t="s">
        <v>140</v>
      </c>
      <c r="I270" t="s">
        <v>141</v>
      </c>
      <c r="J270" t="s">
        <v>98</v>
      </c>
      <c r="K270" t="s">
        <v>99</v>
      </c>
      <c r="L270">
        <v>1</v>
      </c>
      <c r="M270" t="s">
        <v>142</v>
      </c>
      <c r="N270" t="s">
        <v>150</v>
      </c>
      <c r="O270" t="s">
        <v>151</v>
      </c>
      <c r="P270">
        <v>16</v>
      </c>
      <c r="Q270" t="s">
        <v>152</v>
      </c>
      <c r="R270" t="s">
        <v>461</v>
      </c>
      <c r="S270">
        <v>4000</v>
      </c>
      <c r="T270" t="s">
        <v>146</v>
      </c>
      <c r="U270">
        <v>4411</v>
      </c>
      <c r="V270" t="s">
        <v>147</v>
      </c>
      <c r="W270">
        <v>31</v>
      </c>
      <c r="X270" t="s">
        <v>160</v>
      </c>
      <c r="Y270" s="2">
        <v>200000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 s="2">
        <f t="shared" si="15"/>
        <v>0</v>
      </c>
      <c r="AJ270" s="8">
        <f t="shared" si="13"/>
        <v>200000</v>
      </c>
      <c r="AK270" s="11">
        <f t="shared" si="14"/>
        <v>200000</v>
      </c>
      <c r="AL270">
        <v>0</v>
      </c>
      <c r="AM270" s="1">
        <v>200000</v>
      </c>
      <c r="AN270">
        <v>0</v>
      </c>
      <c r="AO270">
        <v>0</v>
      </c>
      <c r="AP270" s="1">
        <v>200000</v>
      </c>
    </row>
    <row r="271" spans="1:42" x14ac:dyDescent="0.25">
      <c r="A271" t="s">
        <v>129</v>
      </c>
      <c r="B271" t="s">
        <v>130</v>
      </c>
      <c r="C271">
        <v>2</v>
      </c>
      <c r="D271" t="s">
        <v>470</v>
      </c>
      <c r="E271">
        <v>2.7</v>
      </c>
      <c r="F271" t="s">
        <v>218</v>
      </c>
      <c r="G271" t="s">
        <v>217</v>
      </c>
      <c r="H271" t="s">
        <v>218</v>
      </c>
      <c r="I271" t="s">
        <v>141</v>
      </c>
      <c r="J271" t="s">
        <v>219</v>
      </c>
      <c r="K271" t="s">
        <v>220</v>
      </c>
      <c r="L271">
        <v>5</v>
      </c>
      <c r="M271" t="s">
        <v>221</v>
      </c>
      <c r="N271" t="s">
        <v>222</v>
      </c>
      <c r="O271" t="s">
        <v>223</v>
      </c>
      <c r="P271">
        <v>27</v>
      </c>
      <c r="Q271" t="s">
        <v>228</v>
      </c>
      <c r="R271" t="s">
        <v>461</v>
      </c>
      <c r="S271">
        <v>4000</v>
      </c>
      <c r="T271" t="s">
        <v>146</v>
      </c>
      <c r="U271">
        <v>4411</v>
      </c>
      <c r="V271" t="s">
        <v>147</v>
      </c>
      <c r="W271">
        <v>0</v>
      </c>
      <c r="X271" t="s">
        <v>43</v>
      </c>
      <c r="Y271" s="2">
        <v>1000000</v>
      </c>
      <c r="Z271" s="1">
        <v>1000000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 s="2">
        <f t="shared" si="15"/>
        <v>0</v>
      </c>
      <c r="AJ271" s="8">
        <f t="shared" si="13"/>
        <v>1000000</v>
      </c>
      <c r="AK271" s="11">
        <f t="shared" si="14"/>
        <v>1000000</v>
      </c>
      <c r="AL271">
        <v>0</v>
      </c>
      <c r="AM271">
        <v>0</v>
      </c>
      <c r="AN271">
        <v>0</v>
      </c>
      <c r="AO271">
        <v>0</v>
      </c>
      <c r="AP271">
        <v>0</v>
      </c>
    </row>
    <row r="272" spans="1:42" x14ac:dyDescent="0.25">
      <c r="A272" t="s">
        <v>129</v>
      </c>
      <c r="B272" t="s">
        <v>130</v>
      </c>
      <c r="C272">
        <v>2</v>
      </c>
      <c r="D272" t="s">
        <v>470</v>
      </c>
      <c r="E272">
        <v>2.7</v>
      </c>
      <c r="F272" t="s">
        <v>218</v>
      </c>
      <c r="G272" t="s">
        <v>217</v>
      </c>
      <c r="H272" t="s">
        <v>218</v>
      </c>
      <c r="I272" t="s">
        <v>141</v>
      </c>
      <c r="J272" t="s">
        <v>219</v>
      </c>
      <c r="K272" t="s">
        <v>220</v>
      </c>
      <c r="L272">
        <v>5</v>
      </c>
      <c r="M272" t="s">
        <v>221</v>
      </c>
      <c r="N272" t="s">
        <v>229</v>
      </c>
      <c r="O272" t="s">
        <v>230</v>
      </c>
      <c r="P272">
        <v>30</v>
      </c>
      <c r="Q272" t="s">
        <v>231</v>
      </c>
      <c r="R272" t="s">
        <v>461</v>
      </c>
      <c r="S272">
        <v>4000</v>
      </c>
      <c r="T272" t="s">
        <v>146</v>
      </c>
      <c r="U272">
        <v>4411</v>
      </c>
      <c r="V272" t="s">
        <v>147</v>
      </c>
      <c r="W272">
        <v>0</v>
      </c>
      <c r="X272" t="s">
        <v>43</v>
      </c>
      <c r="Y272" s="2">
        <v>10000000</v>
      </c>
      <c r="Z272" s="1">
        <v>10000000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 s="2">
        <f t="shared" si="15"/>
        <v>0</v>
      </c>
      <c r="AJ272" s="8">
        <f t="shared" si="13"/>
        <v>10000000</v>
      </c>
      <c r="AK272" s="11">
        <f t="shared" si="14"/>
        <v>10000000</v>
      </c>
      <c r="AL272">
        <v>0</v>
      </c>
      <c r="AM272">
        <v>0</v>
      </c>
      <c r="AN272">
        <v>0</v>
      </c>
      <c r="AO272">
        <v>0</v>
      </c>
      <c r="AP272">
        <v>0</v>
      </c>
    </row>
    <row r="273" spans="1:42" x14ac:dyDescent="0.25">
      <c r="A273" t="s">
        <v>129</v>
      </c>
      <c r="B273" t="s">
        <v>130</v>
      </c>
      <c r="C273">
        <v>2</v>
      </c>
      <c r="D273" t="s">
        <v>470</v>
      </c>
      <c r="E273">
        <v>2.7</v>
      </c>
      <c r="F273" t="s">
        <v>218</v>
      </c>
      <c r="G273" t="s">
        <v>217</v>
      </c>
      <c r="H273" t="s">
        <v>218</v>
      </c>
      <c r="I273" t="s">
        <v>141</v>
      </c>
      <c r="J273" t="s">
        <v>219</v>
      </c>
      <c r="K273" t="s">
        <v>220</v>
      </c>
      <c r="L273">
        <v>5</v>
      </c>
      <c r="M273" t="s">
        <v>221</v>
      </c>
      <c r="N273" t="s">
        <v>229</v>
      </c>
      <c r="O273" t="s">
        <v>230</v>
      </c>
      <c r="P273">
        <v>31</v>
      </c>
      <c r="Q273" t="s">
        <v>234</v>
      </c>
      <c r="R273" t="s">
        <v>461</v>
      </c>
      <c r="S273">
        <v>4000</v>
      </c>
      <c r="T273" t="s">
        <v>146</v>
      </c>
      <c r="U273">
        <v>4411</v>
      </c>
      <c r="V273" t="s">
        <v>147</v>
      </c>
      <c r="W273">
        <v>0</v>
      </c>
      <c r="X273" t="s">
        <v>43</v>
      </c>
      <c r="Y273" s="2">
        <v>50566898.219999999</v>
      </c>
      <c r="Z273" s="1">
        <v>50566898.219999999</v>
      </c>
      <c r="AA273" s="1">
        <v>54793475.799999997</v>
      </c>
      <c r="AB273">
        <v>0</v>
      </c>
      <c r="AC273">
        <v>0</v>
      </c>
      <c r="AD273">
        <v>0</v>
      </c>
      <c r="AE273">
        <v>0</v>
      </c>
      <c r="AF273" s="12">
        <v>0</v>
      </c>
      <c r="AG273" s="17">
        <v>4226577.58</v>
      </c>
      <c r="AH273">
        <v>0</v>
      </c>
      <c r="AI273" s="2">
        <f t="shared" si="15"/>
        <v>4226577.5799999982</v>
      </c>
      <c r="AJ273" s="8">
        <f t="shared" si="13"/>
        <v>-4226577.5799999982</v>
      </c>
      <c r="AK273" s="11">
        <f t="shared" si="14"/>
        <v>54793475.799999997</v>
      </c>
      <c r="AL273">
        <v>0</v>
      </c>
      <c r="AM273">
        <v>0</v>
      </c>
      <c r="AN273">
        <v>0</v>
      </c>
      <c r="AO273">
        <v>0</v>
      </c>
      <c r="AP273">
        <v>0</v>
      </c>
    </row>
    <row r="274" spans="1:42" x14ac:dyDescent="0.25">
      <c r="A274" t="s">
        <v>129</v>
      </c>
      <c r="B274" t="s">
        <v>130</v>
      </c>
      <c r="C274">
        <v>2</v>
      </c>
      <c r="D274" t="s">
        <v>470</v>
      </c>
      <c r="E274">
        <v>2.7</v>
      </c>
      <c r="F274" t="s">
        <v>218</v>
      </c>
      <c r="G274" t="s">
        <v>217</v>
      </c>
      <c r="H274" t="s">
        <v>218</v>
      </c>
      <c r="I274" t="s">
        <v>141</v>
      </c>
      <c r="J274" t="s">
        <v>219</v>
      </c>
      <c r="K274" t="s">
        <v>220</v>
      </c>
      <c r="L274">
        <v>5</v>
      </c>
      <c r="M274" t="s">
        <v>221</v>
      </c>
      <c r="N274" t="s">
        <v>229</v>
      </c>
      <c r="O274" t="s">
        <v>230</v>
      </c>
      <c r="P274">
        <v>32</v>
      </c>
      <c r="Q274" t="s">
        <v>235</v>
      </c>
      <c r="R274" t="s">
        <v>461</v>
      </c>
      <c r="S274">
        <v>4000</v>
      </c>
      <c r="T274" t="s">
        <v>146</v>
      </c>
      <c r="U274">
        <v>4411</v>
      </c>
      <c r="V274" t="s">
        <v>147</v>
      </c>
      <c r="W274">
        <v>0</v>
      </c>
      <c r="X274" t="s">
        <v>43</v>
      </c>
      <c r="Y274" s="2">
        <v>10733101.779999999</v>
      </c>
      <c r="Z274" s="1">
        <v>10733101.779999999</v>
      </c>
      <c r="AA274" s="1">
        <v>13896800</v>
      </c>
      <c r="AB274">
        <v>0</v>
      </c>
      <c r="AC274">
        <v>0</v>
      </c>
      <c r="AD274">
        <v>0</v>
      </c>
      <c r="AE274">
        <v>0</v>
      </c>
      <c r="AF274" s="12">
        <v>0</v>
      </c>
      <c r="AG274" s="17">
        <v>3163698.22</v>
      </c>
      <c r="AH274">
        <v>0</v>
      </c>
      <c r="AI274" s="2">
        <f t="shared" si="15"/>
        <v>3163698.2200000007</v>
      </c>
      <c r="AJ274" s="8">
        <f t="shared" si="13"/>
        <v>-3163698.2200000007</v>
      </c>
      <c r="AK274" s="11">
        <f t="shared" si="14"/>
        <v>13896800</v>
      </c>
      <c r="AL274">
        <v>0</v>
      </c>
      <c r="AM274">
        <v>0</v>
      </c>
      <c r="AN274">
        <v>0</v>
      </c>
      <c r="AO274">
        <v>0</v>
      </c>
      <c r="AP274">
        <v>0</v>
      </c>
    </row>
    <row r="275" spans="1:42" x14ac:dyDescent="0.25">
      <c r="A275" t="s">
        <v>129</v>
      </c>
      <c r="B275" t="s">
        <v>130</v>
      </c>
      <c r="C275">
        <v>2</v>
      </c>
      <c r="D275" t="s">
        <v>470</v>
      </c>
      <c r="E275">
        <v>2.7</v>
      </c>
      <c r="F275" t="s">
        <v>218</v>
      </c>
      <c r="G275" t="s">
        <v>217</v>
      </c>
      <c r="H275" t="s">
        <v>218</v>
      </c>
      <c r="I275" t="s">
        <v>46</v>
      </c>
      <c r="J275" t="s">
        <v>242</v>
      </c>
      <c r="K275" t="s">
        <v>243</v>
      </c>
      <c r="L275">
        <v>4</v>
      </c>
      <c r="M275" t="s">
        <v>183</v>
      </c>
      <c r="N275" t="s">
        <v>244</v>
      </c>
      <c r="O275" t="s">
        <v>245</v>
      </c>
      <c r="P275">
        <v>48</v>
      </c>
      <c r="Q275" t="s">
        <v>246</v>
      </c>
      <c r="R275" t="s">
        <v>461</v>
      </c>
      <c r="S275">
        <v>4000</v>
      </c>
      <c r="T275" t="s">
        <v>146</v>
      </c>
      <c r="U275">
        <v>4411</v>
      </c>
      <c r="V275" t="s">
        <v>147</v>
      </c>
      <c r="W275">
        <v>32</v>
      </c>
      <c r="X275" t="s">
        <v>249</v>
      </c>
      <c r="Y275" s="2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 s="2">
        <f t="shared" si="15"/>
        <v>0</v>
      </c>
      <c r="AJ275" s="8">
        <f t="shared" si="13"/>
        <v>0</v>
      </c>
      <c r="AK275" s="11">
        <f t="shared" si="14"/>
        <v>0</v>
      </c>
      <c r="AL275">
        <v>0</v>
      </c>
      <c r="AM275">
        <v>0</v>
      </c>
      <c r="AN275">
        <v>0</v>
      </c>
      <c r="AO275">
        <v>0</v>
      </c>
      <c r="AP275">
        <v>0</v>
      </c>
    </row>
    <row r="276" spans="1:42" x14ac:dyDescent="0.25">
      <c r="A276" t="s">
        <v>129</v>
      </c>
      <c r="B276" t="s">
        <v>130</v>
      </c>
      <c r="C276">
        <v>1</v>
      </c>
      <c r="D276" t="s">
        <v>468</v>
      </c>
      <c r="E276">
        <v>1.3</v>
      </c>
      <c r="F276" t="s">
        <v>467</v>
      </c>
      <c r="G276" t="s">
        <v>32</v>
      </c>
      <c r="H276" t="s">
        <v>33</v>
      </c>
      <c r="I276" t="s">
        <v>46</v>
      </c>
      <c r="J276" t="s">
        <v>299</v>
      </c>
      <c r="K276" t="s">
        <v>300</v>
      </c>
      <c r="L276">
        <v>1</v>
      </c>
      <c r="M276" t="s">
        <v>142</v>
      </c>
      <c r="N276" t="s">
        <v>301</v>
      </c>
      <c r="O276" t="s">
        <v>302</v>
      </c>
      <c r="P276">
        <v>1</v>
      </c>
      <c r="Q276" t="s">
        <v>303</v>
      </c>
      <c r="R276" t="s">
        <v>461</v>
      </c>
      <c r="S276">
        <v>4000</v>
      </c>
      <c r="T276" t="s">
        <v>146</v>
      </c>
      <c r="U276">
        <v>4411</v>
      </c>
      <c r="V276" t="s">
        <v>147</v>
      </c>
      <c r="W276">
        <v>0</v>
      </c>
      <c r="X276" t="s">
        <v>43</v>
      </c>
      <c r="Y276" s="2">
        <v>1082347</v>
      </c>
      <c r="Z276" s="1">
        <v>1082347</v>
      </c>
      <c r="AA276" s="1">
        <v>154500</v>
      </c>
      <c r="AB276" s="1">
        <v>154500</v>
      </c>
      <c r="AC276" s="1">
        <v>154500</v>
      </c>
      <c r="AD276" s="1">
        <v>39500</v>
      </c>
      <c r="AE276" s="1">
        <v>39500</v>
      </c>
      <c r="AF276">
        <v>0</v>
      </c>
      <c r="AG276">
        <v>0</v>
      </c>
      <c r="AH276">
        <v>0</v>
      </c>
      <c r="AI276" s="2">
        <f t="shared" si="15"/>
        <v>0</v>
      </c>
      <c r="AJ276" s="8">
        <f t="shared" si="13"/>
        <v>927847</v>
      </c>
      <c r="AK276" s="11">
        <f t="shared" si="14"/>
        <v>1082347</v>
      </c>
      <c r="AL276">
        <v>0</v>
      </c>
      <c r="AM276">
        <v>0</v>
      </c>
      <c r="AN276">
        <v>0</v>
      </c>
      <c r="AO276">
        <v>0</v>
      </c>
      <c r="AP276">
        <v>0</v>
      </c>
    </row>
    <row r="277" spans="1:42" x14ac:dyDescent="0.25">
      <c r="A277" t="s">
        <v>129</v>
      </c>
      <c r="B277" t="s">
        <v>130</v>
      </c>
      <c r="C277">
        <v>2</v>
      </c>
      <c r="D277" t="s">
        <v>470</v>
      </c>
      <c r="E277">
        <v>2.5</v>
      </c>
      <c r="F277" t="s">
        <v>475</v>
      </c>
      <c r="G277" t="s">
        <v>393</v>
      </c>
      <c r="H277" t="s">
        <v>394</v>
      </c>
      <c r="I277" t="s">
        <v>141</v>
      </c>
      <c r="J277" t="s">
        <v>219</v>
      </c>
      <c r="K277" t="s">
        <v>220</v>
      </c>
      <c r="L277">
        <v>5</v>
      </c>
      <c r="M277" t="s">
        <v>221</v>
      </c>
      <c r="N277" t="s">
        <v>222</v>
      </c>
      <c r="O277" t="s">
        <v>223</v>
      </c>
      <c r="P277">
        <v>25</v>
      </c>
      <c r="Q277" t="s">
        <v>395</v>
      </c>
      <c r="R277" t="s">
        <v>461</v>
      </c>
      <c r="S277">
        <v>4000</v>
      </c>
      <c r="T277" t="s">
        <v>146</v>
      </c>
      <c r="U277">
        <v>4411</v>
      </c>
      <c r="V277" t="s">
        <v>147</v>
      </c>
      <c r="W277">
        <v>0</v>
      </c>
      <c r="X277" t="s">
        <v>43</v>
      </c>
      <c r="Y277" s="2">
        <v>0</v>
      </c>
      <c r="Z277" s="1">
        <v>100000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 s="2">
        <f t="shared" si="15"/>
        <v>0</v>
      </c>
      <c r="AJ277" s="8">
        <f t="shared" si="13"/>
        <v>0</v>
      </c>
      <c r="AK277" s="11">
        <f t="shared" si="14"/>
        <v>0</v>
      </c>
      <c r="AL277">
        <v>0</v>
      </c>
      <c r="AM277">
        <v>0</v>
      </c>
      <c r="AN277">
        <v>0</v>
      </c>
      <c r="AO277" s="1">
        <v>100000</v>
      </c>
      <c r="AP277" s="1">
        <v>-100000</v>
      </c>
    </row>
    <row r="278" spans="1:42" x14ac:dyDescent="0.25">
      <c r="A278" t="s">
        <v>129</v>
      </c>
      <c r="B278" t="s">
        <v>130</v>
      </c>
      <c r="C278">
        <v>3</v>
      </c>
      <c r="D278" t="s">
        <v>477</v>
      </c>
      <c r="E278">
        <v>3.7</v>
      </c>
      <c r="F278" t="s">
        <v>406</v>
      </c>
      <c r="G278" t="s">
        <v>405</v>
      </c>
      <c r="H278" t="s">
        <v>406</v>
      </c>
      <c r="I278" t="s">
        <v>46</v>
      </c>
      <c r="J278" t="s">
        <v>352</v>
      </c>
      <c r="K278" t="s">
        <v>353</v>
      </c>
      <c r="L278">
        <v>8</v>
      </c>
      <c r="M278" t="s">
        <v>371</v>
      </c>
      <c r="N278" t="s">
        <v>407</v>
      </c>
      <c r="O278" t="s">
        <v>408</v>
      </c>
      <c r="P278">
        <v>47</v>
      </c>
      <c r="Q278" t="s">
        <v>409</v>
      </c>
      <c r="R278" t="s">
        <v>461</v>
      </c>
      <c r="S278">
        <v>4000</v>
      </c>
      <c r="T278" t="s">
        <v>146</v>
      </c>
      <c r="U278">
        <v>4411</v>
      </c>
      <c r="V278" t="s">
        <v>147</v>
      </c>
      <c r="W278">
        <v>27</v>
      </c>
      <c r="X278" t="s">
        <v>411</v>
      </c>
      <c r="Y278" s="2">
        <v>50000</v>
      </c>
      <c r="Z278" s="1">
        <v>50000</v>
      </c>
      <c r="AA278" s="1">
        <v>50000</v>
      </c>
      <c r="AB278" s="1">
        <v>50000</v>
      </c>
      <c r="AC278" s="1">
        <v>50000</v>
      </c>
      <c r="AD278" s="1">
        <v>50000</v>
      </c>
      <c r="AE278" s="1">
        <v>50000</v>
      </c>
      <c r="AF278">
        <v>0</v>
      </c>
      <c r="AG278">
        <v>0</v>
      </c>
      <c r="AH278">
        <v>0</v>
      </c>
      <c r="AI278" s="2">
        <f t="shared" si="15"/>
        <v>0</v>
      </c>
      <c r="AJ278" s="8">
        <f t="shared" si="13"/>
        <v>0</v>
      </c>
      <c r="AK278" s="11">
        <f t="shared" si="14"/>
        <v>50000</v>
      </c>
      <c r="AL278">
        <v>0</v>
      </c>
      <c r="AM278">
        <v>0</v>
      </c>
      <c r="AN278">
        <v>0</v>
      </c>
      <c r="AO278">
        <v>0</v>
      </c>
      <c r="AP278">
        <v>0</v>
      </c>
    </row>
    <row r="279" spans="1:42" x14ac:dyDescent="0.25">
      <c r="A279" t="s">
        <v>129</v>
      </c>
      <c r="B279" t="s">
        <v>130</v>
      </c>
      <c r="C279">
        <v>2</v>
      </c>
      <c r="D279" t="s">
        <v>470</v>
      </c>
      <c r="E279">
        <v>2.5</v>
      </c>
      <c r="F279" t="s">
        <v>475</v>
      </c>
      <c r="G279" t="s">
        <v>393</v>
      </c>
      <c r="H279" t="s">
        <v>394</v>
      </c>
      <c r="I279" t="s">
        <v>141</v>
      </c>
      <c r="J279" t="s">
        <v>219</v>
      </c>
      <c r="K279" t="s">
        <v>220</v>
      </c>
      <c r="L279">
        <v>5</v>
      </c>
      <c r="M279" t="s">
        <v>221</v>
      </c>
      <c r="N279" t="s">
        <v>222</v>
      </c>
      <c r="O279" t="s">
        <v>223</v>
      </c>
      <c r="P279">
        <v>28</v>
      </c>
      <c r="Q279" t="s">
        <v>396</v>
      </c>
      <c r="R279" t="s">
        <v>461</v>
      </c>
      <c r="S279">
        <v>4000</v>
      </c>
      <c r="T279" t="s">
        <v>146</v>
      </c>
      <c r="U279">
        <v>4421</v>
      </c>
      <c r="V279" t="s">
        <v>397</v>
      </c>
      <c r="W279">
        <v>0</v>
      </c>
      <c r="X279" t="s">
        <v>43</v>
      </c>
      <c r="Y279" s="2">
        <v>200000</v>
      </c>
      <c r="Z279" s="1">
        <v>200000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 s="2">
        <f t="shared" si="15"/>
        <v>0</v>
      </c>
      <c r="AJ279" s="8">
        <f t="shared" si="13"/>
        <v>200000</v>
      </c>
      <c r="AK279" s="11">
        <f t="shared" si="14"/>
        <v>200000</v>
      </c>
      <c r="AL279">
        <v>0</v>
      </c>
      <c r="AM279">
        <v>0</v>
      </c>
      <c r="AN279">
        <v>0</v>
      </c>
      <c r="AO279">
        <v>0</v>
      </c>
      <c r="AP279">
        <v>0</v>
      </c>
    </row>
    <row r="280" spans="1:42" x14ac:dyDescent="0.25">
      <c r="A280" t="s">
        <v>129</v>
      </c>
      <c r="B280" t="s">
        <v>130</v>
      </c>
      <c r="C280">
        <v>2</v>
      </c>
      <c r="D280" t="s">
        <v>470</v>
      </c>
      <c r="E280">
        <v>2.7</v>
      </c>
      <c r="F280" t="s">
        <v>218</v>
      </c>
      <c r="G280" t="s">
        <v>217</v>
      </c>
      <c r="H280" t="s">
        <v>218</v>
      </c>
      <c r="I280" t="s">
        <v>141</v>
      </c>
      <c r="J280" t="s">
        <v>219</v>
      </c>
      <c r="K280" t="s">
        <v>220</v>
      </c>
      <c r="L280">
        <v>5</v>
      </c>
      <c r="M280" t="s">
        <v>221</v>
      </c>
      <c r="N280" t="s">
        <v>229</v>
      </c>
      <c r="O280" t="s">
        <v>230</v>
      </c>
      <c r="P280">
        <v>30</v>
      </c>
      <c r="Q280" t="s">
        <v>231</v>
      </c>
      <c r="R280" t="s">
        <v>461</v>
      </c>
      <c r="S280">
        <v>4000</v>
      </c>
      <c r="T280" t="s">
        <v>146</v>
      </c>
      <c r="U280">
        <v>4431</v>
      </c>
      <c r="V280" t="s">
        <v>233</v>
      </c>
      <c r="W280">
        <v>0</v>
      </c>
      <c r="X280" t="s">
        <v>43</v>
      </c>
      <c r="Y280" s="2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 s="2">
        <f t="shared" si="15"/>
        <v>0</v>
      </c>
      <c r="AJ280" s="8">
        <f t="shared" si="13"/>
        <v>0</v>
      </c>
      <c r="AK280" s="11">
        <f t="shared" si="14"/>
        <v>0</v>
      </c>
      <c r="AL280">
        <v>0</v>
      </c>
      <c r="AM280">
        <v>0</v>
      </c>
      <c r="AN280">
        <v>0</v>
      </c>
      <c r="AO280">
        <v>0</v>
      </c>
      <c r="AP280">
        <v>0</v>
      </c>
    </row>
    <row r="281" spans="1:42" x14ac:dyDescent="0.25">
      <c r="A281" t="s">
        <v>129</v>
      </c>
      <c r="B281" t="s">
        <v>130</v>
      </c>
      <c r="C281">
        <v>2</v>
      </c>
      <c r="D281" t="s">
        <v>470</v>
      </c>
      <c r="E281">
        <v>2.5</v>
      </c>
      <c r="F281" t="s">
        <v>475</v>
      </c>
      <c r="G281" t="s">
        <v>393</v>
      </c>
      <c r="H281" t="s">
        <v>394</v>
      </c>
      <c r="I281" t="s">
        <v>141</v>
      </c>
      <c r="J281" t="s">
        <v>219</v>
      </c>
      <c r="K281" t="s">
        <v>220</v>
      </c>
      <c r="L281">
        <v>5</v>
      </c>
      <c r="M281" t="s">
        <v>221</v>
      </c>
      <c r="N281" t="s">
        <v>222</v>
      </c>
      <c r="O281" t="s">
        <v>223</v>
      </c>
      <c r="P281">
        <v>25</v>
      </c>
      <c r="Q281" t="s">
        <v>395</v>
      </c>
      <c r="R281" t="s">
        <v>461</v>
      </c>
      <c r="S281">
        <v>4000</v>
      </c>
      <c r="T281" t="s">
        <v>146</v>
      </c>
      <c r="U281">
        <v>4431</v>
      </c>
      <c r="V281" t="s">
        <v>233</v>
      </c>
      <c r="W281">
        <v>0</v>
      </c>
      <c r="X281" t="s">
        <v>43</v>
      </c>
      <c r="Y281" s="2">
        <v>3900000</v>
      </c>
      <c r="Z281" s="1">
        <v>3800000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 s="2">
        <f t="shared" si="15"/>
        <v>0</v>
      </c>
      <c r="AJ281" s="8">
        <f t="shared" si="13"/>
        <v>3900000</v>
      </c>
      <c r="AK281" s="11">
        <f t="shared" si="14"/>
        <v>3900000</v>
      </c>
      <c r="AL281">
        <v>0</v>
      </c>
      <c r="AM281" s="1">
        <v>100000</v>
      </c>
      <c r="AN281">
        <v>0</v>
      </c>
      <c r="AO281">
        <v>0</v>
      </c>
      <c r="AP281" s="1">
        <v>100000</v>
      </c>
    </row>
    <row r="282" spans="1:42" x14ac:dyDescent="0.25">
      <c r="A282" t="s">
        <v>129</v>
      </c>
      <c r="B282" t="s">
        <v>130</v>
      </c>
      <c r="C282">
        <v>2</v>
      </c>
      <c r="D282" t="s">
        <v>470</v>
      </c>
      <c r="E282">
        <v>2.7</v>
      </c>
      <c r="F282" t="s">
        <v>218</v>
      </c>
      <c r="G282" t="s">
        <v>217</v>
      </c>
      <c r="H282" t="s">
        <v>218</v>
      </c>
      <c r="I282" t="s">
        <v>141</v>
      </c>
      <c r="J282" t="s">
        <v>219</v>
      </c>
      <c r="K282" t="s">
        <v>220</v>
      </c>
      <c r="L282">
        <v>5</v>
      </c>
      <c r="M282" t="s">
        <v>221</v>
      </c>
      <c r="N282" t="s">
        <v>222</v>
      </c>
      <c r="O282" t="s">
        <v>223</v>
      </c>
      <c r="P282">
        <v>26</v>
      </c>
      <c r="Q282" t="s">
        <v>224</v>
      </c>
      <c r="R282" t="s">
        <v>461</v>
      </c>
      <c r="S282">
        <v>4000</v>
      </c>
      <c r="T282" t="s">
        <v>146</v>
      </c>
      <c r="U282">
        <v>4451</v>
      </c>
      <c r="V282" t="s">
        <v>226</v>
      </c>
      <c r="W282">
        <v>15</v>
      </c>
      <c r="X282" t="s">
        <v>227</v>
      </c>
      <c r="Y282" s="2">
        <v>10000000</v>
      </c>
      <c r="Z282" s="1">
        <v>10000000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 s="2">
        <f t="shared" si="15"/>
        <v>0</v>
      </c>
      <c r="AJ282" s="8">
        <f t="shared" si="13"/>
        <v>10000000</v>
      </c>
      <c r="AK282" s="11">
        <f t="shared" si="14"/>
        <v>10000000</v>
      </c>
      <c r="AL282">
        <v>0</v>
      </c>
      <c r="AM282">
        <v>0</v>
      </c>
      <c r="AN282">
        <v>0</v>
      </c>
      <c r="AO282">
        <v>0</v>
      </c>
      <c r="AP282">
        <v>0</v>
      </c>
    </row>
    <row r="283" spans="1:42" x14ac:dyDescent="0.25">
      <c r="A283" t="s">
        <v>129</v>
      </c>
      <c r="B283" t="s">
        <v>130</v>
      </c>
      <c r="C283">
        <v>1</v>
      </c>
      <c r="D283" t="s">
        <v>468</v>
      </c>
      <c r="E283">
        <v>1.3</v>
      </c>
      <c r="F283" t="s">
        <v>467</v>
      </c>
      <c r="G283" t="s">
        <v>32</v>
      </c>
      <c r="H283" t="s">
        <v>33</v>
      </c>
      <c r="I283" t="s">
        <v>65</v>
      </c>
      <c r="J283" t="s">
        <v>98</v>
      </c>
      <c r="K283" t="s">
        <v>99</v>
      </c>
      <c r="L283">
        <v>1</v>
      </c>
      <c r="M283" t="s">
        <v>142</v>
      </c>
      <c r="N283" t="s">
        <v>264</v>
      </c>
      <c r="O283" t="s">
        <v>265</v>
      </c>
      <c r="P283">
        <v>8</v>
      </c>
      <c r="Q283" t="s">
        <v>290</v>
      </c>
      <c r="R283" t="s">
        <v>461</v>
      </c>
      <c r="S283">
        <v>4000</v>
      </c>
      <c r="T283" t="s">
        <v>146</v>
      </c>
      <c r="U283">
        <v>4451</v>
      </c>
      <c r="V283" t="s">
        <v>226</v>
      </c>
      <c r="W283">
        <v>8</v>
      </c>
      <c r="X283" t="s">
        <v>291</v>
      </c>
      <c r="Y283" s="2">
        <v>700000</v>
      </c>
      <c r="Z283" s="1">
        <v>700008.48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 s="2">
        <f t="shared" si="15"/>
        <v>0</v>
      </c>
      <c r="AJ283" s="8">
        <f t="shared" si="13"/>
        <v>700000</v>
      </c>
      <c r="AK283" s="11">
        <f t="shared" si="14"/>
        <v>700000</v>
      </c>
      <c r="AL283">
        <v>0</v>
      </c>
      <c r="AM283">
        <v>0</v>
      </c>
      <c r="AN283">
        <v>0</v>
      </c>
      <c r="AO283">
        <v>8.48</v>
      </c>
      <c r="AP283">
        <v>-8.48</v>
      </c>
    </row>
    <row r="284" spans="1:42" x14ac:dyDescent="0.25">
      <c r="A284" t="s">
        <v>129</v>
      </c>
      <c r="B284" t="s">
        <v>130</v>
      </c>
      <c r="C284">
        <v>1</v>
      </c>
      <c r="D284" t="s">
        <v>468</v>
      </c>
      <c r="E284">
        <v>1.3</v>
      </c>
      <c r="F284" t="s">
        <v>467</v>
      </c>
      <c r="G284" t="s">
        <v>32</v>
      </c>
      <c r="H284" t="s">
        <v>33</v>
      </c>
      <c r="I284" t="s">
        <v>65</v>
      </c>
      <c r="J284" t="s">
        <v>98</v>
      </c>
      <c r="K284" t="s">
        <v>99</v>
      </c>
      <c r="L284">
        <v>1</v>
      </c>
      <c r="M284" t="s">
        <v>142</v>
      </c>
      <c r="N284" t="s">
        <v>264</v>
      </c>
      <c r="O284" t="s">
        <v>265</v>
      </c>
      <c r="P284">
        <v>8</v>
      </c>
      <c r="Q284" t="s">
        <v>290</v>
      </c>
      <c r="R284" t="s">
        <v>461</v>
      </c>
      <c r="S284">
        <v>4000</v>
      </c>
      <c r="T284" t="s">
        <v>146</v>
      </c>
      <c r="U284">
        <v>4451</v>
      </c>
      <c r="V284" t="s">
        <v>226</v>
      </c>
      <c r="W284">
        <v>9</v>
      </c>
      <c r="X284" t="s">
        <v>292</v>
      </c>
      <c r="Y284" s="2">
        <v>210000</v>
      </c>
      <c r="Z284" s="1">
        <v>210000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 s="2">
        <f t="shared" si="15"/>
        <v>0</v>
      </c>
      <c r="AJ284" s="8">
        <f t="shared" si="13"/>
        <v>210000</v>
      </c>
      <c r="AK284" s="11">
        <f t="shared" si="14"/>
        <v>210000</v>
      </c>
      <c r="AL284">
        <v>0</v>
      </c>
      <c r="AM284">
        <v>0</v>
      </c>
      <c r="AN284">
        <v>0</v>
      </c>
      <c r="AO284">
        <v>0</v>
      </c>
      <c r="AP284">
        <v>0</v>
      </c>
    </row>
    <row r="285" spans="1:42" x14ac:dyDescent="0.25">
      <c r="A285" t="s">
        <v>129</v>
      </c>
      <c r="B285" t="s">
        <v>130</v>
      </c>
      <c r="C285">
        <v>1</v>
      </c>
      <c r="D285" t="s">
        <v>468</v>
      </c>
      <c r="E285">
        <v>1.3</v>
      </c>
      <c r="F285" t="s">
        <v>467</v>
      </c>
      <c r="G285" t="s">
        <v>32</v>
      </c>
      <c r="H285" t="s">
        <v>33</v>
      </c>
      <c r="I285" t="s">
        <v>65</v>
      </c>
      <c r="J285" t="s">
        <v>98</v>
      </c>
      <c r="K285" t="s">
        <v>99</v>
      </c>
      <c r="L285">
        <v>1</v>
      </c>
      <c r="M285" t="s">
        <v>142</v>
      </c>
      <c r="N285" t="s">
        <v>264</v>
      </c>
      <c r="O285" t="s">
        <v>265</v>
      </c>
      <c r="P285">
        <v>8</v>
      </c>
      <c r="Q285" t="s">
        <v>290</v>
      </c>
      <c r="R285" t="s">
        <v>461</v>
      </c>
      <c r="S285">
        <v>4000</v>
      </c>
      <c r="T285" t="s">
        <v>146</v>
      </c>
      <c r="U285">
        <v>4451</v>
      </c>
      <c r="V285" t="s">
        <v>226</v>
      </c>
      <c r="W285">
        <v>10</v>
      </c>
      <c r="X285" t="s">
        <v>293</v>
      </c>
      <c r="Y285" s="2">
        <v>50000</v>
      </c>
      <c r="Z285" s="1">
        <v>49991.519999999997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 s="2">
        <f t="shared" si="15"/>
        <v>0</v>
      </c>
      <c r="AJ285" s="8">
        <f t="shared" si="13"/>
        <v>50000</v>
      </c>
      <c r="AK285" s="11">
        <f t="shared" si="14"/>
        <v>50000</v>
      </c>
      <c r="AL285">
        <v>0</v>
      </c>
      <c r="AM285">
        <v>8.48</v>
      </c>
      <c r="AN285">
        <v>0</v>
      </c>
      <c r="AO285">
        <v>0</v>
      </c>
      <c r="AP285">
        <v>8.48</v>
      </c>
    </row>
    <row r="286" spans="1:42" x14ac:dyDescent="0.25">
      <c r="A286" t="s">
        <v>129</v>
      </c>
      <c r="B286" t="s">
        <v>130</v>
      </c>
      <c r="C286">
        <v>1</v>
      </c>
      <c r="D286" t="s">
        <v>468</v>
      </c>
      <c r="E286">
        <v>1.3</v>
      </c>
      <c r="F286" t="s">
        <v>467</v>
      </c>
      <c r="G286" t="s">
        <v>32</v>
      </c>
      <c r="H286" t="s">
        <v>33</v>
      </c>
      <c r="I286" t="s">
        <v>46</v>
      </c>
      <c r="J286" t="s">
        <v>299</v>
      </c>
      <c r="K286" t="s">
        <v>300</v>
      </c>
      <c r="L286">
        <v>1</v>
      </c>
      <c r="M286" t="s">
        <v>142</v>
      </c>
      <c r="N286" t="s">
        <v>301</v>
      </c>
      <c r="O286" t="s">
        <v>302</v>
      </c>
      <c r="P286">
        <v>1</v>
      </c>
      <c r="Q286" t="s">
        <v>303</v>
      </c>
      <c r="R286" t="s">
        <v>461</v>
      </c>
      <c r="S286">
        <v>4000</v>
      </c>
      <c r="T286" t="s">
        <v>146</v>
      </c>
      <c r="U286">
        <v>4451</v>
      </c>
      <c r="V286" t="s">
        <v>226</v>
      </c>
      <c r="W286">
        <v>0</v>
      </c>
      <c r="X286" t="s">
        <v>43</v>
      </c>
      <c r="Y286" s="2">
        <v>475000</v>
      </c>
      <c r="Z286" s="1">
        <v>475008.52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 s="2">
        <f t="shared" si="15"/>
        <v>0</v>
      </c>
      <c r="AJ286" s="8">
        <f t="shared" si="13"/>
        <v>475000</v>
      </c>
      <c r="AK286" s="11">
        <f t="shared" si="14"/>
        <v>475000</v>
      </c>
      <c r="AL286">
        <v>0</v>
      </c>
      <c r="AM286">
        <v>0</v>
      </c>
      <c r="AN286">
        <v>0</v>
      </c>
      <c r="AO286">
        <v>8.52</v>
      </c>
      <c r="AP286">
        <v>-8.52</v>
      </c>
    </row>
    <row r="287" spans="1:42" x14ac:dyDescent="0.25">
      <c r="A287" t="s">
        <v>129</v>
      </c>
      <c r="B287" t="s">
        <v>130</v>
      </c>
      <c r="C287">
        <v>1</v>
      </c>
      <c r="D287" t="s">
        <v>468</v>
      </c>
      <c r="E287">
        <v>1.3</v>
      </c>
      <c r="F287" t="s">
        <v>467</v>
      </c>
      <c r="G287" t="s">
        <v>32</v>
      </c>
      <c r="H287" t="s">
        <v>33</v>
      </c>
      <c r="I287" t="s">
        <v>46</v>
      </c>
      <c r="J287" t="s">
        <v>299</v>
      </c>
      <c r="K287" t="s">
        <v>300</v>
      </c>
      <c r="L287">
        <v>1</v>
      </c>
      <c r="M287" t="s">
        <v>142</v>
      </c>
      <c r="N287" t="s">
        <v>301</v>
      </c>
      <c r="O287" t="s">
        <v>302</v>
      </c>
      <c r="P287">
        <v>1</v>
      </c>
      <c r="Q287" t="s">
        <v>303</v>
      </c>
      <c r="R287" t="s">
        <v>461</v>
      </c>
      <c r="S287">
        <v>4000</v>
      </c>
      <c r="T287" t="s">
        <v>146</v>
      </c>
      <c r="U287">
        <v>4451</v>
      </c>
      <c r="V287" t="s">
        <v>226</v>
      </c>
      <c r="W287">
        <v>1</v>
      </c>
      <c r="X287" t="s">
        <v>304</v>
      </c>
      <c r="Y287" s="2">
        <v>180000</v>
      </c>
      <c r="Z287" s="1">
        <v>180000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 s="2">
        <f t="shared" si="15"/>
        <v>0</v>
      </c>
      <c r="AJ287" s="8">
        <f t="shared" si="13"/>
        <v>180000</v>
      </c>
      <c r="AK287" s="11">
        <f t="shared" si="14"/>
        <v>180000</v>
      </c>
      <c r="AL287">
        <v>0</v>
      </c>
      <c r="AM287">
        <v>0</v>
      </c>
      <c r="AN287">
        <v>0</v>
      </c>
      <c r="AO287">
        <v>0</v>
      </c>
      <c r="AP287">
        <v>0</v>
      </c>
    </row>
    <row r="288" spans="1:42" x14ac:dyDescent="0.25">
      <c r="A288" t="s">
        <v>129</v>
      </c>
      <c r="B288" t="s">
        <v>130</v>
      </c>
      <c r="C288">
        <v>1</v>
      </c>
      <c r="D288" t="s">
        <v>468</v>
      </c>
      <c r="E288">
        <v>1.3</v>
      </c>
      <c r="F288" t="s">
        <v>467</v>
      </c>
      <c r="G288" t="s">
        <v>32</v>
      </c>
      <c r="H288" t="s">
        <v>33</v>
      </c>
      <c r="I288" t="s">
        <v>46</v>
      </c>
      <c r="J288" t="s">
        <v>299</v>
      </c>
      <c r="K288" t="s">
        <v>300</v>
      </c>
      <c r="L288">
        <v>1</v>
      </c>
      <c r="M288" t="s">
        <v>142</v>
      </c>
      <c r="N288" t="s">
        <v>301</v>
      </c>
      <c r="O288" t="s">
        <v>302</v>
      </c>
      <c r="P288">
        <v>1</v>
      </c>
      <c r="Q288" t="s">
        <v>303</v>
      </c>
      <c r="R288" t="s">
        <v>461</v>
      </c>
      <c r="S288">
        <v>4000</v>
      </c>
      <c r="T288" t="s">
        <v>146</v>
      </c>
      <c r="U288">
        <v>4451</v>
      </c>
      <c r="V288" t="s">
        <v>226</v>
      </c>
      <c r="W288">
        <v>2</v>
      </c>
      <c r="X288" t="s">
        <v>305</v>
      </c>
      <c r="Y288" s="2">
        <v>300000</v>
      </c>
      <c r="Z288" s="1">
        <v>299965.92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 s="2">
        <f t="shared" si="15"/>
        <v>0</v>
      </c>
      <c r="AJ288" s="8">
        <f t="shared" si="13"/>
        <v>300000</v>
      </c>
      <c r="AK288" s="11">
        <f t="shared" si="14"/>
        <v>300000</v>
      </c>
      <c r="AL288">
        <v>0</v>
      </c>
      <c r="AM288">
        <v>34.08</v>
      </c>
      <c r="AN288">
        <v>0</v>
      </c>
      <c r="AO288">
        <v>0</v>
      </c>
      <c r="AP288">
        <v>34.08</v>
      </c>
    </row>
    <row r="289" spans="1:42" x14ac:dyDescent="0.25">
      <c r="A289" t="s">
        <v>129</v>
      </c>
      <c r="B289" t="s">
        <v>130</v>
      </c>
      <c r="C289">
        <v>1</v>
      </c>
      <c r="D289" t="s">
        <v>468</v>
      </c>
      <c r="E289">
        <v>1.3</v>
      </c>
      <c r="F289" t="s">
        <v>467</v>
      </c>
      <c r="G289" t="s">
        <v>32</v>
      </c>
      <c r="H289" t="s">
        <v>33</v>
      </c>
      <c r="I289" t="s">
        <v>46</v>
      </c>
      <c r="J289" t="s">
        <v>299</v>
      </c>
      <c r="K289" t="s">
        <v>300</v>
      </c>
      <c r="L289">
        <v>1</v>
      </c>
      <c r="M289" t="s">
        <v>142</v>
      </c>
      <c r="N289" t="s">
        <v>301</v>
      </c>
      <c r="O289" t="s">
        <v>302</v>
      </c>
      <c r="P289">
        <v>1</v>
      </c>
      <c r="Q289" t="s">
        <v>303</v>
      </c>
      <c r="R289" t="s">
        <v>461</v>
      </c>
      <c r="S289">
        <v>4000</v>
      </c>
      <c r="T289" t="s">
        <v>146</v>
      </c>
      <c r="U289">
        <v>4451</v>
      </c>
      <c r="V289" t="s">
        <v>226</v>
      </c>
      <c r="W289">
        <v>3</v>
      </c>
      <c r="X289" t="s">
        <v>306</v>
      </c>
      <c r="Y289" s="2">
        <v>1000000</v>
      </c>
      <c r="Z289" s="1">
        <v>1000008.52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 s="2">
        <f t="shared" si="15"/>
        <v>0</v>
      </c>
      <c r="AJ289" s="8">
        <f t="shared" si="13"/>
        <v>1000000</v>
      </c>
      <c r="AK289" s="11">
        <f t="shared" si="14"/>
        <v>1000000</v>
      </c>
      <c r="AL289">
        <v>0</v>
      </c>
      <c r="AM289">
        <v>0</v>
      </c>
      <c r="AN289">
        <v>0</v>
      </c>
      <c r="AO289">
        <v>8.52</v>
      </c>
      <c r="AP289">
        <v>-8.52</v>
      </c>
    </row>
    <row r="290" spans="1:42" x14ac:dyDescent="0.25">
      <c r="A290" t="s">
        <v>129</v>
      </c>
      <c r="B290" t="s">
        <v>130</v>
      </c>
      <c r="C290">
        <v>1</v>
      </c>
      <c r="D290" t="s">
        <v>468</v>
      </c>
      <c r="E290">
        <v>1.3</v>
      </c>
      <c r="F290" t="s">
        <v>467</v>
      </c>
      <c r="G290" t="s">
        <v>32</v>
      </c>
      <c r="H290" t="s">
        <v>33</v>
      </c>
      <c r="I290" t="s">
        <v>46</v>
      </c>
      <c r="J290" t="s">
        <v>299</v>
      </c>
      <c r="K290" t="s">
        <v>300</v>
      </c>
      <c r="L290">
        <v>1</v>
      </c>
      <c r="M290" t="s">
        <v>142</v>
      </c>
      <c r="N290" t="s">
        <v>301</v>
      </c>
      <c r="O290" t="s">
        <v>302</v>
      </c>
      <c r="P290">
        <v>1</v>
      </c>
      <c r="Q290" t="s">
        <v>303</v>
      </c>
      <c r="R290" t="s">
        <v>461</v>
      </c>
      <c r="S290">
        <v>4000</v>
      </c>
      <c r="T290" t="s">
        <v>146</v>
      </c>
      <c r="U290">
        <v>4451</v>
      </c>
      <c r="V290" t="s">
        <v>226</v>
      </c>
      <c r="W290">
        <v>4</v>
      </c>
      <c r="X290" t="s">
        <v>307</v>
      </c>
      <c r="Y290" s="2">
        <v>1000000</v>
      </c>
      <c r="Z290" s="1">
        <v>1000008.52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 s="2">
        <f t="shared" si="15"/>
        <v>0</v>
      </c>
      <c r="AJ290" s="8">
        <f t="shared" si="13"/>
        <v>1000000</v>
      </c>
      <c r="AK290" s="11">
        <f t="shared" si="14"/>
        <v>1000000</v>
      </c>
      <c r="AL290">
        <v>0</v>
      </c>
      <c r="AM290">
        <v>0</v>
      </c>
      <c r="AN290">
        <v>0</v>
      </c>
      <c r="AO290">
        <v>8.52</v>
      </c>
      <c r="AP290">
        <v>-8.52</v>
      </c>
    </row>
    <row r="291" spans="1:42" x14ac:dyDescent="0.25">
      <c r="A291" t="s">
        <v>129</v>
      </c>
      <c r="B291" t="s">
        <v>130</v>
      </c>
      <c r="C291">
        <v>1</v>
      </c>
      <c r="D291" t="s">
        <v>468</v>
      </c>
      <c r="E291">
        <v>1.3</v>
      </c>
      <c r="F291" t="s">
        <v>467</v>
      </c>
      <c r="G291" t="s">
        <v>32</v>
      </c>
      <c r="H291" t="s">
        <v>33</v>
      </c>
      <c r="I291" t="s">
        <v>46</v>
      </c>
      <c r="J291" t="s">
        <v>299</v>
      </c>
      <c r="K291" t="s">
        <v>300</v>
      </c>
      <c r="L291">
        <v>1</v>
      </c>
      <c r="M291" t="s">
        <v>142</v>
      </c>
      <c r="N291" t="s">
        <v>301</v>
      </c>
      <c r="O291" t="s">
        <v>302</v>
      </c>
      <c r="P291">
        <v>1</v>
      </c>
      <c r="Q291" t="s">
        <v>303</v>
      </c>
      <c r="R291" t="s">
        <v>461</v>
      </c>
      <c r="S291">
        <v>4000</v>
      </c>
      <c r="T291" t="s">
        <v>146</v>
      </c>
      <c r="U291">
        <v>4451</v>
      </c>
      <c r="V291" t="s">
        <v>226</v>
      </c>
      <c r="W291">
        <v>5</v>
      </c>
      <c r="X291" t="s">
        <v>308</v>
      </c>
      <c r="Y291" s="2">
        <v>70000</v>
      </c>
      <c r="Z291" s="1">
        <v>70008.52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 s="2">
        <f t="shared" si="15"/>
        <v>0</v>
      </c>
      <c r="AJ291" s="8">
        <f t="shared" si="13"/>
        <v>70000</v>
      </c>
      <c r="AK291" s="11">
        <f t="shared" si="14"/>
        <v>70000</v>
      </c>
      <c r="AL291">
        <v>0</v>
      </c>
      <c r="AM291">
        <v>0</v>
      </c>
      <c r="AN291">
        <v>0</v>
      </c>
      <c r="AO291">
        <v>8.52</v>
      </c>
      <c r="AP291">
        <v>-8.52</v>
      </c>
    </row>
    <row r="292" spans="1:42" x14ac:dyDescent="0.25">
      <c r="A292" t="s">
        <v>129</v>
      </c>
      <c r="B292" t="s">
        <v>130</v>
      </c>
      <c r="C292">
        <v>1</v>
      </c>
      <c r="D292" t="s">
        <v>468</v>
      </c>
      <c r="E292">
        <v>1.3</v>
      </c>
      <c r="F292" t="s">
        <v>467</v>
      </c>
      <c r="G292" t="s">
        <v>32</v>
      </c>
      <c r="H292" t="s">
        <v>33</v>
      </c>
      <c r="I292" t="s">
        <v>46</v>
      </c>
      <c r="J292" t="s">
        <v>299</v>
      </c>
      <c r="K292" t="s">
        <v>300</v>
      </c>
      <c r="L292">
        <v>1</v>
      </c>
      <c r="M292" t="s">
        <v>142</v>
      </c>
      <c r="N292" t="s">
        <v>301</v>
      </c>
      <c r="O292" t="s">
        <v>302</v>
      </c>
      <c r="P292">
        <v>1</v>
      </c>
      <c r="Q292" t="s">
        <v>303</v>
      </c>
      <c r="R292" t="s">
        <v>461</v>
      </c>
      <c r="S292">
        <v>4000</v>
      </c>
      <c r="T292" t="s">
        <v>146</v>
      </c>
      <c r="U292">
        <v>4451</v>
      </c>
      <c r="V292" t="s">
        <v>226</v>
      </c>
      <c r="W292">
        <v>6</v>
      </c>
      <c r="X292" t="s">
        <v>309</v>
      </c>
      <c r="Y292" s="2">
        <v>324000</v>
      </c>
      <c r="Z292" s="1">
        <v>324000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 s="2">
        <f t="shared" si="15"/>
        <v>0</v>
      </c>
      <c r="AJ292" s="8">
        <f t="shared" si="13"/>
        <v>324000</v>
      </c>
      <c r="AK292" s="11">
        <f t="shared" si="14"/>
        <v>324000</v>
      </c>
      <c r="AL292">
        <v>0</v>
      </c>
      <c r="AM292">
        <v>0</v>
      </c>
      <c r="AN292">
        <v>0</v>
      </c>
      <c r="AO292">
        <v>0</v>
      </c>
      <c r="AP292">
        <v>0</v>
      </c>
    </row>
    <row r="293" spans="1:42" x14ac:dyDescent="0.25">
      <c r="A293" t="s">
        <v>129</v>
      </c>
      <c r="B293" t="s">
        <v>130</v>
      </c>
      <c r="C293">
        <v>1</v>
      </c>
      <c r="D293" t="s">
        <v>468</v>
      </c>
      <c r="E293">
        <v>1.3</v>
      </c>
      <c r="F293" t="s">
        <v>467</v>
      </c>
      <c r="G293" t="s">
        <v>32</v>
      </c>
      <c r="H293" t="s">
        <v>33</v>
      </c>
      <c r="I293" t="s">
        <v>364</v>
      </c>
      <c r="J293" t="s">
        <v>98</v>
      </c>
      <c r="K293" t="s">
        <v>99</v>
      </c>
      <c r="L293">
        <v>1</v>
      </c>
      <c r="M293" t="s">
        <v>142</v>
      </c>
      <c r="N293" t="s">
        <v>264</v>
      </c>
      <c r="O293" t="s">
        <v>265</v>
      </c>
      <c r="P293">
        <v>9</v>
      </c>
      <c r="Q293" t="s">
        <v>365</v>
      </c>
      <c r="R293" t="s">
        <v>461</v>
      </c>
      <c r="S293">
        <v>4000</v>
      </c>
      <c r="T293" t="s">
        <v>146</v>
      </c>
      <c r="U293">
        <v>4481</v>
      </c>
      <c r="V293" t="s">
        <v>366</v>
      </c>
      <c r="W293">
        <v>0</v>
      </c>
      <c r="X293" t="s">
        <v>43</v>
      </c>
      <c r="Y293" s="2">
        <v>500000</v>
      </c>
      <c r="Z293" s="1">
        <v>500000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 s="2">
        <f t="shared" si="15"/>
        <v>0</v>
      </c>
      <c r="AJ293" s="8">
        <f t="shared" si="13"/>
        <v>500000</v>
      </c>
      <c r="AK293" s="11">
        <f t="shared" si="14"/>
        <v>500000</v>
      </c>
      <c r="AL293">
        <v>0</v>
      </c>
      <c r="AM293">
        <v>0</v>
      </c>
      <c r="AN293">
        <v>0</v>
      </c>
      <c r="AO293">
        <v>0</v>
      </c>
      <c r="AP293">
        <v>0</v>
      </c>
    </row>
    <row r="294" spans="1:42" s="12" customFormat="1" x14ac:dyDescent="0.25">
      <c r="A294" s="12" t="s">
        <v>129</v>
      </c>
      <c r="B294" s="12" t="s">
        <v>130</v>
      </c>
      <c r="C294">
        <v>1</v>
      </c>
      <c r="D294" t="s">
        <v>468</v>
      </c>
      <c r="E294">
        <v>1.3</v>
      </c>
      <c r="F294" t="s">
        <v>467</v>
      </c>
      <c r="G294" s="12" t="s">
        <v>32</v>
      </c>
      <c r="H294" s="12" t="s">
        <v>33</v>
      </c>
      <c r="I294" s="12" t="s">
        <v>46</v>
      </c>
      <c r="J294" s="12" t="s">
        <v>47</v>
      </c>
      <c r="K294" s="12" t="s">
        <v>48</v>
      </c>
      <c r="L294" s="12">
        <v>6</v>
      </c>
      <c r="M294" s="12" t="s">
        <v>37</v>
      </c>
      <c r="N294" s="12" t="s">
        <v>49</v>
      </c>
      <c r="O294" s="12" t="s">
        <v>50</v>
      </c>
      <c r="P294" s="12">
        <v>21</v>
      </c>
      <c r="Q294" s="12" t="s">
        <v>108</v>
      </c>
      <c r="R294" s="26" t="s">
        <v>460</v>
      </c>
      <c r="S294" s="12">
        <v>5000</v>
      </c>
      <c r="T294" s="12" t="s">
        <v>85</v>
      </c>
      <c r="U294" s="12">
        <v>5111</v>
      </c>
      <c r="V294" s="12" t="s">
        <v>337</v>
      </c>
      <c r="W294" s="12">
        <v>0</v>
      </c>
      <c r="X294" s="12" t="s">
        <v>43</v>
      </c>
      <c r="Y294" s="15">
        <v>100000</v>
      </c>
      <c r="Z294" s="14">
        <v>100000</v>
      </c>
      <c r="AA294" s="12">
        <v>0</v>
      </c>
      <c r="AB294" s="12">
        <v>0</v>
      </c>
      <c r="AC294" s="12">
        <v>0</v>
      </c>
      <c r="AD294" s="12">
        <v>0</v>
      </c>
      <c r="AE294" s="12">
        <v>0</v>
      </c>
      <c r="AF294" s="12">
        <v>0</v>
      </c>
      <c r="AG294" s="15">
        <v>0</v>
      </c>
      <c r="AH294" s="12">
        <v>0</v>
      </c>
      <c r="AI294" s="2">
        <f t="shared" si="15"/>
        <v>0</v>
      </c>
      <c r="AJ294" s="18">
        <f t="shared" si="13"/>
        <v>100000</v>
      </c>
      <c r="AK294" s="18">
        <f t="shared" si="14"/>
        <v>100000</v>
      </c>
      <c r="AL294" s="12">
        <v>0</v>
      </c>
      <c r="AM294" s="12">
        <v>0</v>
      </c>
      <c r="AN294" s="12">
        <v>0</v>
      </c>
      <c r="AO294" s="12">
        <v>0</v>
      </c>
      <c r="AP294" s="12">
        <v>0</v>
      </c>
    </row>
    <row r="295" spans="1:42" s="12" customFormat="1" x14ac:dyDescent="0.25">
      <c r="A295" s="12" t="s">
        <v>129</v>
      </c>
      <c r="B295" s="12" t="s">
        <v>130</v>
      </c>
      <c r="C295">
        <v>1</v>
      </c>
      <c r="D295" t="s">
        <v>468</v>
      </c>
      <c r="E295">
        <v>1.3</v>
      </c>
      <c r="F295" t="s">
        <v>467</v>
      </c>
      <c r="G295" s="12" t="s">
        <v>32</v>
      </c>
      <c r="H295" s="12" t="s">
        <v>33</v>
      </c>
      <c r="I295" s="12" t="s">
        <v>34</v>
      </c>
      <c r="J295" s="12" t="s">
        <v>35</v>
      </c>
      <c r="K295" s="12" t="s">
        <v>36</v>
      </c>
      <c r="L295" s="12">
        <v>6</v>
      </c>
      <c r="M295" s="12" t="s">
        <v>37</v>
      </c>
      <c r="N295" s="12" t="s">
        <v>268</v>
      </c>
      <c r="O295" s="12" t="s">
        <v>269</v>
      </c>
      <c r="P295" s="12">
        <v>18</v>
      </c>
      <c r="Q295" s="12" t="s">
        <v>270</v>
      </c>
      <c r="R295" s="26" t="s">
        <v>460</v>
      </c>
      <c r="S295" s="12">
        <v>5000</v>
      </c>
      <c r="T295" s="12" t="s">
        <v>85</v>
      </c>
      <c r="U295" s="12">
        <v>5111</v>
      </c>
      <c r="V295" s="12" t="s">
        <v>337</v>
      </c>
      <c r="W295" s="12">
        <v>0</v>
      </c>
      <c r="X295" s="12" t="s">
        <v>43</v>
      </c>
      <c r="Y295" s="15">
        <v>0</v>
      </c>
      <c r="Z295" s="14">
        <v>0</v>
      </c>
      <c r="AA295" s="12">
        <v>0</v>
      </c>
      <c r="AB295" s="12">
        <v>0</v>
      </c>
      <c r="AC295" s="12">
        <v>0</v>
      </c>
      <c r="AD295" s="12">
        <v>0</v>
      </c>
      <c r="AE295" s="12">
        <v>0</v>
      </c>
      <c r="AF295" s="12">
        <v>0</v>
      </c>
      <c r="AG295" s="15">
        <v>20000</v>
      </c>
      <c r="AH295" s="12">
        <v>0</v>
      </c>
      <c r="AI295" s="2">
        <f t="shared" si="15"/>
        <v>20000</v>
      </c>
      <c r="AJ295" s="18">
        <f t="shared" si="13"/>
        <v>0</v>
      </c>
      <c r="AK295" s="18">
        <f t="shared" si="14"/>
        <v>20000</v>
      </c>
      <c r="AL295" s="12">
        <v>0</v>
      </c>
      <c r="AM295" s="12">
        <v>0</v>
      </c>
      <c r="AN295" s="12">
        <v>0</v>
      </c>
      <c r="AO295" s="12">
        <v>0</v>
      </c>
      <c r="AP295" s="12">
        <v>0</v>
      </c>
    </row>
    <row r="296" spans="1:42" s="12" customFormat="1" x14ac:dyDescent="0.25">
      <c r="A296" s="12" t="s">
        <v>129</v>
      </c>
      <c r="B296" s="12" t="s">
        <v>130</v>
      </c>
      <c r="C296">
        <v>1</v>
      </c>
      <c r="D296" t="s">
        <v>468</v>
      </c>
      <c r="E296">
        <v>1.3</v>
      </c>
      <c r="F296" t="s">
        <v>467</v>
      </c>
      <c r="G296" s="12" t="s">
        <v>32</v>
      </c>
      <c r="H296" s="12" t="s">
        <v>33</v>
      </c>
      <c r="I296" s="12" t="s">
        <v>34</v>
      </c>
      <c r="J296" s="12" t="s">
        <v>35</v>
      </c>
      <c r="K296" s="12" t="s">
        <v>36</v>
      </c>
      <c r="L296" s="12">
        <v>6</v>
      </c>
      <c r="M296" s="12" t="s">
        <v>37</v>
      </c>
      <c r="N296" s="12" t="s">
        <v>268</v>
      </c>
      <c r="O296" s="12" t="s">
        <v>269</v>
      </c>
      <c r="P296" s="12">
        <v>18</v>
      </c>
      <c r="Q296" s="12" t="s">
        <v>270</v>
      </c>
      <c r="R296" s="26" t="s">
        <v>460</v>
      </c>
      <c r="S296" s="12">
        <v>5000</v>
      </c>
      <c r="T296" s="12" t="s">
        <v>85</v>
      </c>
      <c r="U296" s="12">
        <v>5151</v>
      </c>
      <c r="V296" s="12" t="s">
        <v>199</v>
      </c>
      <c r="W296" s="12">
        <v>0</v>
      </c>
      <c r="X296" s="12" t="s">
        <v>43</v>
      </c>
      <c r="Y296" s="15">
        <v>0</v>
      </c>
      <c r="Z296" s="14">
        <v>0</v>
      </c>
      <c r="AA296" s="14">
        <v>0</v>
      </c>
      <c r="AB296" s="12">
        <v>0</v>
      </c>
      <c r="AC296" s="12">
        <v>0</v>
      </c>
      <c r="AD296" s="12">
        <v>0</v>
      </c>
      <c r="AE296" s="12">
        <v>0</v>
      </c>
      <c r="AF296" s="12">
        <v>0</v>
      </c>
      <c r="AG296" s="15">
        <v>20000</v>
      </c>
      <c r="AH296" s="12">
        <v>0</v>
      </c>
      <c r="AI296" s="2">
        <f t="shared" si="15"/>
        <v>20000</v>
      </c>
      <c r="AJ296" s="18">
        <f t="shared" si="13"/>
        <v>0</v>
      </c>
      <c r="AK296" s="18">
        <f t="shared" si="14"/>
        <v>20000</v>
      </c>
      <c r="AL296" s="12">
        <v>0</v>
      </c>
      <c r="AM296" s="12">
        <v>0</v>
      </c>
      <c r="AN296" s="12">
        <v>0</v>
      </c>
      <c r="AO296" s="14">
        <v>0</v>
      </c>
      <c r="AP296" s="14">
        <v>0</v>
      </c>
    </row>
    <row r="297" spans="1:42" s="12" customFormat="1" x14ac:dyDescent="0.25">
      <c r="A297" s="12" t="s">
        <v>129</v>
      </c>
      <c r="B297" s="12" t="s">
        <v>130</v>
      </c>
      <c r="C297">
        <v>3</v>
      </c>
      <c r="D297" t="s">
        <v>477</v>
      </c>
      <c r="E297">
        <v>3.8</v>
      </c>
      <c r="F297" t="s">
        <v>479</v>
      </c>
      <c r="G297" s="12" t="s">
        <v>78</v>
      </c>
      <c r="H297" s="12" t="s">
        <v>79</v>
      </c>
      <c r="I297" s="12" t="s">
        <v>46</v>
      </c>
      <c r="J297" s="12" t="s">
        <v>80</v>
      </c>
      <c r="K297" s="12" t="s">
        <v>81</v>
      </c>
      <c r="L297" s="12">
        <v>6</v>
      </c>
      <c r="M297" s="12" t="s">
        <v>37</v>
      </c>
      <c r="N297" s="12" t="s">
        <v>82</v>
      </c>
      <c r="O297" s="12" t="s">
        <v>83</v>
      </c>
      <c r="P297" s="12">
        <v>49</v>
      </c>
      <c r="Q297" s="12" t="s">
        <v>193</v>
      </c>
      <c r="R297" s="26" t="s">
        <v>460</v>
      </c>
      <c r="S297" s="12">
        <v>5000</v>
      </c>
      <c r="T297" s="12" t="s">
        <v>85</v>
      </c>
      <c r="U297" s="12">
        <v>5151</v>
      </c>
      <c r="V297" s="12" t="s">
        <v>199</v>
      </c>
      <c r="W297" s="12">
        <v>0</v>
      </c>
      <c r="X297" s="12" t="s">
        <v>43</v>
      </c>
      <c r="Y297" s="15">
        <v>483800</v>
      </c>
      <c r="Z297" s="14">
        <v>500000</v>
      </c>
      <c r="AA297" s="14">
        <v>38454</v>
      </c>
      <c r="AB297" s="12">
        <v>0</v>
      </c>
      <c r="AC297" s="12">
        <v>0</v>
      </c>
      <c r="AD297" s="12">
        <v>0</v>
      </c>
      <c r="AE297" s="12">
        <v>0</v>
      </c>
      <c r="AF297" s="12">
        <v>0</v>
      </c>
      <c r="AG297" s="15">
        <v>0</v>
      </c>
      <c r="AH297" s="12">
        <v>0</v>
      </c>
      <c r="AI297" s="2">
        <f t="shared" si="15"/>
        <v>0</v>
      </c>
      <c r="AJ297" s="18">
        <f t="shared" si="13"/>
        <v>445346</v>
      </c>
      <c r="AK297" s="18">
        <f t="shared" si="14"/>
        <v>483800</v>
      </c>
      <c r="AL297" s="12">
        <v>0</v>
      </c>
      <c r="AM297" s="12">
        <v>0</v>
      </c>
      <c r="AN297" s="12">
        <v>0</v>
      </c>
      <c r="AO297" s="14">
        <v>16200</v>
      </c>
      <c r="AP297" s="14">
        <v>-16200</v>
      </c>
    </row>
    <row r="298" spans="1:42" x14ac:dyDescent="0.25">
      <c r="A298" t="s">
        <v>129</v>
      </c>
      <c r="B298" t="s">
        <v>130</v>
      </c>
      <c r="C298">
        <v>3</v>
      </c>
      <c r="D298" t="s">
        <v>477</v>
      </c>
      <c r="E298">
        <v>3.8</v>
      </c>
      <c r="F298" t="s">
        <v>479</v>
      </c>
      <c r="G298" t="s">
        <v>78</v>
      </c>
      <c r="H298" t="s">
        <v>79</v>
      </c>
      <c r="I298" t="s">
        <v>46</v>
      </c>
      <c r="J298" t="s">
        <v>80</v>
      </c>
      <c r="K298" t="s">
        <v>81</v>
      </c>
      <c r="L298">
        <v>6</v>
      </c>
      <c r="M298" t="s">
        <v>37</v>
      </c>
      <c r="N298" t="s">
        <v>82</v>
      </c>
      <c r="O298" t="s">
        <v>83</v>
      </c>
      <c r="P298">
        <v>49</v>
      </c>
      <c r="Q298" t="s">
        <v>193</v>
      </c>
      <c r="R298" s="26" t="s">
        <v>460</v>
      </c>
      <c r="S298">
        <v>5000</v>
      </c>
      <c r="T298" t="s">
        <v>85</v>
      </c>
      <c r="U298">
        <v>5191</v>
      </c>
      <c r="V298" t="s">
        <v>200</v>
      </c>
      <c r="W298">
        <v>0</v>
      </c>
      <c r="X298" t="s">
        <v>43</v>
      </c>
      <c r="Y298" s="2">
        <v>16200</v>
      </c>
      <c r="Z298">
        <v>0</v>
      </c>
      <c r="AA298" s="1">
        <v>16008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 s="2">
        <f t="shared" si="15"/>
        <v>0</v>
      </c>
      <c r="AJ298" s="8">
        <f t="shared" si="13"/>
        <v>192</v>
      </c>
      <c r="AK298" s="11">
        <f t="shared" si="14"/>
        <v>16200</v>
      </c>
      <c r="AL298">
        <v>0</v>
      </c>
      <c r="AM298" s="1">
        <v>16200</v>
      </c>
      <c r="AN298">
        <v>0</v>
      </c>
      <c r="AO298">
        <v>0</v>
      </c>
      <c r="AP298" s="1">
        <v>16200</v>
      </c>
    </row>
    <row r="299" spans="1:42" x14ac:dyDescent="0.25">
      <c r="A299" t="s">
        <v>129</v>
      </c>
      <c r="B299" t="s">
        <v>130</v>
      </c>
      <c r="C299">
        <v>1</v>
      </c>
      <c r="D299" t="s">
        <v>468</v>
      </c>
      <c r="E299">
        <v>1.3</v>
      </c>
      <c r="F299" t="s">
        <v>467</v>
      </c>
      <c r="G299" t="s">
        <v>32</v>
      </c>
      <c r="H299" t="s">
        <v>33</v>
      </c>
      <c r="I299" t="s">
        <v>46</v>
      </c>
      <c r="J299" t="s">
        <v>47</v>
      </c>
      <c r="K299" t="s">
        <v>48</v>
      </c>
      <c r="L299">
        <v>6</v>
      </c>
      <c r="M299" t="s">
        <v>37</v>
      </c>
      <c r="N299" t="s">
        <v>49</v>
      </c>
      <c r="O299" t="s">
        <v>50</v>
      </c>
      <c r="P299">
        <v>21</v>
      </c>
      <c r="Q299" t="s">
        <v>108</v>
      </c>
      <c r="R299" s="26" t="s">
        <v>460</v>
      </c>
      <c r="S299">
        <v>5000</v>
      </c>
      <c r="T299" t="s">
        <v>85</v>
      </c>
      <c r="U299">
        <v>5191</v>
      </c>
      <c r="V299" t="s">
        <v>200</v>
      </c>
      <c r="W299">
        <v>0</v>
      </c>
      <c r="X299" t="s">
        <v>43</v>
      </c>
      <c r="Y299" s="2">
        <v>68041</v>
      </c>
      <c r="Z299" s="1">
        <v>68041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 s="2">
        <f t="shared" si="15"/>
        <v>0</v>
      </c>
      <c r="AJ299" s="8">
        <f t="shared" si="13"/>
        <v>68041</v>
      </c>
      <c r="AK299" s="11">
        <f t="shared" si="14"/>
        <v>68041</v>
      </c>
      <c r="AL299">
        <v>0</v>
      </c>
      <c r="AM299">
        <v>0</v>
      </c>
      <c r="AN299">
        <v>0</v>
      </c>
      <c r="AO299">
        <v>0</v>
      </c>
      <c r="AP299">
        <v>0</v>
      </c>
    </row>
    <row r="300" spans="1:42" x14ac:dyDescent="0.25">
      <c r="A300" t="s">
        <v>129</v>
      </c>
      <c r="B300" t="s">
        <v>130</v>
      </c>
      <c r="C300">
        <v>2</v>
      </c>
      <c r="D300" t="s">
        <v>470</v>
      </c>
      <c r="E300">
        <v>2.1</v>
      </c>
      <c r="F300" t="s">
        <v>471</v>
      </c>
      <c r="G300" t="s">
        <v>179</v>
      </c>
      <c r="H300" t="s">
        <v>180</v>
      </c>
      <c r="I300" t="s">
        <v>65</v>
      </c>
      <c r="J300" t="s">
        <v>181</v>
      </c>
      <c r="K300" t="s">
        <v>182</v>
      </c>
      <c r="L300">
        <v>4</v>
      </c>
      <c r="M300" t="s">
        <v>183</v>
      </c>
      <c r="N300" t="s">
        <v>184</v>
      </c>
      <c r="O300" t="s">
        <v>185</v>
      </c>
      <c r="P300">
        <v>56</v>
      </c>
      <c r="Q300" t="s">
        <v>186</v>
      </c>
      <c r="R300" s="26" t="s">
        <v>460</v>
      </c>
      <c r="S300">
        <v>5000</v>
      </c>
      <c r="T300" t="s">
        <v>85</v>
      </c>
      <c r="U300">
        <v>5311</v>
      </c>
      <c r="V300" t="s">
        <v>191</v>
      </c>
      <c r="W300">
        <v>0</v>
      </c>
      <c r="X300" t="s">
        <v>43</v>
      </c>
      <c r="Y300" s="2">
        <v>110000</v>
      </c>
      <c r="Z300" s="1">
        <v>110000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 s="2">
        <f t="shared" si="15"/>
        <v>0</v>
      </c>
      <c r="AJ300" s="8">
        <f t="shared" si="13"/>
        <v>110000</v>
      </c>
      <c r="AK300" s="11">
        <f t="shared" si="14"/>
        <v>110000</v>
      </c>
      <c r="AL300">
        <v>0</v>
      </c>
      <c r="AM300">
        <v>0</v>
      </c>
      <c r="AN300">
        <v>0</v>
      </c>
      <c r="AO300">
        <v>0</v>
      </c>
      <c r="AP300">
        <v>0</v>
      </c>
    </row>
    <row r="301" spans="1:42" x14ac:dyDescent="0.25">
      <c r="A301" t="s">
        <v>129</v>
      </c>
      <c r="B301" t="s">
        <v>130</v>
      </c>
      <c r="C301">
        <v>2</v>
      </c>
      <c r="D301" t="s">
        <v>470</v>
      </c>
      <c r="E301">
        <v>2.2999999999999998</v>
      </c>
      <c r="F301" t="s">
        <v>473</v>
      </c>
      <c r="G301" t="s">
        <v>206</v>
      </c>
      <c r="H301" t="s">
        <v>207</v>
      </c>
      <c r="I301" t="s">
        <v>46</v>
      </c>
      <c r="J301" t="s">
        <v>89</v>
      </c>
      <c r="K301" t="s">
        <v>90</v>
      </c>
      <c r="L301">
        <v>3</v>
      </c>
      <c r="M301" t="s">
        <v>91</v>
      </c>
      <c r="N301" t="s">
        <v>208</v>
      </c>
      <c r="O301" t="s">
        <v>209</v>
      </c>
      <c r="P301">
        <v>39</v>
      </c>
      <c r="Q301" t="s">
        <v>210</v>
      </c>
      <c r="R301" s="26" t="s">
        <v>460</v>
      </c>
      <c r="S301">
        <v>5000</v>
      </c>
      <c r="T301" t="s">
        <v>85</v>
      </c>
      <c r="U301">
        <v>5311</v>
      </c>
      <c r="V301" t="s">
        <v>191</v>
      </c>
      <c r="W301">
        <v>0</v>
      </c>
      <c r="X301" t="s">
        <v>43</v>
      </c>
      <c r="Y301" s="2">
        <v>3966039</v>
      </c>
      <c r="Z301" s="1">
        <v>3966039</v>
      </c>
      <c r="AA301" s="1">
        <v>2684.01</v>
      </c>
      <c r="AB301" s="1">
        <v>2684.01</v>
      </c>
      <c r="AC301" s="1">
        <v>2684.01</v>
      </c>
      <c r="AD301">
        <v>0</v>
      </c>
      <c r="AE301">
        <v>0</v>
      </c>
      <c r="AF301">
        <v>0</v>
      </c>
      <c r="AG301">
        <v>0</v>
      </c>
      <c r="AH301">
        <v>0</v>
      </c>
      <c r="AI301" s="2">
        <f t="shared" si="15"/>
        <v>0</v>
      </c>
      <c r="AJ301" s="8">
        <f t="shared" si="13"/>
        <v>3963354.99</v>
      </c>
      <c r="AK301" s="11">
        <f t="shared" si="14"/>
        <v>3966039</v>
      </c>
      <c r="AL301">
        <v>0</v>
      </c>
      <c r="AM301">
        <v>0</v>
      </c>
      <c r="AN301">
        <v>0</v>
      </c>
      <c r="AO301">
        <v>0</v>
      </c>
      <c r="AP301">
        <v>0</v>
      </c>
    </row>
    <row r="302" spans="1:42" x14ac:dyDescent="0.25">
      <c r="A302" t="s">
        <v>129</v>
      </c>
      <c r="B302" t="s">
        <v>130</v>
      </c>
      <c r="C302">
        <v>3</v>
      </c>
      <c r="D302" t="s">
        <v>477</v>
      </c>
      <c r="E302">
        <v>3.1</v>
      </c>
      <c r="F302" t="s">
        <v>478</v>
      </c>
      <c r="G302" t="s">
        <v>369</v>
      </c>
      <c r="H302" t="s">
        <v>370</v>
      </c>
      <c r="I302" t="s">
        <v>46</v>
      </c>
      <c r="J302" t="s">
        <v>352</v>
      </c>
      <c r="K302" t="s">
        <v>353</v>
      </c>
      <c r="L302">
        <v>8</v>
      </c>
      <c r="M302" t="s">
        <v>371</v>
      </c>
      <c r="N302" t="s">
        <v>376</v>
      </c>
      <c r="O302" t="s">
        <v>377</v>
      </c>
      <c r="P302">
        <v>42</v>
      </c>
      <c r="Q302" t="s">
        <v>378</v>
      </c>
      <c r="R302" s="26" t="s">
        <v>460</v>
      </c>
      <c r="S302">
        <v>5000</v>
      </c>
      <c r="T302" t="s">
        <v>85</v>
      </c>
      <c r="U302">
        <v>5311</v>
      </c>
      <c r="V302" t="s">
        <v>191</v>
      </c>
      <c r="W302">
        <v>0</v>
      </c>
      <c r="X302" t="s">
        <v>43</v>
      </c>
      <c r="Y302" s="2">
        <v>86000</v>
      </c>
      <c r="Z302" s="1">
        <v>86000</v>
      </c>
      <c r="AA302">
        <v>0</v>
      </c>
      <c r="AB302">
        <v>0</v>
      </c>
      <c r="AC302">
        <v>0</v>
      </c>
      <c r="AD302">
        <v>0</v>
      </c>
      <c r="AE302">
        <v>0</v>
      </c>
      <c r="AF302" s="12">
        <v>0</v>
      </c>
      <c r="AG302" s="15">
        <v>50000</v>
      </c>
      <c r="AH302">
        <v>0</v>
      </c>
      <c r="AI302" s="2">
        <f t="shared" si="15"/>
        <v>50000</v>
      </c>
      <c r="AJ302" s="8">
        <f t="shared" si="13"/>
        <v>86000</v>
      </c>
      <c r="AK302" s="11">
        <f t="shared" si="14"/>
        <v>136000</v>
      </c>
      <c r="AL302">
        <v>0</v>
      </c>
      <c r="AM302">
        <v>0</v>
      </c>
      <c r="AN302">
        <v>0</v>
      </c>
      <c r="AO302">
        <v>0</v>
      </c>
      <c r="AP302">
        <v>0</v>
      </c>
    </row>
    <row r="303" spans="1:42" x14ac:dyDescent="0.25">
      <c r="A303" t="s">
        <v>129</v>
      </c>
      <c r="B303" t="s">
        <v>130</v>
      </c>
      <c r="C303">
        <v>2</v>
      </c>
      <c r="D303" t="s">
        <v>470</v>
      </c>
      <c r="E303">
        <v>2.1</v>
      </c>
      <c r="F303" t="s">
        <v>471</v>
      </c>
      <c r="G303" t="s">
        <v>179</v>
      </c>
      <c r="H303" t="s">
        <v>180</v>
      </c>
      <c r="I303" t="s">
        <v>65</v>
      </c>
      <c r="J303" t="s">
        <v>181</v>
      </c>
      <c r="K303" t="s">
        <v>182</v>
      </c>
      <c r="L303">
        <v>4</v>
      </c>
      <c r="M303" t="s">
        <v>183</v>
      </c>
      <c r="N303" t="s">
        <v>184</v>
      </c>
      <c r="O303" t="s">
        <v>185</v>
      </c>
      <c r="P303">
        <v>56</v>
      </c>
      <c r="Q303" t="s">
        <v>186</v>
      </c>
      <c r="R303" s="26" t="s">
        <v>460</v>
      </c>
      <c r="S303">
        <v>5000</v>
      </c>
      <c r="T303" t="s">
        <v>85</v>
      </c>
      <c r="U303">
        <v>5321</v>
      </c>
      <c r="V303" t="s">
        <v>192</v>
      </c>
      <c r="W303">
        <v>0</v>
      </c>
      <c r="X303" t="s">
        <v>43</v>
      </c>
      <c r="Y303" s="2">
        <v>10000</v>
      </c>
      <c r="Z303" s="1">
        <v>10000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 s="2">
        <f t="shared" si="15"/>
        <v>0</v>
      </c>
      <c r="AJ303" s="8">
        <f t="shared" si="13"/>
        <v>10000</v>
      </c>
      <c r="AK303" s="11">
        <f t="shared" si="14"/>
        <v>10000</v>
      </c>
      <c r="AL303">
        <v>0</v>
      </c>
      <c r="AM303">
        <v>0</v>
      </c>
      <c r="AN303">
        <v>0</v>
      </c>
      <c r="AO303">
        <v>0</v>
      </c>
      <c r="AP303">
        <v>0</v>
      </c>
    </row>
    <row r="304" spans="1:42" x14ac:dyDescent="0.25">
      <c r="A304" t="s">
        <v>129</v>
      </c>
      <c r="B304" t="s">
        <v>130</v>
      </c>
      <c r="C304">
        <v>2</v>
      </c>
      <c r="D304" t="s">
        <v>470</v>
      </c>
      <c r="E304">
        <v>2.2999999999999998</v>
      </c>
      <c r="F304" t="s">
        <v>473</v>
      </c>
      <c r="G304" t="s">
        <v>206</v>
      </c>
      <c r="H304" t="s">
        <v>207</v>
      </c>
      <c r="I304" t="s">
        <v>46</v>
      </c>
      <c r="J304" t="s">
        <v>89</v>
      </c>
      <c r="K304" t="s">
        <v>90</v>
      </c>
      <c r="L304">
        <v>3</v>
      </c>
      <c r="M304" t="s">
        <v>91</v>
      </c>
      <c r="N304" t="s">
        <v>208</v>
      </c>
      <c r="O304" t="s">
        <v>209</v>
      </c>
      <c r="P304">
        <v>39</v>
      </c>
      <c r="Q304" t="s">
        <v>210</v>
      </c>
      <c r="R304" s="26" t="s">
        <v>460</v>
      </c>
      <c r="S304">
        <v>5000</v>
      </c>
      <c r="T304" t="s">
        <v>85</v>
      </c>
      <c r="U304">
        <v>5321</v>
      </c>
      <c r="V304" t="s">
        <v>192</v>
      </c>
      <c r="W304">
        <v>0</v>
      </c>
      <c r="X304" t="s">
        <v>43</v>
      </c>
      <c r="Y304" s="2">
        <v>1005112</v>
      </c>
      <c r="Z304" s="1">
        <v>1005112</v>
      </c>
      <c r="AA304" s="1">
        <v>164130.43</v>
      </c>
      <c r="AB304" s="1">
        <v>164130.43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 s="2">
        <f t="shared" si="15"/>
        <v>0</v>
      </c>
      <c r="AJ304" s="8">
        <f t="shared" si="13"/>
        <v>840981.57000000007</v>
      </c>
      <c r="AK304" s="11">
        <f t="shared" si="14"/>
        <v>1005112</v>
      </c>
      <c r="AL304">
        <v>0</v>
      </c>
      <c r="AM304">
        <v>0</v>
      </c>
      <c r="AN304">
        <v>0</v>
      </c>
      <c r="AO304">
        <v>0</v>
      </c>
      <c r="AP304">
        <v>0</v>
      </c>
    </row>
    <row r="305" spans="1:42" x14ac:dyDescent="0.25">
      <c r="A305" t="s">
        <v>129</v>
      </c>
      <c r="B305" t="s">
        <v>130</v>
      </c>
      <c r="C305">
        <v>2</v>
      </c>
      <c r="D305" t="s">
        <v>470</v>
      </c>
      <c r="E305">
        <v>2.2000000000000002</v>
      </c>
      <c r="F305" t="s">
        <v>472</v>
      </c>
      <c r="G305" t="s">
        <v>139</v>
      </c>
      <c r="H305" t="s">
        <v>140</v>
      </c>
      <c r="I305" t="s">
        <v>46</v>
      </c>
      <c r="J305" t="s">
        <v>89</v>
      </c>
      <c r="K305" t="s">
        <v>90</v>
      </c>
      <c r="L305">
        <v>2</v>
      </c>
      <c r="M305" t="s">
        <v>161</v>
      </c>
      <c r="N305" t="s">
        <v>162</v>
      </c>
      <c r="O305" t="s">
        <v>163</v>
      </c>
      <c r="P305">
        <v>36</v>
      </c>
      <c r="Q305" t="s">
        <v>164</v>
      </c>
      <c r="R305" s="26" t="s">
        <v>460</v>
      </c>
      <c r="S305">
        <v>5000</v>
      </c>
      <c r="T305" t="s">
        <v>85</v>
      </c>
      <c r="U305">
        <v>5611</v>
      </c>
      <c r="V305" t="s">
        <v>178</v>
      </c>
      <c r="W305">
        <v>0</v>
      </c>
      <c r="X305" t="s">
        <v>43</v>
      </c>
      <c r="Y305" s="2">
        <v>150000</v>
      </c>
      <c r="Z305" s="1">
        <v>150000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 s="2">
        <f t="shared" si="15"/>
        <v>0</v>
      </c>
      <c r="AJ305" s="8">
        <f t="shared" si="13"/>
        <v>150000</v>
      </c>
      <c r="AK305" s="11">
        <f t="shared" si="14"/>
        <v>150000</v>
      </c>
      <c r="AL305">
        <v>0</v>
      </c>
      <c r="AM305">
        <v>0</v>
      </c>
      <c r="AN305">
        <v>0</v>
      </c>
      <c r="AO305">
        <v>0</v>
      </c>
      <c r="AP305">
        <v>0</v>
      </c>
    </row>
    <row r="306" spans="1:42" x14ac:dyDescent="0.25">
      <c r="A306" t="s">
        <v>129</v>
      </c>
      <c r="B306" t="s">
        <v>130</v>
      </c>
      <c r="C306">
        <v>1</v>
      </c>
      <c r="D306" t="s">
        <v>468</v>
      </c>
      <c r="E306">
        <v>1.3</v>
      </c>
      <c r="F306" t="s">
        <v>467</v>
      </c>
      <c r="G306" t="s">
        <v>32</v>
      </c>
      <c r="H306" t="s">
        <v>33</v>
      </c>
      <c r="I306" t="s">
        <v>46</v>
      </c>
      <c r="J306" t="s">
        <v>89</v>
      </c>
      <c r="K306" t="s">
        <v>90</v>
      </c>
      <c r="L306">
        <v>3</v>
      </c>
      <c r="M306" t="s">
        <v>91</v>
      </c>
      <c r="N306" t="s">
        <v>349</v>
      </c>
      <c r="O306" t="s">
        <v>350</v>
      </c>
      <c r="P306">
        <v>33</v>
      </c>
      <c r="Q306" t="s">
        <v>351</v>
      </c>
      <c r="R306" s="26" t="s">
        <v>460</v>
      </c>
      <c r="S306">
        <v>5000</v>
      </c>
      <c r="T306" t="s">
        <v>85</v>
      </c>
      <c r="U306">
        <v>5611</v>
      </c>
      <c r="V306" t="s">
        <v>178</v>
      </c>
      <c r="W306">
        <v>0</v>
      </c>
      <c r="X306" t="s">
        <v>43</v>
      </c>
      <c r="Y306" s="2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 s="2">
        <f t="shared" si="15"/>
        <v>0</v>
      </c>
      <c r="AJ306" s="8">
        <f t="shared" si="13"/>
        <v>0</v>
      </c>
      <c r="AK306" s="11">
        <f t="shared" si="14"/>
        <v>0</v>
      </c>
      <c r="AL306">
        <v>0</v>
      </c>
      <c r="AM306">
        <v>0</v>
      </c>
      <c r="AN306">
        <v>0</v>
      </c>
      <c r="AO306">
        <v>0</v>
      </c>
      <c r="AP306">
        <v>0</v>
      </c>
    </row>
    <row r="307" spans="1:42" x14ac:dyDescent="0.25">
      <c r="A307" t="s">
        <v>129</v>
      </c>
      <c r="B307" t="s">
        <v>130</v>
      </c>
      <c r="C307">
        <v>2</v>
      </c>
      <c r="D307" t="s">
        <v>470</v>
      </c>
      <c r="E307">
        <v>2.2999999999999998</v>
      </c>
      <c r="F307" t="s">
        <v>473</v>
      </c>
      <c r="G307" t="s">
        <v>206</v>
      </c>
      <c r="H307" t="s">
        <v>207</v>
      </c>
      <c r="I307" t="s">
        <v>46</v>
      </c>
      <c r="J307" t="s">
        <v>89</v>
      </c>
      <c r="K307" t="s">
        <v>90</v>
      </c>
      <c r="L307">
        <v>3</v>
      </c>
      <c r="M307" t="s">
        <v>91</v>
      </c>
      <c r="N307" t="s">
        <v>208</v>
      </c>
      <c r="O307" t="s">
        <v>209</v>
      </c>
      <c r="P307">
        <v>39</v>
      </c>
      <c r="Q307" t="s">
        <v>210</v>
      </c>
      <c r="R307" s="26" t="s">
        <v>460</v>
      </c>
      <c r="S307">
        <v>5000</v>
      </c>
      <c r="T307" t="s">
        <v>85</v>
      </c>
      <c r="U307">
        <v>5621</v>
      </c>
      <c r="V307" t="s">
        <v>215</v>
      </c>
      <c r="W307">
        <v>0</v>
      </c>
      <c r="X307" t="s">
        <v>43</v>
      </c>
      <c r="Y307" s="2">
        <v>90000</v>
      </c>
      <c r="Z307" s="1">
        <v>90000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 s="2">
        <f t="shared" si="15"/>
        <v>0</v>
      </c>
      <c r="AJ307" s="8">
        <f t="shared" si="13"/>
        <v>90000</v>
      </c>
      <c r="AK307" s="11">
        <f t="shared" si="14"/>
        <v>90000</v>
      </c>
      <c r="AL307">
        <v>0</v>
      </c>
      <c r="AM307">
        <v>0</v>
      </c>
      <c r="AN307">
        <v>0</v>
      </c>
      <c r="AO307">
        <v>0</v>
      </c>
      <c r="AP307">
        <v>0</v>
      </c>
    </row>
    <row r="308" spans="1:42" x14ac:dyDescent="0.25">
      <c r="A308" t="s">
        <v>129</v>
      </c>
      <c r="B308" t="s">
        <v>130</v>
      </c>
      <c r="C308">
        <v>3</v>
      </c>
      <c r="D308" t="s">
        <v>477</v>
      </c>
      <c r="E308">
        <v>3.8</v>
      </c>
      <c r="F308" t="s">
        <v>479</v>
      </c>
      <c r="G308" t="s">
        <v>78</v>
      </c>
      <c r="H308" t="s">
        <v>79</v>
      </c>
      <c r="I308" t="s">
        <v>46</v>
      </c>
      <c r="J308" t="s">
        <v>80</v>
      </c>
      <c r="K308" t="s">
        <v>81</v>
      </c>
      <c r="L308">
        <v>6</v>
      </c>
      <c r="M308" t="s">
        <v>37</v>
      </c>
      <c r="N308" t="s">
        <v>82</v>
      </c>
      <c r="O308" t="s">
        <v>83</v>
      </c>
      <c r="P308">
        <v>49</v>
      </c>
      <c r="Q308" t="s">
        <v>193</v>
      </c>
      <c r="R308" s="26" t="s">
        <v>460</v>
      </c>
      <c r="S308">
        <v>5000</v>
      </c>
      <c r="T308" t="s">
        <v>85</v>
      </c>
      <c r="U308">
        <v>5651</v>
      </c>
      <c r="V308" t="s">
        <v>201</v>
      </c>
      <c r="W308">
        <v>0</v>
      </c>
      <c r="X308" t="s">
        <v>43</v>
      </c>
      <c r="Y308" s="2">
        <v>170000</v>
      </c>
      <c r="Z308" s="1">
        <v>170000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 s="2">
        <f t="shared" si="15"/>
        <v>0</v>
      </c>
      <c r="AJ308" s="8">
        <f t="shared" si="13"/>
        <v>170000</v>
      </c>
      <c r="AK308" s="11">
        <f t="shared" si="14"/>
        <v>170000</v>
      </c>
      <c r="AL308">
        <v>0</v>
      </c>
      <c r="AM308">
        <v>0</v>
      </c>
      <c r="AN308">
        <v>0</v>
      </c>
      <c r="AO308">
        <v>0</v>
      </c>
      <c r="AP308">
        <v>0</v>
      </c>
    </row>
    <row r="309" spans="1:42" x14ac:dyDescent="0.25">
      <c r="A309" t="s">
        <v>129</v>
      </c>
      <c r="B309" t="s">
        <v>130</v>
      </c>
      <c r="C309">
        <v>1</v>
      </c>
      <c r="D309" t="s">
        <v>468</v>
      </c>
      <c r="E309">
        <v>1.7</v>
      </c>
      <c r="F309" t="s">
        <v>469</v>
      </c>
      <c r="G309" t="s">
        <v>96</v>
      </c>
      <c r="H309" t="s">
        <v>97</v>
      </c>
      <c r="I309" t="s">
        <v>46</v>
      </c>
      <c r="J309" t="s">
        <v>98</v>
      </c>
      <c r="K309" t="s">
        <v>99</v>
      </c>
      <c r="L309">
        <v>3</v>
      </c>
      <c r="M309" t="s">
        <v>91</v>
      </c>
      <c r="N309" t="s">
        <v>100</v>
      </c>
      <c r="O309" t="s">
        <v>101</v>
      </c>
      <c r="P309">
        <v>12</v>
      </c>
      <c r="Q309" t="s">
        <v>255</v>
      </c>
      <c r="R309" s="26" t="s">
        <v>460</v>
      </c>
      <c r="S309">
        <v>5000</v>
      </c>
      <c r="T309" t="s">
        <v>85</v>
      </c>
      <c r="U309">
        <v>5651</v>
      </c>
      <c r="V309" t="s">
        <v>201</v>
      </c>
      <c r="W309">
        <v>0</v>
      </c>
      <c r="X309" t="s">
        <v>43</v>
      </c>
      <c r="Y309" s="2">
        <v>100000</v>
      </c>
      <c r="Z309" s="1">
        <v>100000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 s="2">
        <f t="shared" si="15"/>
        <v>0</v>
      </c>
      <c r="AJ309" s="8">
        <f t="shared" si="13"/>
        <v>100000</v>
      </c>
      <c r="AK309" s="11">
        <f t="shared" si="14"/>
        <v>100000</v>
      </c>
      <c r="AL309">
        <v>0</v>
      </c>
      <c r="AM309">
        <v>0</v>
      </c>
      <c r="AN309">
        <v>0</v>
      </c>
      <c r="AO309">
        <v>0</v>
      </c>
      <c r="AP309">
        <v>0</v>
      </c>
    </row>
    <row r="310" spans="1:42" x14ac:dyDescent="0.25">
      <c r="A310" t="s">
        <v>129</v>
      </c>
      <c r="B310" t="s">
        <v>130</v>
      </c>
      <c r="C310">
        <v>2</v>
      </c>
      <c r="D310" t="s">
        <v>470</v>
      </c>
      <c r="E310">
        <v>2.2999999999999998</v>
      </c>
      <c r="F310" t="s">
        <v>473</v>
      </c>
      <c r="G310" t="s">
        <v>206</v>
      </c>
      <c r="H310" t="s">
        <v>207</v>
      </c>
      <c r="I310" t="s">
        <v>46</v>
      </c>
      <c r="J310" t="s">
        <v>89</v>
      </c>
      <c r="K310" t="s">
        <v>90</v>
      </c>
      <c r="L310">
        <v>3</v>
      </c>
      <c r="M310" t="s">
        <v>91</v>
      </c>
      <c r="N310" t="s">
        <v>208</v>
      </c>
      <c r="O310" t="s">
        <v>209</v>
      </c>
      <c r="P310">
        <v>39</v>
      </c>
      <c r="Q310" t="s">
        <v>210</v>
      </c>
      <c r="R310" s="26" t="s">
        <v>460</v>
      </c>
      <c r="S310">
        <v>5000</v>
      </c>
      <c r="T310" t="s">
        <v>85</v>
      </c>
      <c r="U310">
        <v>5661</v>
      </c>
      <c r="V310" t="s">
        <v>216</v>
      </c>
      <c r="W310">
        <v>0</v>
      </c>
      <c r="X310" t="s">
        <v>43</v>
      </c>
      <c r="Y310" s="2">
        <v>581805</v>
      </c>
      <c r="Z310" s="1">
        <v>581805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 s="2">
        <f t="shared" si="15"/>
        <v>0</v>
      </c>
      <c r="AJ310" s="8">
        <f t="shared" si="13"/>
        <v>581805</v>
      </c>
      <c r="AK310" s="11">
        <f t="shared" si="14"/>
        <v>581805</v>
      </c>
      <c r="AL310">
        <v>0</v>
      </c>
      <c r="AM310">
        <v>0</v>
      </c>
      <c r="AN310">
        <v>0</v>
      </c>
      <c r="AO310">
        <v>0</v>
      </c>
      <c r="AP310">
        <v>0</v>
      </c>
    </row>
    <row r="311" spans="1:42" x14ac:dyDescent="0.25">
      <c r="A311" t="s">
        <v>129</v>
      </c>
      <c r="B311" t="s">
        <v>130</v>
      </c>
      <c r="C311">
        <v>2</v>
      </c>
      <c r="D311" t="s">
        <v>470</v>
      </c>
      <c r="E311">
        <v>2.7</v>
      </c>
      <c r="F311" t="s">
        <v>218</v>
      </c>
      <c r="G311" t="s">
        <v>217</v>
      </c>
      <c r="H311" t="s">
        <v>218</v>
      </c>
      <c r="I311" t="s">
        <v>46</v>
      </c>
      <c r="J311" t="s">
        <v>242</v>
      </c>
      <c r="K311" t="s">
        <v>243</v>
      </c>
      <c r="L311">
        <v>4</v>
      </c>
      <c r="M311" t="s">
        <v>183</v>
      </c>
      <c r="N311" t="s">
        <v>244</v>
      </c>
      <c r="O311" t="s">
        <v>245</v>
      </c>
      <c r="P311">
        <v>48</v>
      </c>
      <c r="Q311" t="s">
        <v>246</v>
      </c>
      <c r="R311" s="26" t="s">
        <v>460</v>
      </c>
      <c r="S311">
        <v>5000</v>
      </c>
      <c r="T311" t="s">
        <v>85</v>
      </c>
      <c r="U311">
        <v>5671</v>
      </c>
      <c r="V311" t="s">
        <v>250</v>
      </c>
      <c r="W311">
        <v>0</v>
      </c>
      <c r="X311" t="s">
        <v>43</v>
      </c>
      <c r="Y311" s="2">
        <v>100000</v>
      </c>
      <c r="Z311" s="1">
        <v>100000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 s="2">
        <f t="shared" si="15"/>
        <v>0</v>
      </c>
      <c r="AJ311" s="8">
        <f t="shared" si="13"/>
        <v>100000</v>
      </c>
      <c r="AK311" s="11">
        <f t="shared" si="14"/>
        <v>100000</v>
      </c>
      <c r="AL311">
        <v>0</v>
      </c>
      <c r="AM311">
        <v>0</v>
      </c>
      <c r="AN311">
        <v>0</v>
      </c>
      <c r="AO311">
        <v>0</v>
      </c>
      <c r="AP311">
        <v>0</v>
      </c>
    </row>
    <row r="312" spans="1:42" x14ac:dyDescent="0.25">
      <c r="A312" t="s">
        <v>129</v>
      </c>
      <c r="B312" t="s">
        <v>130</v>
      </c>
      <c r="C312">
        <v>1</v>
      </c>
      <c r="D312" t="s">
        <v>468</v>
      </c>
      <c r="E312">
        <v>1.3</v>
      </c>
      <c r="F312" t="s">
        <v>467</v>
      </c>
      <c r="G312" t="s">
        <v>32</v>
      </c>
      <c r="H312" t="s">
        <v>33</v>
      </c>
      <c r="I312" t="s">
        <v>46</v>
      </c>
      <c r="J312" t="s">
        <v>89</v>
      </c>
      <c r="K312" t="s">
        <v>90</v>
      </c>
      <c r="L312">
        <v>3</v>
      </c>
      <c r="M312" t="s">
        <v>91</v>
      </c>
      <c r="N312" t="s">
        <v>349</v>
      </c>
      <c r="O312" t="s">
        <v>350</v>
      </c>
      <c r="P312">
        <v>33</v>
      </c>
      <c r="Q312" t="s">
        <v>351</v>
      </c>
      <c r="R312" s="26" t="s">
        <v>460</v>
      </c>
      <c r="S312">
        <v>5000</v>
      </c>
      <c r="T312" t="s">
        <v>85</v>
      </c>
      <c r="U312">
        <v>5671</v>
      </c>
      <c r="V312" t="s">
        <v>250</v>
      </c>
      <c r="W312">
        <v>0</v>
      </c>
      <c r="X312" t="s">
        <v>43</v>
      </c>
      <c r="Y312" s="2">
        <v>0</v>
      </c>
      <c r="Z312">
        <v>0</v>
      </c>
      <c r="AA312" s="1">
        <v>329904</v>
      </c>
      <c r="AB312">
        <v>0</v>
      </c>
      <c r="AC312">
        <v>0</v>
      </c>
      <c r="AD312">
        <v>0</v>
      </c>
      <c r="AE312">
        <v>0</v>
      </c>
      <c r="AF312" s="12">
        <v>0</v>
      </c>
      <c r="AG312" s="17">
        <f>86304+243600</f>
        <v>329904</v>
      </c>
      <c r="AH312">
        <v>0</v>
      </c>
      <c r="AI312" s="2">
        <f t="shared" si="15"/>
        <v>329904</v>
      </c>
      <c r="AJ312" s="8">
        <f t="shared" si="13"/>
        <v>-329904</v>
      </c>
      <c r="AK312" s="11">
        <f t="shared" si="14"/>
        <v>329904</v>
      </c>
      <c r="AL312">
        <v>0</v>
      </c>
      <c r="AM312">
        <v>0</v>
      </c>
      <c r="AN312">
        <v>0</v>
      </c>
      <c r="AO312">
        <v>0</v>
      </c>
      <c r="AP312">
        <v>0</v>
      </c>
    </row>
    <row r="313" spans="1:42" x14ac:dyDescent="0.25">
      <c r="A313" t="s">
        <v>129</v>
      </c>
      <c r="B313" t="s">
        <v>130</v>
      </c>
      <c r="C313">
        <v>2</v>
      </c>
      <c r="D313" t="s">
        <v>470</v>
      </c>
      <c r="E313">
        <v>2.5</v>
      </c>
      <c r="F313" t="s">
        <v>475</v>
      </c>
      <c r="G313" t="s">
        <v>393</v>
      </c>
      <c r="H313" t="s">
        <v>394</v>
      </c>
      <c r="I313" t="s">
        <v>141</v>
      </c>
      <c r="J313" t="s">
        <v>219</v>
      </c>
      <c r="K313" t="s">
        <v>220</v>
      </c>
      <c r="L313">
        <v>5</v>
      </c>
      <c r="M313" t="s">
        <v>221</v>
      </c>
      <c r="N313" t="s">
        <v>222</v>
      </c>
      <c r="O313" t="s">
        <v>223</v>
      </c>
      <c r="P313">
        <v>25</v>
      </c>
      <c r="Q313" t="s">
        <v>395</v>
      </c>
      <c r="R313" s="26" t="s">
        <v>460</v>
      </c>
      <c r="S313">
        <v>5000</v>
      </c>
      <c r="T313" t="s">
        <v>85</v>
      </c>
      <c r="U313">
        <v>5671</v>
      </c>
      <c r="V313" t="s">
        <v>250</v>
      </c>
      <c r="W313">
        <v>0</v>
      </c>
      <c r="X313" t="s">
        <v>43</v>
      </c>
      <c r="Y313" s="2">
        <v>250000</v>
      </c>
      <c r="Z313" s="1">
        <v>250000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 s="2">
        <f t="shared" si="15"/>
        <v>0</v>
      </c>
      <c r="AJ313" s="8">
        <f t="shared" si="13"/>
        <v>250000</v>
      </c>
      <c r="AK313" s="11">
        <f t="shared" si="14"/>
        <v>250000</v>
      </c>
      <c r="AL313">
        <v>0</v>
      </c>
      <c r="AM313">
        <v>0</v>
      </c>
      <c r="AN313">
        <v>0</v>
      </c>
      <c r="AO313">
        <v>0</v>
      </c>
      <c r="AP313">
        <v>0</v>
      </c>
    </row>
    <row r="314" spans="1:42" x14ac:dyDescent="0.25">
      <c r="A314" t="s">
        <v>61</v>
      </c>
      <c r="B314" t="s">
        <v>62</v>
      </c>
      <c r="C314">
        <v>3</v>
      </c>
      <c r="D314" t="s">
        <v>477</v>
      </c>
      <c r="E314">
        <v>3.8</v>
      </c>
      <c r="F314" t="s">
        <v>479</v>
      </c>
      <c r="G314" t="s">
        <v>78</v>
      </c>
      <c r="H314" t="s">
        <v>79</v>
      </c>
      <c r="I314" t="s">
        <v>46</v>
      </c>
      <c r="J314" t="s">
        <v>80</v>
      </c>
      <c r="K314" t="s">
        <v>81</v>
      </c>
      <c r="L314">
        <v>6</v>
      </c>
      <c r="M314" t="s">
        <v>37</v>
      </c>
      <c r="N314" t="s">
        <v>82</v>
      </c>
      <c r="O314" t="s">
        <v>83</v>
      </c>
      <c r="P314">
        <v>50</v>
      </c>
      <c r="Q314" t="s">
        <v>84</v>
      </c>
      <c r="R314" s="26" t="s">
        <v>460</v>
      </c>
      <c r="S314">
        <v>5000</v>
      </c>
      <c r="T314" t="s">
        <v>85</v>
      </c>
      <c r="U314">
        <v>5691</v>
      </c>
      <c r="V314" t="s">
        <v>86</v>
      </c>
      <c r="W314">
        <v>0</v>
      </c>
      <c r="X314" t="s">
        <v>43</v>
      </c>
      <c r="Y314" s="2">
        <v>34907948</v>
      </c>
      <c r="Z314" s="1">
        <v>34907948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 s="2">
        <f t="shared" si="15"/>
        <v>0</v>
      </c>
      <c r="AJ314" s="8">
        <f t="shared" si="13"/>
        <v>34907948</v>
      </c>
      <c r="AK314" s="11">
        <f t="shared" si="14"/>
        <v>34907948</v>
      </c>
      <c r="AL314">
        <v>0</v>
      </c>
      <c r="AM314">
        <v>0</v>
      </c>
      <c r="AN314">
        <v>0</v>
      </c>
      <c r="AO314">
        <v>0</v>
      </c>
      <c r="AP314">
        <v>0</v>
      </c>
    </row>
    <row r="315" spans="1:42" x14ac:dyDescent="0.25">
      <c r="A315" t="s">
        <v>129</v>
      </c>
      <c r="B315" t="s">
        <v>130</v>
      </c>
      <c r="C315">
        <v>2</v>
      </c>
      <c r="D315" t="s">
        <v>470</v>
      </c>
      <c r="E315">
        <v>2.2999999999999998</v>
      </c>
      <c r="F315" t="s">
        <v>473</v>
      </c>
      <c r="G315" t="s">
        <v>206</v>
      </c>
      <c r="H315" t="s">
        <v>207</v>
      </c>
      <c r="I315" t="s">
        <v>46</v>
      </c>
      <c r="J315" t="s">
        <v>89</v>
      </c>
      <c r="K315" t="s">
        <v>90</v>
      </c>
      <c r="L315">
        <v>3</v>
      </c>
      <c r="M315" t="s">
        <v>91</v>
      </c>
      <c r="N315" t="s">
        <v>208</v>
      </c>
      <c r="O315" t="s">
        <v>209</v>
      </c>
      <c r="P315">
        <v>39</v>
      </c>
      <c r="Q315" t="s">
        <v>210</v>
      </c>
      <c r="R315" s="26" t="s">
        <v>460</v>
      </c>
      <c r="S315">
        <v>5000</v>
      </c>
      <c r="T315" t="s">
        <v>85</v>
      </c>
      <c r="U315">
        <v>5691</v>
      </c>
      <c r="V315" t="s">
        <v>86</v>
      </c>
      <c r="W315">
        <v>0</v>
      </c>
      <c r="X315" t="s">
        <v>43</v>
      </c>
      <c r="Y315" s="2">
        <v>92000</v>
      </c>
      <c r="Z315" s="1">
        <v>92000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 s="2">
        <f t="shared" si="15"/>
        <v>0</v>
      </c>
      <c r="AJ315" s="8">
        <f t="shared" si="13"/>
        <v>92000</v>
      </c>
      <c r="AK315" s="11">
        <f t="shared" si="14"/>
        <v>92000</v>
      </c>
      <c r="AL315">
        <v>0</v>
      </c>
      <c r="AM315">
        <v>0</v>
      </c>
      <c r="AN315">
        <v>0</v>
      </c>
      <c r="AO315">
        <v>0</v>
      </c>
      <c r="AP315">
        <v>0</v>
      </c>
    </row>
    <row r="316" spans="1:42" x14ac:dyDescent="0.25">
      <c r="A316" t="s">
        <v>129</v>
      </c>
      <c r="B316" t="s">
        <v>130</v>
      </c>
      <c r="C316">
        <v>1</v>
      </c>
      <c r="D316" t="s">
        <v>468</v>
      </c>
      <c r="E316">
        <v>1.7</v>
      </c>
      <c r="F316" t="s">
        <v>469</v>
      </c>
      <c r="G316" t="s">
        <v>96</v>
      </c>
      <c r="H316" t="s">
        <v>97</v>
      </c>
      <c r="I316" t="s">
        <v>46</v>
      </c>
      <c r="J316" t="s">
        <v>98</v>
      </c>
      <c r="K316" t="s">
        <v>99</v>
      </c>
      <c r="L316">
        <v>3</v>
      </c>
      <c r="M316" t="s">
        <v>91</v>
      </c>
      <c r="N316" t="s">
        <v>100</v>
      </c>
      <c r="O316" t="s">
        <v>101</v>
      </c>
      <c r="P316">
        <v>12</v>
      </c>
      <c r="Q316" t="s">
        <v>255</v>
      </c>
      <c r="R316" s="26" t="s">
        <v>460</v>
      </c>
      <c r="S316">
        <v>5000</v>
      </c>
      <c r="T316" t="s">
        <v>85</v>
      </c>
      <c r="U316">
        <v>5691</v>
      </c>
      <c r="V316" t="s">
        <v>86</v>
      </c>
      <c r="W316">
        <v>0</v>
      </c>
      <c r="X316" t="s">
        <v>43</v>
      </c>
      <c r="Y316" s="2">
        <v>1000000</v>
      </c>
      <c r="Z316" s="1">
        <v>1000000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 s="2">
        <f t="shared" si="15"/>
        <v>0</v>
      </c>
      <c r="AJ316" s="8">
        <f t="shared" si="13"/>
        <v>1000000</v>
      </c>
      <c r="AK316" s="11">
        <f t="shared" si="14"/>
        <v>1000000</v>
      </c>
      <c r="AL316">
        <v>0</v>
      </c>
      <c r="AM316">
        <v>0</v>
      </c>
      <c r="AN316">
        <v>0</v>
      </c>
      <c r="AO316">
        <v>0</v>
      </c>
      <c r="AP316">
        <v>0</v>
      </c>
    </row>
    <row r="317" spans="1:42" x14ac:dyDescent="0.25">
      <c r="A317" t="s">
        <v>129</v>
      </c>
      <c r="B317" t="s">
        <v>130</v>
      </c>
      <c r="C317">
        <v>2</v>
      </c>
      <c r="D317" t="s">
        <v>470</v>
      </c>
      <c r="E317">
        <v>2.7</v>
      </c>
      <c r="F317" t="s">
        <v>218</v>
      </c>
      <c r="G317" t="s">
        <v>217</v>
      </c>
      <c r="H317" t="s">
        <v>218</v>
      </c>
      <c r="I317" t="s">
        <v>46</v>
      </c>
      <c r="J317" t="s">
        <v>242</v>
      </c>
      <c r="K317" t="s">
        <v>243</v>
      </c>
      <c r="L317">
        <v>4</v>
      </c>
      <c r="M317" t="s">
        <v>183</v>
      </c>
      <c r="N317" t="s">
        <v>244</v>
      </c>
      <c r="O317" t="s">
        <v>245</v>
      </c>
      <c r="P317">
        <v>48</v>
      </c>
      <c r="Q317" t="s">
        <v>246</v>
      </c>
      <c r="R317" s="26" t="s">
        <v>460</v>
      </c>
      <c r="S317">
        <v>5000</v>
      </c>
      <c r="T317" t="s">
        <v>85</v>
      </c>
      <c r="U317">
        <v>5781</v>
      </c>
      <c r="V317" t="s">
        <v>251</v>
      </c>
      <c r="W317">
        <v>0</v>
      </c>
      <c r="X317" t="s">
        <v>43</v>
      </c>
      <c r="Y317" s="2">
        <v>50000</v>
      </c>
      <c r="Z317" s="1">
        <v>50000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 s="2">
        <f t="shared" si="15"/>
        <v>0</v>
      </c>
      <c r="AJ317" s="8">
        <f t="shared" si="13"/>
        <v>50000</v>
      </c>
      <c r="AK317" s="11">
        <f t="shared" si="14"/>
        <v>50000</v>
      </c>
      <c r="AL317">
        <v>0</v>
      </c>
      <c r="AM317">
        <v>0</v>
      </c>
      <c r="AN317">
        <v>0</v>
      </c>
      <c r="AO317">
        <v>0</v>
      </c>
      <c r="AP317">
        <v>0</v>
      </c>
    </row>
    <row r="318" spans="1:42" x14ac:dyDescent="0.25">
      <c r="A318" t="s">
        <v>442</v>
      </c>
      <c r="B318" t="s">
        <v>443</v>
      </c>
      <c r="C318">
        <v>1</v>
      </c>
      <c r="D318" t="s">
        <v>468</v>
      </c>
      <c r="E318">
        <v>1.3</v>
      </c>
      <c r="F318" t="s">
        <v>467</v>
      </c>
      <c r="G318" t="s">
        <v>32</v>
      </c>
      <c r="H318" t="s">
        <v>33</v>
      </c>
      <c r="I318" t="s">
        <v>258</v>
      </c>
      <c r="J318" t="s">
        <v>98</v>
      </c>
      <c r="K318" t="s">
        <v>99</v>
      </c>
      <c r="L318">
        <v>1</v>
      </c>
      <c r="M318" t="s">
        <v>142</v>
      </c>
      <c r="N318" t="s">
        <v>264</v>
      </c>
      <c r="O318" t="s">
        <v>265</v>
      </c>
      <c r="P318">
        <v>7</v>
      </c>
      <c r="Q318" t="s">
        <v>266</v>
      </c>
      <c r="R318" s="26" t="s">
        <v>460</v>
      </c>
      <c r="S318">
        <v>5000</v>
      </c>
      <c r="T318" t="s">
        <v>85</v>
      </c>
      <c r="U318">
        <v>5811</v>
      </c>
      <c r="V318" t="s">
        <v>444</v>
      </c>
      <c r="W318">
        <v>0</v>
      </c>
      <c r="X318" t="s">
        <v>43</v>
      </c>
      <c r="Y318" s="2">
        <v>8000000</v>
      </c>
      <c r="Z318">
        <v>0</v>
      </c>
      <c r="AA318" s="1">
        <v>5000000</v>
      </c>
      <c r="AB318" s="1">
        <v>5000000</v>
      </c>
      <c r="AC318" s="1">
        <v>5000000</v>
      </c>
      <c r="AD318" s="1">
        <v>5000000</v>
      </c>
      <c r="AE318" s="1">
        <v>5000000</v>
      </c>
      <c r="AF318">
        <v>0</v>
      </c>
      <c r="AG318" s="16">
        <v>0</v>
      </c>
      <c r="AH318">
        <v>0</v>
      </c>
      <c r="AI318" s="2">
        <f t="shared" si="15"/>
        <v>0</v>
      </c>
      <c r="AJ318" s="8">
        <f t="shared" si="13"/>
        <v>3000000</v>
      </c>
      <c r="AK318" s="11">
        <f t="shared" si="14"/>
        <v>8000000</v>
      </c>
      <c r="AL318">
        <v>0</v>
      </c>
      <c r="AM318">
        <v>0</v>
      </c>
      <c r="AN318">
        <v>0</v>
      </c>
      <c r="AO318">
        <v>0</v>
      </c>
      <c r="AP318">
        <v>0</v>
      </c>
    </row>
    <row r="319" spans="1:42" x14ac:dyDescent="0.25">
      <c r="A319" t="s">
        <v>442</v>
      </c>
      <c r="B319" t="s">
        <v>443</v>
      </c>
      <c r="C319">
        <v>1</v>
      </c>
      <c r="D319" t="s">
        <v>468</v>
      </c>
      <c r="E319">
        <v>1.3</v>
      </c>
      <c r="F319" t="s">
        <v>467</v>
      </c>
      <c r="G319" t="s">
        <v>32</v>
      </c>
      <c r="H319" t="s">
        <v>33</v>
      </c>
      <c r="I319" t="s">
        <v>34</v>
      </c>
      <c r="J319" t="s">
        <v>35</v>
      </c>
      <c r="K319" t="s">
        <v>36</v>
      </c>
      <c r="L319">
        <v>6</v>
      </c>
      <c r="M319" t="s">
        <v>37</v>
      </c>
      <c r="N319" t="s">
        <v>38</v>
      </c>
      <c r="O319" t="s">
        <v>39</v>
      </c>
      <c r="P319">
        <v>19</v>
      </c>
      <c r="Q319" t="s">
        <v>40</v>
      </c>
      <c r="R319" s="26" t="s">
        <v>460</v>
      </c>
      <c r="S319">
        <v>5000</v>
      </c>
      <c r="T319" t="s">
        <v>85</v>
      </c>
      <c r="U319">
        <v>5811</v>
      </c>
      <c r="V319" t="s">
        <v>444</v>
      </c>
      <c r="W319">
        <v>0</v>
      </c>
      <c r="X319" t="s">
        <v>43</v>
      </c>
      <c r="Y319" s="2">
        <v>0</v>
      </c>
      <c r="Z319" s="1">
        <v>8000000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 s="2">
        <f t="shared" si="15"/>
        <v>0</v>
      </c>
      <c r="AJ319" s="8">
        <f t="shared" si="13"/>
        <v>0</v>
      </c>
      <c r="AK319" s="11">
        <f t="shared" si="14"/>
        <v>0</v>
      </c>
      <c r="AL319">
        <v>0</v>
      </c>
      <c r="AM319">
        <v>0</v>
      </c>
      <c r="AN319">
        <v>0</v>
      </c>
      <c r="AO319">
        <v>0</v>
      </c>
      <c r="AP319">
        <v>0</v>
      </c>
    </row>
    <row r="320" spans="1:42" x14ac:dyDescent="0.25">
      <c r="A320" t="s">
        <v>129</v>
      </c>
      <c r="B320" t="s">
        <v>130</v>
      </c>
      <c r="C320">
        <v>3</v>
      </c>
      <c r="D320" t="s">
        <v>477</v>
      </c>
      <c r="E320">
        <v>3.8</v>
      </c>
      <c r="F320" t="s">
        <v>479</v>
      </c>
      <c r="G320" t="s">
        <v>78</v>
      </c>
      <c r="H320" t="s">
        <v>79</v>
      </c>
      <c r="I320" t="s">
        <v>46</v>
      </c>
      <c r="J320" t="s">
        <v>80</v>
      </c>
      <c r="K320" t="s">
        <v>81</v>
      </c>
      <c r="L320">
        <v>6</v>
      </c>
      <c r="M320" t="s">
        <v>37</v>
      </c>
      <c r="N320" t="s">
        <v>82</v>
      </c>
      <c r="O320" t="s">
        <v>83</v>
      </c>
      <c r="P320">
        <v>50</v>
      </c>
      <c r="Q320" t="s">
        <v>84</v>
      </c>
      <c r="R320" s="26" t="s">
        <v>460</v>
      </c>
      <c r="S320">
        <v>5000</v>
      </c>
      <c r="T320" t="s">
        <v>85</v>
      </c>
      <c r="U320">
        <v>5911</v>
      </c>
      <c r="V320" t="s">
        <v>204</v>
      </c>
      <c r="W320">
        <v>0</v>
      </c>
      <c r="X320" t="s">
        <v>43</v>
      </c>
      <c r="Y320" s="2">
        <v>5841164</v>
      </c>
      <c r="Z320" s="1">
        <v>5841164</v>
      </c>
      <c r="AA320" s="1">
        <v>5629015.9699999997</v>
      </c>
      <c r="AB320" s="1">
        <v>5629015.9699999997</v>
      </c>
      <c r="AC320" s="1">
        <v>501731.63</v>
      </c>
      <c r="AD320" s="1">
        <v>391763.63</v>
      </c>
      <c r="AE320">
        <v>0</v>
      </c>
      <c r="AF320">
        <v>0</v>
      </c>
      <c r="AG320">
        <v>0</v>
      </c>
      <c r="AH320">
        <v>0</v>
      </c>
      <c r="AI320" s="2">
        <f t="shared" si="15"/>
        <v>0</v>
      </c>
      <c r="AJ320" s="8">
        <f t="shared" si="13"/>
        <v>212148.03000000026</v>
      </c>
      <c r="AK320" s="11">
        <f t="shared" si="14"/>
        <v>5841164</v>
      </c>
      <c r="AL320">
        <v>0</v>
      </c>
      <c r="AM320">
        <v>0</v>
      </c>
      <c r="AN320">
        <v>0</v>
      </c>
      <c r="AO320">
        <v>0</v>
      </c>
      <c r="AP320">
        <v>0</v>
      </c>
    </row>
    <row r="321" spans="1:42" x14ac:dyDescent="0.25">
      <c r="A321" t="s">
        <v>129</v>
      </c>
      <c r="B321" t="s">
        <v>130</v>
      </c>
      <c r="C321">
        <v>3</v>
      </c>
      <c r="D321" t="s">
        <v>477</v>
      </c>
      <c r="E321">
        <v>3.8</v>
      </c>
      <c r="F321" t="s">
        <v>479</v>
      </c>
      <c r="G321" t="s">
        <v>78</v>
      </c>
      <c r="H321" t="s">
        <v>79</v>
      </c>
      <c r="I321" t="s">
        <v>46</v>
      </c>
      <c r="J321" t="s">
        <v>80</v>
      </c>
      <c r="K321" t="s">
        <v>81</v>
      </c>
      <c r="L321">
        <v>6</v>
      </c>
      <c r="M321" t="s">
        <v>37</v>
      </c>
      <c r="N321" t="s">
        <v>82</v>
      </c>
      <c r="O321" t="s">
        <v>83</v>
      </c>
      <c r="P321">
        <v>50</v>
      </c>
      <c r="Q321" t="s">
        <v>84</v>
      </c>
      <c r="R321" s="26" t="s">
        <v>460</v>
      </c>
      <c r="S321">
        <v>5000</v>
      </c>
      <c r="T321" t="s">
        <v>85</v>
      </c>
      <c r="U321">
        <v>5971</v>
      </c>
      <c r="V321" t="s">
        <v>205</v>
      </c>
      <c r="W321">
        <v>0</v>
      </c>
      <c r="X321" t="s">
        <v>43</v>
      </c>
      <c r="Y321" s="2">
        <v>4091000</v>
      </c>
      <c r="Z321" s="1">
        <v>4091000</v>
      </c>
      <c r="AA321" s="1">
        <v>2244530.4</v>
      </c>
      <c r="AB321" s="1">
        <v>718898.4</v>
      </c>
      <c r="AC321" s="1">
        <v>718898.4</v>
      </c>
      <c r="AD321">
        <v>0</v>
      </c>
      <c r="AE321">
        <v>0</v>
      </c>
      <c r="AF321">
        <v>0</v>
      </c>
      <c r="AG321">
        <v>0</v>
      </c>
      <c r="AH321">
        <v>0</v>
      </c>
      <c r="AI321" s="2">
        <f t="shared" si="15"/>
        <v>0</v>
      </c>
      <c r="AJ321" s="8">
        <f t="shared" si="13"/>
        <v>1846469.6</v>
      </c>
      <c r="AK321" s="11">
        <f t="shared" si="14"/>
        <v>4091000</v>
      </c>
      <c r="AL321">
        <v>0</v>
      </c>
      <c r="AM321">
        <v>0</v>
      </c>
      <c r="AN321">
        <v>0</v>
      </c>
      <c r="AO321">
        <v>0</v>
      </c>
      <c r="AP321">
        <v>0</v>
      </c>
    </row>
    <row r="322" spans="1:42" x14ac:dyDescent="0.25">
      <c r="A322" t="s">
        <v>61</v>
      </c>
      <c r="B322" t="s">
        <v>62</v>
      </c>
      <c r="C322">
        <v>1</v>
      </c>
      <c r="D322" t="s">
        <v>468</v>
      </c>
      <c r="E322">
        <v>1.3</v>
      </c>
      <c r="F322" t="s">
        <v>467</v>
      </c>
      <c r="G322" t="s">
        <v>32</v>
      </c>
      <c r="H322" t="s">
        <v>33</v>
      </c>
      <c r="I322" t="s">
        <v>109</v>
      </c>
      <c r="J322" t="s">
        <v>89</v>
      </c>
      <c r="K322" t="s">
        <v>90</v>
      </c>
      <c r="L322">
        <v>3</v>
      </c>
      <c r="M322" t="s">
        <v>91</v>
      </c>
      <c r="N322" t="s">
        <v>110</v>
      </c>
      <c r="O322" t="s">
        <v>111</v>
      </c>
      <c r="P322">
        <v>37</v>
      </c>
      <c r="Q322" t="s">
        <v>112</v>
      </c>
      <c r="R322" s="26" t="s">
        <v>460</v>
      </c>
      <c r="S322">
        <v>6000</v>
      </c>
      <c r="T322" t="s">
        <v>113</v>
      </c>
      <c r="U322">
        <v>6121</v>
      </c>
      <c r="V322" t="s">
        <v>114</v>
      </c>
      <c r="W322">
        <v>0</v>
      </c>
      <c r="X322" t="s">
        <v>43</v>
      </c>
      <c r="Y322" s="2">
        <v>10000000</v>
      </c>
      <c r="Z322" s="1">
        <v>10000001.279999999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 s="2">
        <f t="shared" si="15"/>
        <v>0</v>
      </c>
      <c r="AJ322" s="8">
        <f t="shared" ref="AJ322:AJ334" si="16">Y322-AA322</f>
        <v>10000000</v>
      </c>
      <c r="AK322" s="11">
        <f t="shared" ref="AK322:AK334" si="17">Y322-AF322+AG322+AH322</f>
        <v>10000000</v>
      </c>
      <c r="AL322">
        <v>0</v>
      </c>
      <c r="AM322">
        <v>0</v>
      </c>
      <c r="AN322">
        <v>0</v>
      </c>
      <c r="AO322">
        <v>1.28</v>
      </c>
      <c r="AP322">
        <v>-1.28</v>
      </c>
    </row>
    <row r="323" spans="1:42" x14ac:dyDescent="0.25">
      <c r="A323" t="s">
        <v>129</v>
      </c>
      <c r="B323" t="s">
        <v>130</v>
      </c>
      <c r="C323">
        <v>1</v>
      </c>
      <c r="D323" t="s">
        <v>468</v>
      </c>
      <c r="E323">
        <v>1.3</v>
      </c>
      <c r="F323" t="s">
        <v>467</v>
      </c>
      <c r="G323" t="s">
        <v>32</v>
      </c>
      <c r="H323" t="s">
        <v>33</v>
      </c>
      <c r="I323" t="s">
        <v>109</v>
      </c>
      <c r="J323" t="s">
        <v>89</v>
      </c>
      <c r="K323" t="s">
        <v>90</v>
      </c>
      <c r="L323">
        <v>3</v>
      </c>
      <c r="M323" t="s">
        <v>91</v>
      </c>
      <c r="N323" t="s">
        <v>110</v>
      </c>
      <c r="O323" t="s">
        <v>111</v>
      </c>
      <c r="P323">
        <v>37</v>
      </c>
      <c r="Q323" t="s">
        <v>112</v>
      </c>
      <c r="R323" s="26" t="s">
        <v>460</v>
      </c>
      <c r="S323">
        <v>6000</v>
      </c>
      <c r="T323" t="s">
        <v>113</v>
      </c>
      <c r="U323">
        <v>6121</v>
      </c>
      <c r="V323" t="s">
        <v>114</v>
      </c>
      <c r="W323">
        <v>0</v>
      </c>
      <c r="X323" t="s">
        <v>43</v>
      </c>
      <c r="Y323" s="2">
        <v>20466279.469999999</v>
      </c>
      <c r="Z323" s="1">
        <v>20466278.190000001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 s="2">
        <f t="shared" ref="AI323:AI335" si="18">AK323-Y323</f>
        <v>0</v>
      </c>
      <c r="AJ323" s="8">
        <f t="shared" si="16"/>
        <v>20466279.469999999</v>
      </c>
      <c r="AK323" s="11">
        <f t="shared" si="17"/>
        <v>20466279.469999999</v>
      </c>
      <c r="AL323">
        <v>0</v>
      </c>
      <c r="AM323">
        <v>1.28</v>
      </c>
      <c r="AN323">
        <v>0</v>
      </c>
      <c r="AO323">
        <v>0</v>
      </c>
      <c r="AP323">
        <v>1.28</v>
      </c>
    </row>
    <row r="324" spans="1:42" x14ac:dyDescent="0.25">
      <c r="A324" t="s">
        <v>129</v>
      </c>
      <c r="B324" t="s">
        <v>130</v>
      </c>
      <c r="C324">
        <v>1</v>
      </c>
      <c r="D324" t="s">
        <v>468</v>
      </c>
      <c r="E324">
        <v>1.3</v>
      </c>
      <c r="F324" t="s">
        <v>467</v>
      </c>
      <c r="G324" t="s">
        <v>32</v>
      </c>
      <c r="H324" t="s">
        <v>33</v>
      </c>
      <c r="I324" t="s">
        <v>109</v>
      </c>
      <c r="J324" t="s">
        <v>89</v>
      </c>
      <c r="K324" t="s">
        <v>90</v>
      </c>
      <c r="L324">
        <v>3</v>
      </c>
      <c r="M324" t="s">
        <v>91</v>
      </c>
      <c r="N324" t="s">
        <v>110</v>
      </c>
      <c r="O324" t="s">
        <v>111</v>
      </c>
      <c r="P324">
        <v>38</v>
      </c>
      <c r="Q324" t="s">
        <v>368</v>
      </c>
      <c r="R324" s="26" t="s">
        <v>460</v>
      </c>
      <c r="S324">
        <v>6000</v>
      </c>
      <c r="T324" t="s">
        <v>113</v>
      </c>
      <c r="U324">
        <v>6121</v>
      </c>
      <c r="V324" t="s">
        <v>114</v>
      </c>
      <c r="W324">
        <v>0</v>
      </c>
      <c r="X324" t="s">
        <v>43</v>
      </c>
      <c r="Y324" s="2">
        <v>16000000</v>
      </c>
      <c r="Z324" s="1">
        <v>16000000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 s="2">
        <f t="shared" si="18"/>
        <v>0</v>
      </c>
      <c r="AJ324" s="8">
        <f t="shared" si="16"/>
        <v>16000000</v>
      </c>
      <c r="AK324" s="11">
        <f t="shared" si="17"/>
        <v>16000000</v>
      </c>
      <c r="AL324">
        <v>0</v>
      </c>
      <c r="AM324">
        <v>0</v>
      </c>
      <c r="AN324">
        <v>0</v>
      </c>
      <c r="AO324">
        <v>0</v>
      </c>
      <c r="AP324">
        <v>0</v>
      </c>
    </row>
    <row r="325" spans="1:42" x14ac:dyDescent="0.25">
      <c r="A325" t="s">
        <v>61</v>
      </c>
      <c r="B325" t="s">
        <v>62</v>
      </c>
      <c r="C325">
        <v>1</v>
      </c>
      <c r="D325" t="s">
        <v>468</v>
      </c>
      <c r="E325">
        <v>1.3</v>
      </c>
      <c r="F325" t="s">
        <v>467</v>
      </c>
      <c r="G325" t="s">
        <v>32</v>
      </c>
      <c r="H325" t="s">
        <v>33</v>
      </c>
      <c r="I325" t="s">
        <v>109</v>
      </c>
      <c r="J325" t="s">
        <v>89</v>
      </c>
      <c r="K325" t="s">
        <v>90</v>
      </c>
      <c r="L325">
        <v>3</v>
      </c>
      <c r="M325" t="s">
        <v>91</v>
      </c>
      <c r="N325" t="s">
        <v>110</v>
      </c>
      <c r="O325" t="s">
        <v>111</v>
      </c>
      <c r="P325">
        <v>37</v>
      </c>
      <c r="Q325" t="s">
        <v>112</v>
      </c>
      <c r="R325" s="26" t="s">
        <v>460</v>
      </c>
      <c r="S325">
        <v>6000</v>
      </c>
      <c r="T325" t="s">
        <v>113</v>
      </c>
      <c r="U325">
        <v>6131</v>
      </c>
      <c r="V325" t="s">
        <v>115</v>
      </c>
      <c r="W325">
        <v>0</v>
      </c>
      <c r="X325" t="s">
        <v>43</v>
      </c>
      <c r="Y325" s="2">
        <v>20000000</v>
      </c>
      <c r="Z325" s="1">
        <v>19999999.440000001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 s="2">
        <f t="shared" si="18"/>
        <v>0</v>
      </c>
      <c r="AJ325" s="8">
        <f t="shared" si="16"/>
        <v>20000000</v>
      </c>
      <c r="AK325" s="11">
        <f t="shared" si="17"/>
        <v>20000000</v>
      </c>
      <c r="AL325">
        <v>0</v>
      </c>
      <c r="AM325">
        <v>0.56000000000000005</v>
      </c>
      <c r="AN325">
        <v>0</v>
      </c>
      <c r="AO325">
        <v>0</v>
      </c>
      <c r="AP325">
        <v>0.56000000000000005</v>
      </c>
    </row>
    <row r="326" spans="1:42" x14ac:dyDescent="0.25">
      <c r="A326" t="s">
        <v>129</v>
      </c>
      <c r="B326" t="s">
        <v>130</v>
      </c>
      <c r="C326">
        <v>1</v>
      </c>
      <c r="D326" t="s">
        <v>468</v>
      </c>
      <c r="E326">
        <v>1.3</v>
      </c>
      <c r="F326" t="s">
        <v>467</v>
      </c>
      <c r="G326" t="s">
        <v>32</v>
      </c>
      <c r="H326" t="s">
        <v>33</v>
      </c>
      <c r="I326" t="s">
        <v>109</v>
      </c>
      <c r="J326" t="s">
        <v>89</v>
      </c>
      <c r="K326" t="s">
        <v>90</v>
      </c>
      <c r="L326">
        <v>3</v>
      </c>
      <c r="M326" t="s">
        <v>91</v>
      </c>
      <c r="N326" t="s">
        <v>110</v>
      </c>
      <c r="O326" t="s">
        <v>111</v>
      </c>
      <c r="P326">
        <v>37</v>
      </c>
      <c r="Q326" t="s">
        <v>112</v>
      </c>
      <c r="R326" s="26" t="s">
        <v>460</v>
      </c>
      <c r="S326">
        <v>6000</v>
      </c>
      <c r="T326" t="s">
        <v>113</v>
      </c>
      <c r="U326">
        <v>6131</v>
      </c>
      <c r="V326" t="s">
        <v>115</v>
      </c>
      <c r="W326">
        <v>28</v>
      </c>
      <c r="X326" t="s">
        <v>367</v>
      </c>
      <c r="Y326" s="2">
        <v>34090909.090000004</v>
      </c>
      <c r="Z326" s="1">
        <v>34090909.229999997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 s="2">
        <f t="shared" si="18"/>
        <v>0</v>
      </c>
      <c r="AJ326" s="8">
        <f t="shared" si="16"/>
        <v>34090909.090000004</v>
      </c>
      <c r="AK326" s="11">
        <f t="shared" si="17"/>
        <v>34090909.090000004</v>
      </c>
      <c r="AL326">
        <v>0</v>
      </c>
      <c r="AM326">
        <v>0</v>
      </c>
      <c r="AN326">
        <v>0</v>
      </c>
      <c r="AO326">
        <v>0.14000000000000001</v>
      </c>
      <c r="AP326">
        <v>-0.14000000000000001</v>
      </c>
    </row>
    <row r="327" spans="1:42" x14ac:dyDescent="0.25">
      <c r="A327" t="s">
        <v>445</v>
      </c>
      <c r="B327" t="s">
        <v>446</v>
      </c>
      <c r="C327">
        <v>1</v>
      </c>
      <c r="D327" t="s">
        <v>468</v>
      </c>
      <c r="E327">
        <v>1.3</v>
      </c>
      <c r="F327" t="s">
        <v>467</v>
      </c>
      <c r="G327" t="s">
        <v>32</v>
      </c>
      <c r="H327" t="s">
        <v>33</v>
      </c>
      <c r="I327" t="s">
        <v>109</v>
      </c>
      <c r="J327" t="s">
        <v>89</v>
      </c>
      <c r="K327" t="s">
        <v>90</v>
      </c>
      <c r="L327">
        <v>3</v>
      </c>
      <c r="M327" t="s">
        <v>91</v>
      </c>
      <c r="N327" t="s">
        <v>110</v>
      </c>
      <c r="O327" t="s">
        <v>111</v>
      </c>
      <c r="P327">
        <v>37</v>
      </c>
      <c r="Q327" t="s">
        <v>112</v>
      </c>
      <c r="R327" s="26" t="s">
        <v>460</v>
      </c>
      <c r="S327">
        <v>6000</v>
      </c>
      <c r="T327" t="s">
        <v>113</v>
      </c>
      <c r="U327">
        <v>6131</v>
      </c>
      <c r="V327" t="s">
        <v>115</v>
      </c>
      <c r="W327">
        <v>0</v>
      </c>
      <c r="X327" t="s">
        <v>43</v>
      </c>
      <c r="Y327" s="2">
        <v>33091667</v>
      </c>
      <c r="Z327" s="1">
        <v>33091667.420000002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 s="2">
        <f t="shared" si="18"/>
        <v>0</v>
      </c>
      <c r="AJ327" s="8">
        <f t="shared" si="16"/>
        <v>33091667</v>
      </c>
      <c r="AK327" s="11">
        <f t="shared" si="17"/>
        <v>33091667</v>
      </c>
      <c r="AL327">
        <v>0</v>
      </c>
      <c r="AM327">
        <v>0</v>
      </c>
      <c r="AN327">
        <v>0</v>
      </c>
      <c r="AO327">
        <v>0.42</v>
      </c>
      <c r="AP327">
        <v>-0.42</v>
      </c>
    </row>
    <row r="328" spans="1:42" x14ac:dyDescent="0.25">
      <c r="A328" t="s">
        <v>61</v>
      </c>
      <c r="B328" t="s">
        <v>62</v>
      </c>
      <c r="C328">
        <v>1</v>
      </c>
      <c r="D328" t="s">
        <v>468</v>
      </c>
      <c r="E328">
        <v>1.3</v>
      </c>
      <c r="F328" t="s">
        <v>467</v>
      </c>
      <c r="G328" t="s">
        <v>32</v>
      </c>
      <c r="H328" t="s">
        <v>33</v>
      </c>
      <c r="I328" t="s">
        <v>109</v>
      </c>
      <c r="J328" t="s">
        <v>89</v>
      </c>
      <c r="K328" t="s">
        <v>90</v>
      </c>
      <c r="L328">
        <v>3</v>
      </c>
      <c r="M328" t="s">
        <v>91</v>
      </c>
      <c r="N328" t="s">
        <v>110</v>
      </c>
      <c r="O328" t="s">
        <v>111</v>
      </c>
      <c r="P328">
        <v>37</v>
      </c>
      <c r="Q328" t="s">
        <v>112</v>
      </c>
      <c r="R328" s="26" t="s">
        <v>460</v>
      </c>
      <c r="S328">
        <v>6000</v>
      </c>
      <c r="T328" t="s">
        <v>113</v>
      </c>
      <c r="U328">
        <v>6151</v>
      </c>
      <c r="V328" t="s">
        <v>116</v>
      </c>
      <c r="W328">
        <v>0</v>
      </c>
      <c r="X328" t="s">
        <v>43</v>
      </c>
      <c r="Y328" s="2">
        <v>15000000</v>
      </c>
      <c r="Z328" s="1">
        <v>15000003.800000001</v>
      </c>
      <c r="AA328" s="1">
        <v>2133082.19</v>
      </c>
      <c r="AB328" s="1">
        <v>2133082.19</v>
      </c>
      <c r="AC328" s="1">
        <v>533270.55000000005</v>
      </c>
      <c r="AD328" s="1">
        <v>533270.55000000005</v>
      </c>
      <c r="AE328" s="1">
        <v>533270.55000000005</v>
      </c>
      <c r="AF328">
        <v>0</v>
      </c>
      <c r="AG328">
        <v>0</v>
      </c>
      <c r="AH328">
        <v>0</v>
      </c>
      <c r="AI328" s="2">
        <f t="shared" si="18"/>
        <v>0</v>
      </c>
      <c r="AJ328" s="8">
        <f t="shared" si="16"/>
        <v>12866917.810000001</v>
      </c>
      <c r="AK328" s="11">
        <f t="shared" si="17"/>
        <v>15000000</v>
      </c>
      <c r="AL328">
        <v>0</v>
      </c>
      <c r="AM328">
        <v>0</v>
      </c>
      <c r="AN328">
        <v>0</v>
      </c>
      <c r="AO328">
        <v>3.8</v>
      </c>
      <c r="AP328">
        <v>-3.8</v>
      </c>
    </row>
    <row r="329" spans="1:42" x14ac:dyDescent="0.25">
      <c r="A329" t="s">
        <v>129</v>
      </c>
      <c r="B329" t="s">
        <v>130</v>
      </c>
      <c r="C329">
        <v>1</v>
      </c>
      <c r="D329" t="s">
        <v>468</v>
      </c>
      <c r="E329">
        <v>1.3</v>
      </c>
      <c r="F329" t="s">
        <v>467</v>
      </c>
      <c r="G329" t="s">
        <v>32</v>
      </c>
      <c r="H329" t="s">
        <v>33</v>
      </c>
      <c r="I329" t="s">
        <v>109</v>
      </c>
      <c r="J329" t="s">
        <v>89</v>
      </c>
      <c r="K329" t="s">
        <v>90</v>
      </c>
      <c r="L329">
        <v>3</v>
      </c>
      <c r="M329" t="s">
        <v>91</v>
      </c>
      <c r="N329" t="s">
        <v>110</v>
      </c>
      <c r="O329" t="s">
        <v>111</v>
      </c>
      <c r="P329">
        <v>38</v>
      </c>
      <c r="Q329" t="s">
        <v>368</v>
      </c>
      <c r="R329" s="26" t="s">
        <v>460</v>
      </c>
      <c r="S329">
        <v>6000</v>
      </c>
      <c r="T329" t="s">
        <v>113</v>
      </c>
      <c r="U329">
        <v>6151</v>
      </c>
      <c r="V329" t="s">
        <v>116</v>
      </c>
      <c r="W329">
        <v>0</v>
      </c>
      <c r="X329" t="s">
        <v>43</v>
      </c>
      <c r="Y329" s="2">
        <v>16000000</v>
      </c>
      <c r="Z329" s="1">
        <v>16000000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 s="2">
        <f t="shared" si="18"/>
        <v>0</v>
      </c>
      <c r="AJ329" s="8">
        <f t="shared" si="16"/>
        <v>16000000</v>
      </c>
      <c r="AK329" s="11">
        <f t="shared" si="17"/>
        <v>16000000</v>
      </c>
      <c r="AL329">
        <v>0</v>
      </c>
      <c r="AM329">
        <v>0</v>
      </c>
      <c r="AN329">
        <v>0</v>
      </c>
      <c r="AO329">
        <v>0</v>
      </c>
      <c r="AP329">
        <v>0</v>
      </c>
    </row>
    <row r="330" spans="1:42" x14ac:dyDescent="0.25">
      <c r="A330" t="s">
        <v>445</v>
      </c>
      <c r="B330" t="s">
        <v>446</v>
      </c>
      <c r="C330">
        <v>1</v>
      </c>
      <c r="D330" t="s">
        <v>468</v>
      </c>
      <c r="E330">
        <v>1.3</v>
      </c>
      <c r="F330" t="s">
        <v>467</v>
      </c>
      <c r="G330" t="s">
        <v>32</v>
      </c>
      <c r="H330" t="s">
        <v>33</v>
      </c>
      <c r="I330" t="s">
        <v>109</v>
      </c>
      <c r="J330" t="s">
        <v>89</v>
      </c>
      <c r="K330" t="s">
        <v>90</v>
      </c>
      <c r="L330">
        <v>3</v>
      </c>
      <c r="M330" t="s">
        <v>91</v>
      </c>
      <c r="N330" t="s">
        <v>110</v>
      </c>
      <c r="O330" t="s">
        <v>111</v>
      </c>
      <c r="P330">
        <v>37</v>
      </c>
      <c r="Q330" t="s">
        <v>112</v>
      </c>
      <c r="R330" s="26" t="s">
        <v>460</v>
      </c>
      <c r="S330">
        <v>6000</v>
      </c>
      <c r="T330" t="s">
        <v>113</v>
      </c>
      <c r="U330">
        <v>6151</v>
      </c>
      <c r="V330" t="s">
        <v>116</v>
      </c>
      <c r="W330">
        <v>0</v>
      </c>
      <c r="X330" t="s">
        <v>43</v>
      </c>
      <c r="Y330" s="2">
        <v>20000000</v>
      </c>
      <c r="Z330" s="1">
        <v>19999996.199999999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 s="2">
        <f t="shared" si="18"/>
        <v>0</v>
      </c>
      <c r="AJ330" s="8">
        <f t="shared" si="16"/>
        <v>20000000</v>
      </c>
      <c r="AK330" s="11">
        <f t="shared" si="17"/>
        <v>20000000</v>
      </c>
      <c r="AL330">
        <v>0</v>
      </c>
      <c r="AM330">
        <v>3.8</v>
      </c>
      <c r="AN330">
        <v>0</v>
      </c>
      <c r="AO330">
        <v>0</v>
      </c>
      <c r="AP330">
        <v>3.8</v>
      </c>
    </row>
    <row r="331" spans="1:42" x14ac:dyDescent="0.25">
      <c r="A331" t="s">
        <v>129</v>
      </c>
      <c r="B331" t="s">
        <v>130</v>
      </c>
      <c r="C331">
        <v>1</v>
      </c>
      <c r="D331" t="s">
        <v>468</v>
      </c>
      <c r="E331">
        <v>1.3</v>
      </c>
      <c r="F331" t="s">
        <v>467</v>
      </c>
      <c r="G331" t="s">
        <v>32</v>
      </c>
      <c r="H331" t="s">
        <v>33</v>
      </c>
      <c r="I331" t="s">
        <v>34</v>
      </c>
      <c r="J331" t="s">
        <v>35</v>
      </c>
      <c r="K331" t="s">
        <v>36</v>
      </c>
      <c r="L331">
        <v>6</v>
      </c>
      <c r="M331" t="s">
        <v>37</v>
      </c>
      <c r="N331" t="s">
        <v>268</v>
      </c>
      <c r="O331" t="s">
        <v>269</v>
      </c>
      <c r="P331">
        <v>18</v>
      </c>
      <c r="Q331" t="s">
        <v>270</v>
      </c>
      <c r="R331" s="26" t="s">
        <v>460</v>
      </c>
      <c r="S331">
        <v>6000</v>
      </c>
      <c r="T331" t="s">
        <v>113</v>
      </c>
      <c r="U331">
        <v>6321</v>
      </c>
      <c r="V331" t="s">
        <v>279</v>
      </c>
      <c r="W331">
        <v>13</v>
      </c>
      <c r="X331" t="s">
        <v>280</v>
      </c>
      <c r="Y331" s="2">
        <v>25108364</v>
      </c>
      <c r="Z331" s="1">
        <v>25108346.399999999</v>
      </c>
      <c r="AA331" s="1">
        <v>3930060</v>
      </c>
      <c r="AB331" s="1">
        <v>3930060</v>
      </c>
      <c r="AC331" s="1">
        <v>3930060</v>
      </c>
      <c r="AD331" s="1">
        <v>3930060</v>
      </c>
      <c r="AE331" s="1">
        <v>3930060</v>
      </c>
      <c r="AF331">
        <v>0</v>
      </c>
      <c r="AG331">
        <v>0</v>
      </c>
      <c r="AH331">
        <v>0</v>
      </c>
      <c r="AI331" s="2">
        <f t="shared" si="18"/>
        <v>0</v>
      </c>
      <c r="AJ331" s="8">
        <f t="shared" si="16"/>
        <v>21178304</v>
      </c>
      <c r="AK331" s="11">
        <f t="shared" si="17"/>
        <v>25108364</v>
      </c>
      <c r="AL331">
        <v>0</v>
      </c>
      <c r="AM331">
        <v>17.600000000000001</v>
      </c>
      <c r="AN331">
        <v>0</v>
      </c>
      <c r="AO331">
        <v>0</v>
      </c>
      <c r="AP331">
        <v>17.600000000000001</v>
      </c>
    </row>
    <row r="332" spans="1:42" x14ac:dyDescent="0.25">
      <c r="A332" t="s">
        <v>129</v>
      </c>
      <c r="B332" t="s">
        <v>130</v>
      </c>
      <c r="C332">
        <v>1</v>
      </c>
      <c r="D332" t="s">
        <v>468</v>
      </c>
      <c r="E332">
        <v>1.3</v>
      </c>
      <c r="F332" t="s">
        <v>467</v>
      </c>
      <c r="G332" t="s">
        <v>32</v>
      </c>
      <c r="H332" t="s">
        <v>33</v>
      </c>
      <c r="I332" t="s">
        <v>34</v>
      </c>
      <c r="J332" t="s">
        <v>35</v>
      </c>
      <c r="K332" t="s">
        <v>36</v>
      </c>
      <c r="L332">
        <v>6</v>
      </c>
      <c r="M332" t="s">
        <v>37</v>
      </c>
      <c r="N332" t="s">
        <v>268</v>
      </c>
      <c r="O332" t="s">
        <v>269</v>
      </c>
      <c r="P332">
        <v>18</v>
      </c>
      <c r="Q332" t="s">
        <v>270</v>
      </c>
      <c r="R332" s="26" t="s">
        <v>460</v>
      </c>
      <c r="S332">
        <v>6000</v>
      </c>
      <c r="T332" t="s">
        <v>113</v>
      </c>
      <c r="U332">
        <v>6321</v>
      </c>
      <c r="V332" t="s">
        <v>279</v>
      </c>
      <c r="W332">
        <v>14</v>
      </c>
      <c r="X332" t="s">
        <v>281</v>
      </c>
      <c r="Y332" s="2">
        <v>71000000</v>
      </c>
      <c r="Z332" s="1">
        <v>71000017.599999994</v>
      </c>
      <c r="AA332" s="1">
        <v>12161146.060000001</v>
      </c>
      <c r="AB332" s="1">
        <v>12161146.060000001</v>
      </c>
      <c r="AC332" s="1">
        <v>12161146.060000001</v>
      </c>
      <c r="AD332" s="1">
        <v>12161146.060000001</v>
      </c>
      <c r="AE332" s="1">
        <v>12161146.060000001</v>
      </c>
      <c r="AF332">
        <v>0</v>
      </c>
      <c r="AG332">
        <v>0</v>
      </c>
      <c r="AH332">
        <v>0</v>
      </c>
      <c r="AI332" s="2">
        <f t="shared" si="18"/>
        <v>0</v>
      </c>
      <c r="AJ332" s="8">
        <f t="shared" si="16"/>
        <v>58838853.939999998</v>
      </c>
      <c r="AK332" s="11">
        <f t="shared" si="17"/>
        <v>71000000</v>
      </c>
      <c r="AL332">
        <v>0</v>
      </c>
      <c r="AM332">
        <v>0</v>
      </c>
      <c r="AN332">
        <v>0</v>
      </c>
      <c r="AO332">
        <v>17.600000000000001</v>
      </c>
      <c r="AP332">
        <v>-17.600000000000001</v>
      </c>
    </row>
    <row r="333" spans="1:42" x14ac:dyDescent="0.25">
      <c r="A333" t="s">
        <v>61</v>
      </c>
      <c r="B333" t="s">
        <v>62</v>
      </c>
      <c r="C333">
        <v>1</v>
      </c>
      <c r="D333" t="s">
        <v>468</v>
      </c>
      <c r="E333">
        <v>1.3</v>
      </c>
      <c r="F333" t="s">
        <v>467</v>
      </c>
      <c r="G333" t="s">
        <v>32</v>
      </c>
      <c r="H333" t="s">
        <v>33</v>
      </c>
      <c r="I333" t="s">
        <v>34</v>
      </c>
      <c r="J333" t="s">
        <v>35</v>
      </c>
      <c r="K333" t="s">
        <v>36</v>
      </c>
      <c r="L333">
        <v>6</v>
      </c>
      <c r="M333" t="s">
        <v>37</v>
      </c>
      <c r="N333" t="s">
        <v>38</v>
      </c>
      <c r="O333" t="s">
        <v>39</v>
      </c>
      <c r="P333">
        <v>19</v>
      </c>
      <c r="Q333" t="s">
        <v>40</v>
      </c>
      <c r="R333" t="s">
        <v>459</v>
      </c>
      <c r="S333">
        <v>9000</v>
      </c>
      <c r="T333" t="s">
        <v>105</v>
      </c>
      <c r="U333">
        <v>9111</v>
      </c>
      <c r="V333" t="s">
        <v>106</v>
      </c>
      <c r="W333">
        <v>0</v>
      </c>
      <c r="X333" t="s">
        <v>43</v>
      </c>
      <c r="Y333" s="2">
        <v>35000000</v>
      </c>
      <c r="Z333" s="1">
        <v>35000000</v>
      </c>
      <c r="AA333" s="1">
        <v>2185728.9700000002</v>
      </c>
      <c r="AB333" s="1">
        <v>2185728.9700000002</v>
      </c>
      <c r="AC333" s="1">
        <v>2185728.9700000002</v>
      </c>
      <c r="AD333" s="1">
        <v>2185728.9700000002</v>
      </c>
      <c r="AE333" s="1">
        <v>2185728.9700000002</v>
      </c>
      <c r="AF333">
        <v>0</v>
      </c>
      <c r="AG333">
        <v>0</v>
      </c>
      <c r="AH333">
        <v>0</v>
      </c>
      <c r="AI333" s="2">
        <f t="shared" si="18"/>
        <v>0</v>
      </c>
      <c r="AJ333" s="8">
        <f t="shared" si="16"/>
        <v>32814271.030000001</v>
      </c>
      <c r="AK333" s="11">
        <f t="shared" si="17"/>
        <v>35000000</v>
      </c>
      <c r="AL333">
        <v>0</v>
      </c>
      <c r="AM333">
        <v>0</v>
      </c>
      <c r="AN333">
        <v>0</v>
      </c>
      <c r="AO333">
        <v>0</v>
      </c>
      <c r="AP333">
        <v>0</v>
      </c>
    </row>
    <row r="334" spans="1:42" x14ac:dyDescent="0.25">
      <c r="A334" t="s">
        <v>61</v>
      </c>
      <c r="B334" t="s">
        <v>62</v>
      </c>
      <c r="C334">
        <v>1</v>
      </c>
      <c r="D334" t="s">
        <v>468</v>
      </c>
      <c r="E334">
        <v>1.3</v>
      </c>
      <c r="F334" t="s">
        <v>467</v>
      </c>
      <c r="G334" t="s">
        <v>32</v>
      </c>
      <c r="H334" t="s">
        <v>33</v>
      </c>
      <c r="I334" t="s">
        <v>34</v>
      </c>
      <c r="J334" t="s">
        <v>35</v>
      </c>
      <c r="K334" t="s">
        <v>36</v>
      </c>
      <c r="L334">
        <v>6</v>
      </c>
      <c r="M334" t="s">
        <v>37</v>
      </c>
      <c r="N334" t="s">
        <v>38</v>
      </c>
      <c r="O334" t="s">
        <v>39</v>
      </c>
      <c r="P334">
        <v>19</v>
      </c>
      <c r="Q334" t="s">
        <v>40</v>
      </c>
      <c r="R334" t="s">
        <v>459</v>
      </c>
      <c r="S334">
        <v>9000</v>
      </c>
      <c r="T334" t="s">
        <v>105</v>
      </c>
      <c r="U334">
        <v>9211</v>
      </c>
      <c r="V334" t="s">
        <v>107</v>
      </c>
      <c r="W334">
        <v>0</v>
      </c>
      <c r="X334" t="s">
        <v>43</v>
      </c>
      <c r="Y334" s="2">
        <v>20000000</v>
      </c>
      <c r="Z334" s="1">
        <v>20000000</v>
      </c>
      <c r="AA334" s="1">
        <v>741137.47</v>
      </c>
      <c r="AB334" s="1">
        <v>741137.47</v>
      </c>
      <c r="AC334" s="1">
        <v>741137.47</v>
      </c>
      <c r="AD334" s="1">
        <v>741137.47</v>
      </c>
      <c r="AE334" s="1">
        <v>741137.47</v>
      </c>
      <c r="AF334">
        <v>0</v>
      </c>
      <c r="AG334">
        <v>0</v>
      </c>
      <c r="AH334">
        <v>0</v>
      </c>
      <c r="AI334" s="2">
        <f t="shared" si="18"/>
        <v>0</v>
      </c>
      <c r="AJ334" s="8">
        <f t="shared" si="16"/>
        <v>19258862.530000001</v>
      </c>
      <c r="AK334" s="11">
        <f t="shared" si="17"/>
        <v>20000000</v>
      </c>
      <c r="AL334">
        <v>0</v>
      </c>
      <c r="AM334">
        <v>0</v>
      </c>
      <c r="AN334">
        <v>0</v>
      </c>
      <c r="AO334">
        <v>0</v>
      </c>
      <c r="AP334">
        <v>0</v>
      </c>
    </row>
    <row r="335" spans="1:42" ht="14.45" x14ac:dyDescent="0.3">
      <c r="Y335" s="2">
        <f>SUM(Y2:Y334)</f>
        <v>2867043719</v>
      </c>
      <c r="AF335" s="2">
        <f>SUM(AF2:AF334)</f>
        <v>85116207.450000003</v>
      </c>
      <c r="AG335" s="2">
        <f>SUM(AG2:AG334)</f>
        <v>85116207.450000003</v>
      </c>
      <c r="AH335" s="2">
        <f>SUM(AH2:AH334)</f>
        <v>91684299.11999999</v>
      </c>
      <c r="AI335" s="2">
        <f t="shared" si="18"/>
        <v>91684299.119999886</v>
      </c>
      <c r="AK335" s="2">
        <f>SUM(AK2:AK334)</f>
        <v>2958728018.1199999</v>
      </c>
    </row>
    <row r="336" spans="1:42" ht="14.45" x14ac:dyDescent="0.3">
      <c r="AG336" s="2"/>
      <c r="AI336" s="2"/>
      <c r="AK336" s="2"/>
    </row>
    <row r="337" spans="25:37" ht="14.45" x14ac:dyDescent="0.3"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</row>
    <row r="338" spans="25:37" ht="14.45" x14ac:dyDescent="0.3">
      <c r="AG338" s="1"/>
    </row>
    <row r="339" spans="25:37" ht="14.45" x14ac:dyDescent="0.3">
      <c r="Z339" s="64">
        <f>Y337-Z337</f>
        <v>0</v>
      </c>
      <c r="AG339" s="1"/>
    </row>
    <row r="340" spans="25:37" ht="14.45" x14ac:dyDescent="0.3">
      <c r="AJ340" s="2"/>
    </row>
  </sheetData>
  <autoFilter ref="A1:AP336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3"/>
  <sheetViews>
    <sheetView tabSelected="1" view="pageLayout" zoomScaleNormal="100" workbookViewId="0">
      <selection activeCell="C1" sqref="C1"/>
    </sheetView>
  </sheetViews>
  <sheetFormatPr baseColWidth="10" defaultRowHeight="15" x14ac:dyDescent="0.25"/>
  <cols>
    <col min="1" max="1" width="6" customWidth="1"/>
    <col min="2" max="2" width="87.85546875" style="23" bestFit="1" customWidth="1"/>
    <col min="3" max="3" width="21.28515625" bestFit="1" customWidth="1"/>
    <col min="4" max="4" width="27.140625" bestFit="1" customWidth="1"/>
  </cols>
  <sheetData>
    <row r="3" spans="2:4" x14ac:dyDescent="0.25">
      <c r="B3" s="28" t="s">
        <v>454</v>
      </c>
      <c r="C3" t="s">
        <v>455</v>
      </c>
    </row>
    <row r="4" spans="2:4" x14ac:dyDescent="0.25">
      <c r="B4" s="20" t="s">
        <v>124</v>
      </c>
      <c r="C4" s="1">
        <v>1307.25</v>
      </c>
    </row>
    <row r="5" spans="2:4" x14ac:dyDescent="0.25">
      <c r="B5" s="20" t="s">
        <v>31</v>
      </c>
      <c r="C5" s="1">
        <v>0</v>
      </c>
    </row>
    <row r="6" spans="2:4" x14ac:dyDescent="0.25">
      <c r="B6" s="20" t="s">
        <v>433</v>
      </c>
      <c r="C6" s="1">
        <v>31567.41</v>
      </c>
    </row>
    <row r="7" spans="2:4" s="23" customFormat="1" x14ac:dyDescent="0.25">
      <c r="B7" s="20" t="s">
        <v>435</v>
      </c>
      <c r="C7" s="22">
        <v>373697.39</v>
      </c>
      <c r="D7"/>
    </row>
    <row r="8" spans="2:4" s="23" customFormat="1" x14ac:dyDescent="0.25">
      <c r="B8" s="20" t="s">
        <v>446</v>
      </c>
      <c r="C8" s="22">
        <v>53091667</v>
      </c>
      <c r="D8"/>
    </row>
    <row r="9" spans="2:4" x14ac:dyDescent="0.25">
      <c r="B9" s="20" t="s">
        <v>128</v>
      </c>
      <c r="C9" s="1">
        <v>408441.63</v>
      </c>
    </row>
    <row r="10" spans="2:4" x14ac:dyDescent="0.25">
      <c r="B10" s="20" t="s">
        <v>62</v>
      </c>
      <c r="C10" s="1">
        <v>418204919</v>
      </c>
    </row>
    <row r="11" spans="2:4" x14ac:dyDescent="0.25">
      <c r="B11" s="20" t="s">
        <v>441</v>
      </c>
      <c r="C11" s="1">
        <v>0</v>
      </c>
    </row>
    <row r="12" spans="2:4" ht="14.45" x14ac:dyDescent="0.3">
      <c r="B12" s="20" t="s">
        <v>55</v>
      </c>
      <c r="C12" s="1">
        <v>126897450</v>
      </c>
    </row>
    <row r="13" spans="2:4" ht="14.45" x14ac:dyDescent="0.3">
      <c r="B13" s="20" t="s">
        <v>45</v>
      </c>
      <c r="C13" s="1">
        <v>737195420.85000002</v>
      </c>
    </row>
    <row r="14" spans="2:4" x14ac:dyDescent="0.25">
      <c r="B14" s="20" t="s">
        <v>437</v>
      </c>
      <c r="C14" s="1">
        <v>55862.45</v>
      </c>
    </row>
    <row r="15" spans="2:4" x14ac:dyDescent="0.25">
      <c r="B15" s="20" t="s">
        <v>439</v>
      </c>
      <c r="C15" s="1">
        <v>8782.65</v>
      </c>
    </row>
    <row r="16" spans="2:4" ht="14.45" x14ac:dyDescent="0.3">
      <c r="B16" s="20" t="s">
        <v>443</v>
      </c>
      <c r="C16" s="1">
        <v>8812000</v>
      </c>
    </row>
    <row r="17" spans="2:3" ht="14.45" x14ac:dyDescent="0.3">
      <c r="B17" s="20" t="s">
        <v>130</v>
      </c>
      <c r="C17" s="1">
        <v>1591758548</v>
      </c>
    </row>
    <row r="18" spans="2:3" x14ac:dyDescent="0.25">
      <c r="B18" s="20" t="s">
        <v>126</v>
      </c>
      <c r="C18" s="1">
        <v>688354.49</v>
      </c>
    </row>
    <row r="19" spans="2:3" x14ac:dyDescent="0.25">
      <c r="B19" s="20" t="s">
        <v>59</v>
      </c>
      <c r="C19" s="1">
        <v>21200000</v>
      </c>
    </row>
    <row r="20" spans="2:3" ht="14.45" x14ac:dyDescent="0.3">
      <c r="B20" s="21" t="s">
        <v>451</v>
      </c>
      <c r="C20" s="1">
        <v>2958728018.1199999</v>
      </c>
    </row>
    <row r="22" spans="2:3" ht="14.45" x14ac:dyDescent="0.3">
      <c r="C22" s="1"/>
    </row>
    <row r="23" spans="2:3" ht="14.45" x14ac:dyDescent="0.3">
      <c r="C23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>&amp;CMUNICIPIO DE TLAJOMULCO DE ZUÑIGA, JALISCO
1ERA MODIFICACION PRESUPUESTAL 2023 
CLASIFICACION POR FUENTE DE FINANCIAMIENTO</oddHeader>
    <oddFooter>&amp;C&amp;N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4"/>
  <sheetViews>
    <sheetView view="pageLayout" zoomScaleNormal="100" workbookViewId="0">
      <selection activeCell="B9" sqref="B9"/>
    </sheetView>
  </sheetViews>
  <sheetFormatPr baseColWidth="10" defaultRowHeight="15" x14ac:dyDescent="0.25"/>
  <cols>
    <col min="2" max="2" width="8.7109375" customWidth="1"/>
    <col min="3" max="3" width="53.7109375" bestFit="1" customWidth="1"/>
    <col min="4" max="4" width="21.28515625" bestFit="1" customWidth="1"/>
    <col min="5" max="5" width="27.140625" style="9" bestFit="1" customWidth="1"/>
    <col min="6" max="6" width="27.140625" bestFit="1" customWidth="1"/>
  </cols>
  <sheetData>
    <row r="3" spans="2:6" x14ac:dyDescent="0.25">
      <c r="B3" s="19" t="s">
        <v>457</v>
      </c>
      <c r="C3" s="19" t="s">
        <v>14</v>
      </c>
      <c r="D3" t="s">
        <v>455</v>
      </c>
      <c r="E3"/>
    </row>
    <row r="4" spans="2:6" ht="14.45" x14ac:dyDescent="0.3">
      <c r="B4">
        <v>1000</v>
      </c>
      <c r="C4" t="s">
        <v>51</v>
      </c>
      <c r="D4" s="1">
        <v>1416935802.0000002</v>
      </c>
      <c r="E4"/>
    </row>
    <row r="5" spans="2:6" ht="14.45" x14ac:dyDescent="0.3">
      <c r="B5">
        <v>2000</v>
      </c>
      <c r="C5" t="s">
        <v>74</v>
      </c>
      <c r="D5" s="1">
        <v>152091312.09999999</v>
      </c>
      <c r="E5"/>
    </row>
    <row r="6" spans="2:6" ht="14.45" x14ac:dyDescent="0.3">
      <c r="B6">
        <v>3000</v>
      </c>
      <c r="C6" t="s">
        <v>41</v>
      </c>
      <c r="D6" s="1">
        <v>759570776.65999985</v>
      </c>
      <c r="E6"/>
    </row>
    <row r="7" spans="2:6" s="23" customFormat="1" ht="14.45" x14ac:dyDescent="0.3">
      <c r="B7">
        <v>4000</v>
      </c>
      <c r="C7" t="s">
        <v>146</v>
      </c>
      <c r="D7" s="1">
        <v>232683894.80000001</v>
      </c>
      <c r="E7"/>
      <c r="F7"/>
    </row>
    <row r="8" spans="2:6" s="23" customFormat="1" ht="14.45" x14ac:dyDescent="0.3">
      <c r="B8">
        <v>5000</v>
      </c>
      <c r="C8" t="s">
        <v>85</v>
      </c>
      <c r="D8" s="1">
        <v>61689013</v>
      </c>
      <c r="E8"/>
      <c r="F8"/>
    </row>
    <row r="9" spans="2:6" ht="14.45" x14ac:dyDescent="0.3">
      <c r="B9">
        <v>6000</v>
      </c>
      <c r="C9" t="s">
        <v>113</v>
      </c>
      <c r="D9" s="1">
        <v>280757219.56</v>
      </c>
      <c r="E9"/>
    </row>
    <row r="10" spans="2:6" ht="14.45" x14ac:dyDescent="0.3">
      <c r="B10">
        <v>9000</v>
      </c>
      <c r="C10" t="s">
        <v>105</v>
      </c>
      <c r="D10" s="1">
        <v>55000000</v>
      </c>
      <c r="E10"/>
    </row>
    <row r="11" spans="2:6" ht="14.45" x14ac:dyDescent="0.3">
      <c r="B11" t="s">
        <v>451</v>
      </c>
      <c r="D11" s="1">
        <v>2958728018.1200004</v>
      </c>
      <c r="E11"/>
    </row>
    <row r="13" spans="2:6" ht="14.45" x14ac:dyDescent="0.3">
      <c r="D13" s="1"/>
    </row>
    <row r="14" spans="2:6" ht="14.45" x14ac:dyDescent="0.3">
      <c r="D14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>&amp;CMUNICIPIO DE TLAJOMULCO DE ZUÑIGA, JALISCO
1ERA MODIFICACION PRESUPUESTAL 2023 
CLASIFICACION POR CAPITULO DEL GASTO</oddHeader>
    <oddFooter>&amp;C&amp;N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1"/>
  <sheetViews>
    <sheetView view="pageLayout" zoomScaleNormal="100" workbookViewId="0">
      <selection activeCell="B9" sqref="B9"/>
    </sheetView>
  </sheetViews>
  <sheetFormatPr baseColWidth="10" defaultRowHeight="15" x14ac:dyDescent="0.25"/>
  <cols>
    <col min="2" max="2" width="76" bestFit="1" customWidth="1"/>
    <col min="3" max="3" width="21.28515625" bestFit="1" customWidth="1"/>
    <col min="4" max="4" width="28.7109375" bestFit="1" customWidth="1"/>
  </cols>
  <sheetData>
    <row r="3" spans="2:3" x14ac:dyDescent="0.25">
      <c r="B3" s="19" t="s">
        <v>456</v>
      </c>
      <c r="C3" t="s">
        <v>455</v>
      </c>
    </row>
    <row r="4" spans="2:3" x14ac:dyDescent="0.25">
      <c r="B4" s="20" t="s">
        <v>295</v>
      </c>
      <c r="C4" s="1">
        <v>10000000</v>
      </c>
    </row>
    <row r="5" spans="2:3" x14ac:dyDescent="0.25">
      <c r="B5" s="20" t="s">
        <v>67</v>
      </c>
      <c r="C5" s="1">
        <v>10949482</v>
      </c>
    </row>
    <row r="6" spans="2:3" ht="14.45" x14ac:dyDescent="0.3">
      <c r="B6" s="20" t="s">
        <v>415</v>
      </c>
      <c r="C6" s="1">
        <v>16800000</v>
      </c>
    </row>
    <row r="7" spans="2:3" s="23" customFormat="1" x14ac:dyDescent="0.25">
      <c r="B7" s="20" t="s">
        <v>220</v>
      </c>
      <c r="C7" s="1">
        <v>101712075.8</v>
      </c>
    </row>
    <row r="8" spans="2:3" s="23" customFormat="1" x14ac:dyDescent="0.25">
      <c r="B8" s="20" t="s">
        <v>353</v>
      </c>
      <c r="C8" s="1">
        <v>10386000</v>
      </c>
    </row>
    <row r="9" spans="2:3" x14ac:dyDescent="0.25">
      <c r="B9" s="20" t="s">
        <v>243</v>
      </c>
      <c r="C9" s="1">
        <v>4470000</v>
      </c>
    </row>
    <row r="10" spans="2:3" x14ac:dyDescent="0.25">
      <c r="B10" s="20" t="s">
        <v>81</v>
      </c>
      <c r="C10" s="1">
        <v>53687876</v>
      </c>
    </row>
    <row r="11" spans="2:3" x14ac:dyDescent="0.25">
      <c r="B11" s="20" t="s">
        <v>90</v>
      </c>
      <c r="C11" s="1">
        <v>693402838.53999996</v>
      </c>
    </row>
    <row r="12" spans="2:3" x14ac:dyDescent="0.25">
      <c r="B12" s="20" t="s">
        <v>237</v>
      </c>
      <c r="C12" s="1">
        <v>12625430</v>
      </c>
    </row>
    <row r="13" spans="2:3" ht="14.45" x14ac:dyDescent="0.3">
      <c r="B13" s="20" t="s">
        <v>421</v>
      </c>
      <c r="C13" s="1">
        <v>5910000</v>
      </c>
    </row>
    <row r="14" spans="2:3" x14ac:dyDescent="0.25">
      <c r="B14" s="20" t="s">
        <v>48</v>
      </c>
      <c r="C14" s="1">
        <v>1634537012.1500001</v>
      </c>
    </row>
    <row r="15" spans="2:3" ht="14.45" x14ac:dyDescent="0.3">
      <c r="B15" s="20" t="s">
        <v>300</v>
      </c>
      <c r="C15" s="1">
        <v>62842347</v>
      </c>
    </row>
    <row r="16" spans="2:3" x14ac:dyDescent="0.25">
      <c r="B16" s="20" t="s">
        <v>99</v>
      </c>
      <c r="C16" s="1">
        <v>36519470</v>
      </c>
    </row>
    <row r="17" spans="2:3" ht="14.45" x14ac:dyDescent="0.3">
      <c r="B17" s="20" t="s">
        <v>260</v>
      </c>
      <c r="C17" s="1">
        <v>2585000</v>
      </c>
    </row>
    <row r="18" spans="2:3" ht="14.45" x14ac:dyDescent="0.3">
      <c r="B18" s="20" t="s">
        <v>428</v>
      </c>
      <c r="C18" s="1">
        <v>66784842</v>
      </c>
    </row>
    <row r="19" spans="2:3" x14ac:dyDescent="0.25">
      <c r="B19" s="20" t="s">
        <v>36</v>
      </c>
      <c r="C19" s="1">
        <v>233487785.63</v>
      </c>
    </row>
    <row r="20" spans="2:3" ht="14.45" x14ac:dyDescent="0.3">
      <c r="B20" s="20" t="s">
        <v>182</v>
      </c>
      <c r="C20" s="1">
        <v>2027859</v>
      </c>
    </row>
    <row r="21" spans="2:3" ht="14.45" x14ac:dyDescent="0.3">
      <c r="B21" s="20" t="s">
        <v>451</v>
      </c>
      <c r="C21" s="1">
        <v>2958728018.1199999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>&amp;CMUNICIPIO DE TLAJOMULCO DE ZUÑIGA, JALISCO
1ERA MODIFICACION PRESUPUESTAL 2023 
CLASIFICACION ADMINISTRATIVA</oddHeader>
    <oddFooter>&amp;C&amp;N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8"/>
  <sheetViews>
    <sheetView view="pageLayout" zoomScaleNormal="100" workbookViewId="0">
      <selection activeCell="B9" sqref="B9"/>
    </sheetView>
  </sheetViews>
  <sheetFormatPr baseColWidth="10" defaultRowHeight="15" x14ac:dyDescent="0.25"/>
  <cols>
    <col min="1" max="1" width="85.7109375" bestFit="1" customWidth="1"/>
    <col min="2" max="2" width="21.28515625" bestFit="1" customWidth="1"/>
    <col min="3" max="3" width="28.7109375" bestFit="1" customWidth="1"/>
  </cols>
  <sheetData>
    <row r="3" spans="1:2" x14ac:dyDescent="0.25">
      <c r="A3" s="19" t="s">
        <v>982</v>
      </c>
      <c r="B3" t="s">
        <v>455</v>
      </c>
    </row>
    <row r="4" spans="1:2" ht="14.45" x14ac:dyDescent="0.3">
      <c r="A4" s="20" t="s">
        <v>183</v>
      </c>
      <c r="B4" s="1">
        <v>6497859</v>
      </c>
    </row>
    <row r="5" spans="1:2" ht="14.45" x14ac:dyDescent="0.3">
      <c r="A5" s="24" t="s">
        <v>186</v>
      </c>
      <c r="B5" s="1">
        <v>2027859</v>
      </c>
    </row>
    <row r="6" spans="1:2" ht="14.45" x14ac:dyDescent="0.3">
      <c r="A6" s="24" t="s">
        <v>246</v>
      </c>
      <c r="B6" s="1">
        <v>4470000</v>
      </c>
    </row>
    <row r="7" spans="1:2" s="23" customFormat="1" ht="14.45" x14ac:dyDescent="0.3">
      <c r="A7" s="20" t="s">
        <v>142</v>
      </c>
      <c r="B7" s="1">
        <v>129876089</v>
      </c>
    </row>
    <row r="8" spans="1:2" s="23" customFormat="1" x14ac:dyDescent="0.25">
      <c r="A8" s="24" t="s">
        <v>358</v>
      </c>
      <c r="B8" s="1">
        <v>2500000</v>
      </c>
    </row>
    <row r="9" spans="1:2" ht="14.45" x14ac:dyDescent="0.3">
      <c r="A9" s="24" t="s">
        <v>290</v>
      </c>
      <c r="B9" s="1">
        <v>960000</v>
      </c>
    </row>
    <row r="10" spans="1:2" x14ac:dyDescent="0.25">
      <c r="A10" s="24" t="s">
        <v>303</v>
      </c>
      <c r="B10" s="1">
        <v>4431347</v>
      </c>
    </row>
    <row r="11" spans="1:2" ht="14.45" x14ac:dyDescent="0.3">
      <c r="A11" s="24" t="s">
        <v>424</v>
      </c>
      <c r="B11" s="1">
        <v>5910000</v>
      </c>
    </row>
    <row r="12" spans="1:2" x14ac:dyDescent="0.25">
      <c r="A12" s="24" t="s">
        <v>298</v>
      </c>
      <c r="B12" s="1">
        <v>10000000</v>
      </c>
    </row>
    <row r="13" spans="1:2" x14ac:dyDescent="0.25">
      <c r="A13" s="24" t="s">
        <v>266</v>
      </c>
      <c r="B13" s="1">
        <v>10124000</v>
      </c>
    </row>
    <row r="14" spans="1:2" x14ac:dyDescent="0.25">
      <c r="A14" s="24" t="s">
        <v>263</v>
      </c>
      <c r="B14" s="1">
        <v>2585000</v>
      </c>
    </row>
    <row r="15" spans="1:2" ht="14.45" x14ac:dyDescent="0.3">
      <c r="A15" s="24" t="s">
        <v>288</v>
      </c>
      <c r="B15" s="1">
        <v>4823470</v>
      </c>
    </row>
    <row r="16" spans="1:2" ht="14.45" x14ac:dyDescent="0.3">
      <c r="A16" s="24" t="s">
        <v>365</v>
      </c>
      <c r="B16" s="1">
        <v>500000</v>
      </c>
    </row>
    <row r="17" spans="1:2" x14ac:dyDescent="0.25">
      <c r="A17" s="24" t="s">
        <v>145</v>
      </c>
      <c r="B17" s="1">
        <v>4432000</v>
      </c>
    </row>
    <row r="18" spans="1:2" x14ac:dyDescent="0.25">
      <c r="A18" s="24" t="s">
        <v>152</v>
      </c>
      <c r="B18" s="1">
        <v>4200000</v>
      </c>
    </row>
    <row r="19" spans="1:2" ht="14.45" x14ac:dyDescent="0.3">
      <c r="A19" s="24" t="s">
        <v>240</v>
      </c>
      <c r="B19" s="1">
        <v>12625430</v>
      </c>
    </row>
    <row r="20" spans="1:2" ht="14.45" x14ac:dyDescent="0.3">
      <c r="A20" s="24" t="s">
        <v>431</v>
      </c>
      <c r="B20" s="1">
        <v>66784842</v>
      </c>
    </row>
    <row r="21" spans="1:2" x14ac:dyDescent="0.25">
      <c r="A21" s="20" t="s">
        <v>371</v>
      </c>
      <c r="B21" s="1">
        <v>10036000</v>
      </c>
    </row>
    <row r="22" spans="1:2" x14ac:dyDescent="0.25">
      <c r="A22" s="24" t="s">
        <v>378</v>
      </c>
      <c r="B22" s="1">
        <v>6586000</v>
      </c>
    </row>
    <row r="23" spans="1:2" ht="14.45" x14ac:dyDescent="0.3">
      <c r="A23" s="24" t="s">
        <v>409</v>
      </c>
      <c r="B23" s="1">
        <v>650000</v>
      </c>
    </row>
    <row r="24" spans="1:2" x14ac:dyDescent="0.25">
      <c r="A24" s="24" t="s">
        <v>374</v>
      </c>
      <c r="B24" s="1">
        <v>2000000</v>
      </c>
    </row>
    <row r="25" spans="1:2" x14ac:dyDescent="0.25">
      <c r="A25" s="24" t="s">
        <v>375</v>
      </c>
      <c r="B25" s="1">
        <v>300000</v>
      </c>
    </row>
    <row r="26" spans="1:2" x14ac:dyDescent="0.25">
      <c r="A26" s="24" t="s">
        <v>392</v>
      </c>
      <c r="B26" s="1">
        <v>500000</v>
      </c>
    </row>
    <row r="27" spans="1:2" x14ac:dyDescent="0.25">
      <c r="A27" s="20" t="s">
        <v>161</v>
      </c>
      <c r="B27" s="1">
        <v>269286946.57999998</v>
      </c>
    </row>
    <row r="28" spans="1:2" ht="14.45" x14ac:dyDescent="0.3">
      <c r="A28" s="24" t="s">
        <v>164</v>
      </c>
      <c r="B28" s="1">
        <v>269286946.57999998</v>
      </c>
    </row>
    <row r="29" spans="1:2" ht="14.45" x14ac:dyDescent="0.3">
      <c r="A29" s="20" t="s">
        <v>37</v>
      </c>
      <c r="B29" s="1">
        <v>1978476673.7800002</v>
      </c>
    </row>
    <row r="30" spans="1:2" ht="14.45" x14ac:dyDescent="0.3">
      <c r="A30" s="24" t="s">
        <v>108</v>
      </c>
      <c r="B30" s="1">
        <v>182601210.15000001</v>
      </c>
    </row>
    <row r="31" spans="1:2" x14ac:dyDescent="0.25">
      <c r="A31" s="24" t="s">
        <v>321</v>
      </c>
      <c r="B31" s="1">
        <v>43194000</v>
      </c>
    </row>
    <row r="32" spans="1:2" ht="14.45" x14ac:dyDescent="0.3">
      <c r="A32" s="24" t="s">
        <v>318</v>
      </c>
      <c r="B32" s="1">
        <v>12000000</v>
      </c>
    </row>
    <row r="33" spans="1:2" x14ac:dyDescent="0.25">
      <c r="A33" s="24" t="s">
        <v>270</v>
      </c>
      <c r="B33" s="1">
        <v>164779772.36000001</v>
      </c>
    </row>
    <row r="34" spans="1:2" ht="14.45" x14ac:dyDescent="0.3">
      <c r="A34" s="24" t="s">
        <v>76</v>
      </c>
      <c r="B34" s="1">
        <v>28000000</v>
      </c>
    </row>
    <row r="35" spans="1:2" x14ac:dyDescent="0.25">
      <c r="A35" s="24" t="s">
        <v>104</v>
      </c>
      <c r="B35" s="1">
        <v>7000000</v>
      </c>
    </row>
    <row r="36" spans="1:2" ht="14.45" x14ac:dyDescent="0.3">
      <c r="A36" s="24" t="s">
        <v>193</v>
      </c>
      <c r="B36" s="1">
        <v>3322764</v>
      </c>
    </row>
    <row r="37" spans="1:2" x14ac:dyDescent="0.25">
      <c r="A37" s="24" t="s">
        <v>363</v>
      </c>
      <c r="B37" s="1">
        <v>1570000</v>
      </c>
    </row>
    <row r="38" spans="1:2" x14ac:dyDescent="0.25">
      <c r="A38" s="24" t="s">
        <v>40</v>
      </c>
      <c r="B38" s="1">
        <v>63918013.269999996</v>
      </c>
    </row>
    <row r="39" spans="1:2" x14ac:dyDescent="0.25">
      <c r="A39" s="24" t="s">
        <v>285</v>
      </c>
      <c r="B39" s="1">
        <v>4790000</v>
      </c>
    </row>
    <row r="40" spans="1:2" x14ac:dyDescent="0.25">
      <c r="A40" s="24" t="s">
        <v>51</v>
      </c>
      <c r="B40" s="1">
        <v>1416935802.0000002</v>
      </c>
    </row>
    <row r="41" spans="1:2" x14ac:dyDescent="0.25">
      <c r="A41" s="24" t="s">
        <v>84</v>
      </c>
      <c r="B41" s="1">
        <v>50365112</v>
      </c>
    </row>
    <row r="42" spans="1:2" x14ac:dyDescent="0.25">
      <c r="A42" s="20" t="s">
        <v>91</v>
      </c>
      <c r="B42" s="1">
        <v>433445891.95999998</v>
      </c>
    </row>
    <row r="43" spans="1:2" x14ac:dyDescent="0.25">
      <c r="A43" s="24" t="s">
        <v>252</v>
      </c>
      <c r="B43" s="1">
        <v>248000</v>
      </c>
    </row>
    <row r="44" spans="1:2" x14ac:dyDescent="0.25">
      <c r="A44" s="24" t="s">
        <v>255</v>
      </c>
      <c r="B44" s="1">
        <v>3232000</v>
      </c>
    </row>
    <row r="45" spans="1:2" x14ac:dyDescent="0.25">
      <c r="A45" s="24" t="s">
        <v>112</v>
      </c>
      <c r="B45" s="1">
        <v>152648855.56</v>
      </c>
    </row>
    <row r="46" spans="1:2" x14ac:dyDescent="0.25">
      <c r="A46" s="24" t="s">
        <v>368</v>
      </c>
      <c r="B46" s="1">
        <v>32000000</v>
      </c>
    </row>
    <row r="47" spans="1:2" x14ac:dyDescent="0.25">
      <c r="A47" s="24" t="s">
        <v>94</v>
      </c>
      <c r="B47" s="1">
        <v>100505000</v>
      </c>
    </row>
    <row r="48" spans="1:2" x14ac:dyDescent="0.25">
      <c r="A48" s="24" t="s">
        <v>356</v>
      </c>
      <c r="B48" s="1">
        <v>350000</v>
      </c>
    </row>
    <row r="49" spans="1:2" x14ac:dyDescent="0.25">
      <c r="A49" s="24" t="s">
        <v>121</v>
      </c>
      <c r="B49" s="1">
        <v>79846000</v>
      </c>
    </row>
    <row r="50" spans="1:2" x14ac:dyDescent="0.25">
      <c r="A50" s="24" t="s">
        <v>351</v>
      </c>
      <c r="B50" s="1">
        <v>32265780.399999999</v>
      </c>
    </row>
    <row r="51" spans="1:2" x14ac:dyDescent="0.25">
      <c r="A51" s="24" t="s">
        <v>102</v>
      </c>
      <c r="B51" s="1">
        <v>5500000</v>
      </c>
    </row>
    <row r="52" spans="1:2" x14ac:dyDescent="0.25">
      <c r="A52" s="24" t="s">
        <v>210</v>
      </c>
      <c r="B52" s="1">
        <v>26850256</v>
      </c>
    </row>
    <row r="53" spans="1:2" x14ac:dyDescent="0.25">
      <c r="A53" s="20" t="s">
        <v>68</v>
      </c>
      <c r="B53" s="1">
        <v>10949482</v>
      </c>
    </row>
    <row r="54" spans="1:2" x14ac:dyDescent="0.25">
      <c r="A54" s="24" t="s">
        <v>71</v>
      </c>
      <c r="B54" s="1">
        <v>3045000</v>
      </c>
    </row>
    <row r="55" spans="1:2" x14ac:dyDescent="0.25">
      <c r="A55" s="24" t="s">
        <v>73</v>
      </c>
      <c r="B55" s="1">
        <v>7904482</v>
      </c>
    </row>
    <row r="56" spans="1:2" x14ac:dyDescent="0.25">
      <c r="A56" s="20" t="s">
        <v>221</v>
      </c>
      <c r="B56" s="1">
        <v>120159075.8</v>
      </c>
    </row>
    <row r="57" spans="1:2" x14ac:dyDescent="0.25">
      <c r="A57" s="24" t="s">
        <v>417</v>
      </c>
      <c r="B57" s="1">
        <v>16800000</v>
      </c>
    </row>
    <row r="58" spans="1:2" x14ac:dyDescent="0.25">
      <c r="A58" s="24" t="s">
        <v>395</v>
      </c>
      <c r="B58" s="1">
        <v>4652000</v>
      </c>
    </row>
    <row r="59" spans="1:2" x14ac:dyDescent="0.25">
      <c r="A59" s="24" t="s">
        <v>224</v>
      </c>
      <c r="B59" s="1">
        <v>14000000</v>
      </c>
    </row>
    <row r="60" spans="1:2" x14ac:dyDescent="0.25">
      <c r="A60" s="24" t="s">
        <v>228</v>
      </c>
      <c r="B60" s="1">
        <v>1000000</v>
      </c>
    </row>
    <row r="61" spans="1:2" x14ac:dyDescent="0.25">
      <c r="A61" s="24" t="s">
        <v>312</v>
      </c>
      <c r="B61" s="1">
        <v>1147000</v>
      </c>
    </row>
    <row r="62" spans="1:2" x14ac:dyDescent="0.25">
      <c r="A62" s="24" t="s">
        <v>231</v>
      </c>
      <c r="B62" s="1">
        <v>10470000</v>
      </c>
    </row>
    <row r="63" spans="1:2" x14ac:dyDescent="0.25">
      <c r="A63" s="24" t="s">
        <v>234</v>
      </c>
      <c r="B63" s="1">
        <v>54793475.799999997</v>
      </c>
    </row>
    <row r="64" spans="1:2" x14ac:dyDescent="0.25">
      <c r="A64" s="24" t="s">
        <v>402</v>
      </c>
      <c r="B64" s="1">
        <v>2699800</v>
      </c>
    </row>
    <row r="65" spans="1:2" x14ac:dyDescent="0.25">
      <c r="A65" s="24" t="s">
        <v>396</v>
      </c>
      <c r="B65" s="1">
        <v>200000</v>
      </c>
    </row>
    <row r="66" spans="1:2" x14ac:dyDescent="0.25">
      <c r="A66" s="24" t="s">
        <v>315</v>
      </c>
      <c r="B66" s="1">
        <v>500000</v>
      </c>
    </row>
    <row r="67" spans="1:2" x14ac:dyDescent="0.25">
      <c r="A67" s="24" t="s">
        <v>235</v>
      </c>
      <c r="B67" s="1">
        <v>13896800</v>
      </c>
    </row>
    <row r="68" spans="1:2" x14ac:dyDescent="0.25">
      <c r="A68" s="20" t="s">
        <v>451</v>
      </c>
      <c r="B68" s="1">
        <v>2958728018.1200004</v>
      </c>
    </row>
  </sheetData>
  <pageMargins left="0.70866141732283472" right="0.70866141732283472" top="0.74803149606299213" bottom="0.74803149606299213" header="0.31496062992125984" footer="0.31496062992125984"/>
  <pageSetup paperSize="9" fitToWidth="3" fitToHeight="3" orientation="portrait" r:id="rId2"/>
  <headerFooter>
    <oddHeader>&amp;CMUNICIPIO DE TLAJOMULCO DE ZUÑIGA, JALISCO
1ERA MODIFICACION PRESUPUESTAL 2023 
CLASIFICACION POR PROGRAMA Y PROYECTO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8"/>
  <sheetViews>
    <sheetView view="pageLayout" zoomScaleNormal="100" workbookViewId="0">
      <selection activeCell="B9" sqref="B9"/>
    </sheetView>
  </sheetViews>
  <sheetFormatPr baseColWidth="10" defaultRowHeight="15" x14ac:dyDescent="0.25"/>
  <cols>
    <col min="3" max="3" width="50.140625" bestFit="1" customWidth="1"/>
    <col min="4" max="4" width="21.28515625" bestFit="1" customWidth="1"/>
    <col min="5" max="6" width="16.28515625" bestFit="1" customWidth="1"/>
  </cols>
  <sheetData>
    <row r="3" spans="3:6" x14ac:dyDescent="0.25">
      <c r="C3" s="19" t="s">
        <v>458</v>
      </c>
      <c r="D3" t="s">
        <v>455</v>
      </c>
    </row>
    <row r="4" spans="3:6" ht="14.45" x14ac:dyDescent="0.3">
      <c r="C4" t="s">
        <v>459</v>
      </c>
      <c r="D4" s="1">
        <v>55000000</v>
      </c>
    </row>
    <row r="5" spans="3:6" ht="14.45" x14ac:dyDescent="0.3">
      <c r="C5" t="s">
        <v>460</v>
      </c>
      <c r="D5" s="1">
        <v>342446232.56</v>
      </c>
    </row>
    <row r="6" spans="3:6" ht="14.45" x14ac:dyDescent="0.3">
      <c r="C6" t="s">
        <v>461</v>
      </c>
      <c r="D6" s="1">
        <v>2561281785.5599999</v>
      </c>
    </row>
    <row r="7" spans="3:6" s="23" customFormat="1" ht="14.45" x14ac:dyDescent="0.3">
      <c r="C7" t="s">
        <v>451</v>
      </c>
      <c r="D7" s="1">
        <v>2958728018.1199999</v>
      </c>
      <c r="E7"/>
      <c r="F7"/>
    </row>
    <row r="8" spans="3:6" s="23" customFormat="1" ht="14.45" x14ac:dyDescent="0.3">
      <c r="C8"/>
      <c r="D8"/>
      <c r="E8"/>
      <c r="F8"/>
    </row>
  </sheetData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>&amp;CMUNICIPIO DE TLAJOMULCO DE ZUÑIGA, JALISCO
1ERA MODIFICACION PRESUPUESTAL 2023 
CLASIFICACION POR TIPO DE GASTO</oddHeader>
    <oddFooter>&amp;C&amp;N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32"/>
  <sheetViews>
    <sheetView view="pageLayout" topLeftCell="A120" zoomScaleNormal="100" workbookViewId="0">
      <selection activeCell="B9" sqref="B9"/>
    </sheetView>
  </sheetViews>
  <sheetFormatPr baseColWidth="10" defaultRowHeight="15" x14ac:dyDescent="0.25"/>
  <cols>
    <col min="1" max="1" width="7.85546875" style="30" customWidth="1"/>
    <col min="2" max="2" width="55.28515625" style="21" bestFit="1" customWidth="1"/>
    <col min="3" max="3" width="20.7109375" style="30" bestFit="1" customWidth="1"/>
    <col min="4" max="4" width="14.7109375" bestFit="1" customWidth="1"/>
  </cols>
  <sheetData>
    <row r="3" spans="1:5" ht="30" x14ac:dyDescent="0.25">
      <c r="A3" s="29" t="s">
        <v>15</v>
      </c>
      <c r="B3" s="32" t="s">
        <v>16</v>
      </c>
      <c r="C3" s="30" t="s">
        <v>455</v>
      </c>
    </row>
    <row r="4" spans="1:5" ht="14.45" x14ac:dyDescent="0.3">
      <c r="A4" s="30">
        <v>1111</v>
      </c>
      <c r="B4" s="21" t="s">
        <v>338</v>
      </c>
      <c r="C4" s="33">
        <v>12975991.18</v>
      </c>
      <c r="D4" s="9"/>
      <c r="E4" s="9"/>
    </row>
    <row r="5" spans="1:5" ht="14.45" x14ac:dyDescent="0.3">
      <c r="A5" s="30">
        <v>1131</v>
      </c>
      <c r="B5" s="21" t="s">
        <v>52</v>
      </c>
      <c r="C5" s="33">
        <v>764056478.54000008</v>
      </c>
      <c r="D5" s="9"/>
      <c r="E5" s="9"/>
    </row>
    <row r="6" spans="1:5" ht="14.45" x14ac:dyDescent="0.3">
      <c r="A6" s="30">
        <v>1221</v>
      </c>
      <c r="B6" s="21" t="s">
        <v>56</v>
      </c>
      <c r="C6" s="33">
        <v>106196660.64</v>
      </c>
      <c r="D6" s="9"/>
      <c r="E6" s="9"/>
    </row>
    <row r="7" spans="1:5" s="23" customFormat="1" x14ac:dyDescent="0.25">
      <c r="A7" s="30">
        <v>1231</v>
      </c>
      <c r="B7" s="21" t="s">
        <v>339</v>
      </c>
      <c r="C7" s="33">
        <v>26400</v>
      </c>
      <c r="D7" s="27"/>
      <c r="E7" s="27"/>
    </row>
    <row r="8" spans="1:5" s="23" customFormat="1" ht="14.45" x14ac:dyDescent="0.3">
      <c r="A8" s="30">
        <v>1321</v>
      </c>
      <c r="B8" s="21" t="s">
        <v>340</v>
      </c>
      <c r="C8" s="33">
        <v>11963192.780000001</v>
      </c>
      <c r="D8" s="27"/>
      <c r="E8" s="27"/>
    </row>
    <row r="9" spans="1:5" x14ac:dyDescent="0.25">
      <c r="A9" s="30">
        <v>1322</v>
      </c>
      <c r="B9" s="21" t="s">
        <v>53</v>
      </c>
      <c r="C9" s="33">
        <v>119631927.78999999</v>
      </c>
      <c r="D9" s="9"/>
      <c r="E9" s="9"/>
    </row>
    <row r="10" spans="1:5" ht="14.45" x14ac:dyDescent="0.3">
      <c r="A10" s="30">
        <v>1331</v>
      </c>
      <c r="B10" s="21" t="s">
        <v>341</v>
      </c>
      <c r="C10" s="33">
        <v>700000</v>
      </c>
      <c r="D10" s="9"/>
      <c r="E10" s="9"/>
    </row>
    <row r="11" spans="1:5" ht="14.45" x14ac:dyDescent="0.3">
      <c r="A11" s="30">
        <v>1341</v>
      </c>
      <c r="B11" s="21" t="s">
        <v>342</v>
      </c>
      <c r="C11" s="33">
        <v>7500000</v>
      </c>
      <c r="D11" s="9"/>
      <c r="E11" s="9"/>
    </row>
    <row r="12" spans="1:5" ht="28.9" x14ac:dyDescent="0.3">
      <c r="A12" s="30">
        <v>1411</v>
      </c>
      <c r="B12" s="21" t="s">
        <v>343</v>
      </c>
      <c r="C12" s="33">
        <v>51680992.799999997</v>
      </c>
      <c r="D12" s="9"/>
      <c r="E12" s="9"/>
    </row>
    <row r="13" spans="1:5" ht="14.45" x14ac:dyDescent="0.3">
      <c r="A13" s="30">
        <v>1421</v>
      </c>
      <c r="B13" s="21" t="s">
        <v>344</v>
      </c>
      <c r="C13" s="33">
        <v>25840496.400000002</v>
      </c>
      <c r="D13" s="9"/>
      <c r="E13" s="9"/>
    </row>
    <row r="14" spans="1:5" ht="14.45" x14ac:dyDescent="0.3">
      <c r="A14" s="30">
        <v>1431</v>
      </c>
      <c r="B14" s="21" t="s">
        <v>345</v>
      </c>
      <c r="C14" s="33">
        <v>17226997.600000001</v>
      </c>
      <c r="D14" s="9"/>
      <c r="E14" s="9"/>
    </row>
    <row r="15" spans="1:5" ht="14.45" x14ac:dyDescent="0.3">
      <c r="A15" s="30">
        <v>1432</v>
      </c>
      <c r="B15" s="21" t="s">
        <v>346</v>
      </c>
      <c r="C15" s="33">
        <v>150736229.00999999</v>
      </c>
      <c r="D15" s="9"/>
      <c r="E15" s="9"/>
    </row>
    <row r="16" spans="1:5" ht="14.45" x14ac:dyDescent="0.3">
      <c r="A16" s="30">
        <v>1441</v>
      </c>
      <c r="B16" s="21" t="s">
        <v>347</v>
      </c>
      <c r="C16" s="33">
        <v>12990000</v>
      </c>
      <c r="D16" s="9"/>
      <c r="E16" s="9"/>
    </row>
    <row r="17" spans="1:5" ht="14.45" x14ac:dyDescent="0.3">
      <c r="A17" s="30">
        <v>1521</v>
      </c>
      <c r="B17" s="21" t="s">
        <v>348</v>
      </c>
      <c r="C17" s="33">
        <v>6000000</v>
      </c>
      <c r="D17" s="9"/>
      <c r="E17" s="9"/>
    </row>
    <row r="18" spans="1:5" x14ac:dyDescent="0.25">
      <c r="A18" s="30">
        <v>1591</v>
      </c>
      <c r="B18" s="21" t="s">
        <v>57</v>
      </c>
      <c r="C18" s="33">
        <v>108210435.26000001</v>
      </c>
      <c r="D18" s="9"/>
      <c r="E18" s="9"/>
    </row>
    <row r="19" spans="1:5" x14ac:dyDescent="0.25">
      <c r="A19" s="30">
        <v>1711</v>
      </c>
      <c r="B19" s="21" t="s">
        <v>60</v>
      </c>
      <c r="C19" s="33">
        <v>21200000</v>
      </c>
    </row>
    <row r="20" spans="1:5" x14ac:dyDescent="0.25">
      <c r="A20" s="30">
        <v>2111</v>
      </c>
      <c r="B20" s="21" t="s">
        <v>153</v>
      </c>
      <c r="C20" s="33">
        <v>2134848.5</v>
      </c>
    </row>
    <row r="21" spans="1:5" ht="30" x14ac:dyDescent="0.25">
      <c r="A21" s="30">
        <v>2141</v>
      </c>
      <c r="B21" s="21" t="s">
        <v>194</v>
      </c>
      <c r="C21" s="33">
        <v>205400</v>
      </c>
    </row>
    <row r="22" spans="1:5" ht="14.45" x14ac:dyDescent="0.3">
      <c r="A22" s="30">
        <v>2161</v>
      </c>
      <c r="B22" s="21" t="s">
        <v>154</v>
      </c>
      <c r="C22" s="33">
        <v>2295000</v>
      </c>
    </row>
    <row r="23" spans="1:5" x14ac:dyDescent="0.25">
      <c r="A23" s="30">
        <v>2171</v>
      </c>
      <c r="B23" s="21" t="s">
        <v>247</v>
      </c>
      <c r="C23" s="33">
        <v>30000</v>
      </c>
    </row>
    <row r="24" spans="1:5" ht="30" x14ac:dyDescent="0.25">
      <c r="A24" s="30">
        <v>2181</v>
      </c>
      <c r="B24" s="21" t="s">
        <v>286</v>
      </c>
      <c r="C24" s="33">
        <v>4340000</v>
      </c>
    </row>
    <row r="25" spans="1:5" ht="14.45" x14ac:dyDescent="0.3">
      <c r="A25" s="30">
        <v>2211</v>
      </c>
      <c r="B25" s="21" t="s">
        <v>133</v>
      </c>
      <c r="C25" s="33">
        <v>1017342</v>
      </c>
    </row>
    <row r="26" spans="1:5" ht="14.45" x14ac:dyDescent="0.3">
      <c r="A26" s="30">
        <v>2221</v>
      </c>
      <c r="B26" s="21" t="s">
        <v>187</v>
      </c>
      <c r="C26" s="33">
        <v>585000</v>
      </c>
    </row>
    <row r="27" spans="1:5" ht="30" x14ac:dyDescent="0.25">
      <c r="A27" s="30">
        <v>2351</v>
      </c>
      <c r="B27" s="21" t="s">
        <v>379</v>
      </c>
      <c r="C27" s="33">
        <v>650000</v>
      </c>
    </row>
    <row r="28" spans="1:5" ht="14.45" x14ac:dyDescent="0.3">
      <c r="A28" s="30">
        <v>2391</v>
      </c>
      <c r="B28" s="21" t="s">
        <v>380</v>
      </c>
      <c r="C28" s="33">
        <v>500000</v>
      </c>
    </row>
    <row r="29" spans="1:5" x14ac:dyDescent="0.25">
      <c r="A29" s="30">
        <v>2411</v>
      </c>
      <c r="B29" s="21" t="s">
        <v>165</v>
      </c>
      <c r="C29" s="33">
        <v>500000</v>
      </c>
    </row>
    <row r="30" spans="1:5" ht="14.45" x14ac:dyDescent="0.3">
      <c r="A30" s="30">
        <v>2421</v>
      </c>
      <c r="B30" s="21" t="s">
        <v>155</v>
      </c>
      <c r="C30" s="33">
        <v>11740150</v>
      </c>
    </row>
    <row r="31" spans="1:5" ht="14.45" x14ac:dyDescent="0.3">
      <c r="A31" s="30">
        <v>2431</v>
      </c>
      <c r="B31" s="21" t="s">
        <v>381</v>
      </c>
      <c r="C31" s="33">
        <v>100000</v>
      </c>
    </row>
    <row r="32" spans="1:5" ht="14.45" x14ac:dyDescent="0.3">
      <c r="A32" s="30">
        <v>2451</v>
      </c>
      <c r="B32" s="21" t="s">
        <v>326</v>
      </c>
      <c r="C32" s="33">
        <v>450000</v>
      </c>
    </row>
    <row r="33" spans="1:3" x14ac:dyDescent="0.25">
      <c r="A33" s="30">
        <v>2461</v>
      </c>
      <c r="B33" s="21" t="s">
        <v>156</v>
      </c>
      <c r="C33" s="33">
        <v>10087850</v>
      </c>
    </row>
    <row r="34" spans="1:3" x14ac:dyDescent="0.25">
      <c r="A34" s="30">
        <v>2471</v>
      </c>
      <c r="B34" s="21" t="s">
        <v>166</v>
      </c>
      <c r="C34" s="33">
        <v>3082000</v>
      </c>
    </row>
    <row r="35" spans="1:3" ht="14.45" x14ac:dyDescent="0.3">
      <c r="A35" s="30">
        <v>2481</v>
      </c>
      <c r="B35" s="21" t="s">
        <v>211</v>
      </c>
      <c r="C35" s="33">
        <v>10000</v>
      </c>
    </row>
    <row r="36" spans="1:3" ht="30" x14ac:dyDescent="0.25">
      <c r="A36" s="30">
        <v>2491</v>
      </c>
      <c r="B36" s="21" t="s">
        <v>157</v>
      </c>
      <c r="C36" s="33">
        <v>4982000</v>
      </c>
    </row>
    <row r="37" spans="1:3" x14ac:dyDescent="0.25">
      <c r="A37" s="30">
        <v>2511</v>
      </c>
      <c r="B37" s="21" t="s">
        <v>167</v>
      </c>
      <c r="C37" s="33">
        <v>1700000</v>
      </c>
    </row>
    <row r="38" spans="1:3" x14ac:dyDescent="0.25">
      <c r="A38" s="30">
        <v>2521</v>
      </c>
      <c r="B38" s="21" t="s">
        <v>212</v>
      </c>
      <c r="C38" s="33">
        <v>1050000</v>
      </c>
    </row>
    <row r="39" spans="1:3" x14ac:dyDescent="0.25">
      <c r="A39" s="30">
        <v>2531</v>
      </c>
      <c r="B39" s="21" t="s">
        <v>188</v>
      </c>
      <c r="C39" s="33">
        <v>5416202</v>
      </c>
    </row>
    <row r="40" spans="1:3" x14ac:dyDescent="0.25">
      <c r="A40" s="30">
        <v>2541</v>
      </c>
      <c r="B40" s="21" t="s">
        <v>189</v>
      </c>
      <c r="C40" s="33">
        <v>7555000</v>
      </c>
    </row>
    <row r="41" spans="1:3" ht="14.45" x14ac:dyDescent="0.3">
      <c r="A41" s="30">
        <v>2551</v>
      </c>
      <c r="B41" s="21" t="s">
        <v>168</v>
      </c>
      <c r="C41" s="33">
        <v>200000</v>
      </c>
    </row>
    <row r="42" spans="1:3" x14ac:dyDescent="0.25">
      <c r="A42" s="30">
        <v>2561</v>
      </c>
      <c r="B42" s="21" t="s">
        <v>169</v>
      </c>
      <c r="C42" s="33">
        <v>2756000</v>
      </c>
    </row>
    <row r="43" spans="1:3" x14ac:dyDescent="0.25">
      <c r="A43" s="30">
        <v>2591</v>
      </c>
      <c r="B43" s="21" t="s">
        <v>248</v>
      </c>
      <c r="C43" s="33">
        <v>2400000</v>
      </c>
    </row>
    <row r="44" spans="1:3" ht="14.45" x14ac:dyDescent="0.3">
      <c r="A44" s="30">
        <v>2611</v>
      </c>
      <c r="B44" s="21" t="s">
        <v>77</v>
      </c>
      <c r="C44" s="33">
        <v>70000000</v>
      </c>
    </row>
    <row r="45" spans="1:3" ht="14.45" x14ac:dyDescent="0.3">
      <c r="A45" s="30">
        <v>2711</v>
      </c>
      <c r="B45" s="21" t="s">
        <v>134</v>
      </c>
      <c r="C45" s="33">
        <v>4137100</v>
      </c>
    </row>
    <row r="46" spans="1:3" x14ac:dyDescent="0.25">
      <c r="A46" s="30">
        <v>2721</v>
      </c>
      <c r="B46" s="21" t="s">
        <v>158</v>
      </c>
      <c r="C46" s="33">
        <v>3788200</v>
      </c>
    </row>
    <row r="47" spans="1:3" ht="14.45" x14ac:dyDescent="0.3">
      <c r="A47" s="30">
        <v>2821</v>
      </c>
      <c r="B47" s="21" t="s">
        <v>135</v>
      </c>
      <c r="C47" s="33">
        <v>900000</v>
      </c>
    </row>
    <row r="48" spans="1:3" ht="30" x14ac:dyDescent="0.25">
      <c r="A48" s="30">
        <v>2831</v>
      </c>
      <c r="B48" s="21" t="s">
        <v>75</v>
      </c>
      <c r="C48" s="33">
        <v>3100000</v>
      </c>
    </row>
    <row r="49" spans="1:3" ht="14.45" x14ac:dyDescent="0.3">
      <c r="A49" s="30">
        <v>2911</v>
      </c>
      <c r="B49" s="21" t="s">
        <v>159</v>
      </c>
      <c r="C49" s="33">
        <v>4270000</v>
      </c>
    </row>
    <row r="50" spans="1:3" ht="14.45" x14ac:dyDescent="0.3">
      <c r="A50" s="30">
        <v>2921</v>
      </c>
      <c r="B50" s="21" t="s">
        <v>253</v>
      </c>
      <c r="C50" s="33">
        <v>10000</v>
      </c>
    </row>
    <row r="51" spans="1:3" ht="30" x14ac:dyDescent="0.25">
      <c r="A51" s="30">
        <v>2941</v>
      </c>
      <c r="B51" s="21" t="s">
        <v>195</v>
      </c>
      <c r="C51" s="33">
        <v>210000</v>
      </c>
    </row>
    <row r="52" spans="1:3" ht="28.9" x14ac:dyDescent="0.3">
      <c r="A52" s="30">
        <v>2961</v>
      </c>
      <c r="B52" s="21" t="s">
        <v>254</v>
      </c>
      <c r="C52" s="33">
        <v>845000</v>
      </c>
    </row>
    <row r="53" spans="1:3" ht="14.45" x14ac:dyDescent="0.3">
      <c r="A53" s="30">
        <v>2971</v>
      </c>
      <c r="B53" s="21" t="s">
        <v>190</v>
      </c>
      <c r="C53" s="33">
        <v>460000</v>
      </c>
    </row>
    <row r="54" spans="1:3" ht="28.9" x14ac:dyDescent="0.3">
      <c r="A54" s="30">
        <v>2981</v>
      </c>
      <c r="B54" s="21" t="s">
        <v>170</v>
      </c>
      <c r="C54" s="33">
        <v>584219.6</v>
      </c>
    </row>
    <row r="55" spans="1:3" x14ac:dyDescent="0.25">
      <c r="A55" s="30">
        <v>3111</v>
      </c>
      <c r="B55" s="21" t="s">
        <v>122</v>
      </c>
      <c r="C55" s="33">
        <v>191382397.57999998</v>
      </c>
    </row>
    <row r="56" spans="1:3" x14ac:dyDescent="0.25">
      <c r="A56" s="30">
        <v>3141</v>
      </c>
      <c r="B56" s="21" t="s">
        <v>196</v>
      </c>
      <c r="C56" s="33">
        <v>2343664</v>
      </c>
    </row>
    <row r="57" spans="1:3" x14ac:dyDescent="0.25">
      <c r="A57" s="30">
        <v>3161</v>
      </c>
      <c r="B57" s="21" t="s">
        <v>136</v>
      </c>
      <c r="C57" s="33">
        <v>2928000</v>
      </c>
    </row>
    <row r="58" spans="1:3" x14ac:dyDescent="0.25">
      <c r="A58" s="30">
        <v>3181</v>
      </c>
      <c r="B58" s="21" t="s">
        <v>131</v>
      </c>
      <c r="C58" s="33">
        <v>21200</v>
      </c>
    </row>
    <row r="59" spans="1:3" ht="14.45" x14ac:dyDescent="0.3">
      <c r="A59" s="30">
        <v>3221</v>
      </c>
      <c r="B59" s="21" t="s">
        <v>327</v>
      </c>
      <c r="C59" s="33">
        <v>2250000</v>
      </c>
    </row>
    <row r="60" spans="1:3" ht="30" x14ac:dyDescent="0.25">
      <c r="A60" s="30">
        <v>3231</v>
      </c>
      <c r="B60" s="21" t="s">
        <v>202</v>
      </c>
      <c r="C60" s="33">
        <v>5250000</v>
      </c>
    </row>
    <row r="61" spans="1:3" ht="14.45" x14ac:dyDescent="0.3">
      <c r="A61" s="30">
        <v>3251</v>
      </c>
      <c r="B61" s="21" t="s">
        <v>103</v>
      </c>
      <c r="C61" s="33">
        <v>72196971</v>
      </c>
    </row>
    <row r="62" spans="1:3" ht="28.9" x14ac:dyDescent="0.3">
      <c r="A62" s="30">
        <v>3261</v>
      </c>
      <c r="B62" s="21" t="s">
        <v>171</v>
      </c>
      <c r="C62" s="33">
        <v>40485876.399999999</v>
      </c>
    </row>
    <row r="63" spans="1:3" ht="14.45" x14ac:dyDescent="0.3">
      <c r="A63" s="30">
        <v>3291</v>
      </c>
      <c r="B63" s="21" t="s">
        <v>271</v>
      </c>
      <c r="C63" s="33">
        <v>626633.02</v>
      </c>
    </row>
    <row r="64" spans="1:3" ht="30" x14ac:dyDescent="0.25">
      <c r="A64" s="30">
        <v>3311</v>
      </c>
      <c r="B64" s="21" t="s">
        <v>172</v>
      </c>
      <c r="C64" s="33">
        <v>9985000</v>
      </c>
    </row>
    <row r="65" spans="1:3" ht="30" x14ac:dyDescent="0.25">
      <c r="A65" s="30">
        <v>3321</v>
      </c>
      <c r="B65" s="21" t="s">
        <v>173</v>
      </c>
      <c r="C65" s="33">
        <v>5000000</v>
      </c>
    </row>
    <row r="66" spans="1:3" ht="30" x14ac:dyDescent="0.25">
      <c r="A66" s="30">
        <v>3331</v>
      </c>
      <c r="B66" s="21" t="s">
        <v>203</v>
      </c>
      <c r="C66" s="33">
        <v>2980267.2</v>
      </c>
    </row>
    <row r="67" spans="1:3" x14ac:dyDescent="0.25">
      <c r="A67" s="30">
        <v>3341</v>
      </c>
      <c r="B67" s="21" t="s">
        <v>72</v>
      </c>
      <c r="C67" s="33">
        <v>3179836</v>
      </c>
    </row>
    <row r="68" spans="1:3" ht="14.45" x14ac:dyDescent="0.3">
      <c r="A68" s="30">
        <v>3351</v>
      </c>
      <c r="B68" s="21" t="s">
        <v>232</v>
      </c>
      <c r="C68" s="33">
        <v>470000</v>
      </c>
    </row>
    <row r="69" spans="1:3" ht="30" x14ac:dyDescent="0.25">
      <c r="A69" s="30">
        <v>3361</v>
      </c>
      <c r="B69" s="21" t="s">
        <v>197</v>
      </c>
      <c r="C69" s="33">
        <v>11609566</v>
      </c>
    </row>
    <row r="70" spans="1:3" x14ac:dyDescent="0.25">
      <c r="A70" s="30">
        <v>3371</v>
      </c>
      <c r="B70" s="21" t="s">
        <v>330</v>
      </c>
      <c r="C70" s="33">
        <v>25885568</v>
      </c>
    </row>
    <row r="71" spans="1:3" ht="14.45" x14ac:dyDescent="0.3">
      <c r="A71" s="30">
        <v>3381</v>
      </c>
      <c r="B71" s="21" t="s">
        <v>174</v>
      </c>
      <c r="C71" s="33">
        <v>42000000</v>
      </c>
    </row>
    <row r="72" spans="1:3" ht="30" x14ac:dyDescent="0.25">
      <c r="A72" s="30">
        <v>3391</v>
      </c>
      <c r="B72" s="21" t="s">
        <v>137</v>
      </c>
      <c r="C72" s="33">
        <v>9727000</v>
      </c>
    </row>
    <row r="73" spans="1:3" ht="14.45" x14ac:dyDescent="0.3">
      <c r="A73" s="30">
        <v>3411</v>
      </c>
      <c r="B73" s="21" t="s">
        <v>267</v>
      </c>
      <c r="C73" s="33">
        <v>8346689.8399999999</v>
      </c>
    </row>
    <row r="74" spans="1:3" ht="30" x14ac:dyDescent="0.25">
      <c r="A74" s="30">
        <v>3421</v>
      </c>
      <c r="B74" s="21" t="s">
        <v>272</v>
      </c>
      <c r="C74" s="33">
        <v>36193120.799999997</v>
      </c>
    </row>
    <row r="75" spans="1:3" ht="30" x14ac:dyDescent="0.25">
      <c r="A75" s="30">
        <v>3431</v>
      </c>
      <c r="B75" s="21" t="s">
        <v>273</v>
      </c>
      <c r="C75" s="33">
        <v>850000</v>
      </c>
    </row>
    <row r="76" spans="1:3" ht="14.45" x14ac:dyDescent="0.3">
      <c r="A76" s="30">
        <v>3441</v>
      </c>
      <c r="B76" s="21" t="s">
        <v>331</v>
      </c>
      <c r="C76" s="33">
        <v>160000</v>
      </c>
    </row>
    <row r="77" spans="1:3" ht="14.45" x14ac:dyDescent="0.3">
      <c r="A77" s="30">
        <v>3451</v>
      </c>
      <c r="B77" s="21" t="s">
        <v>332</v>
      </c>
      <c r="C77" s="33">
        <v>5350000</v>
      </c>
    </row>
    <row r="78" spans="1:3" ht="14.45" x14ac:dyDescent="0.3">
      <c r="A78" s="30">
        <v>3481</v>
      </c>
      <c r="B78" s="21" t="s">
        <v>333</v>
      </c>
      <c r="C78" s="33">
        <v>1080000</v>
      </c>
    </row>
    <row r="79" spans="1:3" x14ac:dyDescent="0.25">
      <c r="A79" s="30">
        <v>3511</v>
      </c>
      <c r="B79" s="21" t="s">
        <v>274</v>
      </c>
      <c r="C79" s="33">
        <v>15950000</v>
      </c>
    </row>
    <row r="80" spans="1:3" ht="30" x14ac:dyDescent="0.25">
      <c r="A80" s="30">
        <v>3531</v>
      </c>
      <c r="B80" s="21" t="s">
        <v>198</v>
      </c>
      <c r="C80" s="33">
        <v>275000</v>
      </c>
    </row>
    <row r="81" spans="1:3" ht="30" x14ac:dyDescent="0.25">
      <c r="A81" s="30">
        <v>3541</v>
      </c>
      <c r="B81" s="21" t="s">
        <v>213</v>
      </c>
      <c r="C81" s="33">
        <v>650000</v>
      </c>
    </row>
    <row r="82" spans="1:3" ht="30" x14ac:dyDescent="0.25">
      <c r="A82" s="30">
        <v>3551</v>
      </c>
      <c r="B82" s="21" t="s">
        <v>334</v>
      </c>
      <c r="C82" s="33">
        <v>7000000</v>
      </c>
    </row>
    <row r="83" spans="1:3" ht="30" x14ac:dyDescent="0.25">
      <c r="A83" s="30">
        <v>3561</v>
      </c>
      <c r="B83" s="21" t="s">
        <v>214</v>
      </c>
      <c r="C83" s="33">
        <v>10000</v>
      </c>
    </row>
    <row r="84" spans="1:3" ht="30" x14ac:dyDescent="0.25">
      <c r="A84" s="30">
        <v>3571</v>
      </c>
      <c r="B84" s="21" t="s">
        <v>175</v>
      </c>
      <c r="C84" s="33">
        <v>56256351</v>
      </c>
    </row>
    <row r="85" spans="1:3" ht="14.45" x14ac:dyDescent="0.3">
      <c r="A85" s="30">
        <v>3581</v>
      </c>
      <c r="B85" s="21" t="s">
        <v>95</v>
      </c>
      <c r="C85" s="33">
        <v>101005000</v>
      </c>
    </row>
    <row r="86" spans="1:3" ht="45" x14ac:dyDescent="0.25">
      <c r="A86" s="30">
        <v>3611</v>
      </c>
      <c r="B86" s="21" t="s">
        <v>322</v>
      </c>
      <c r="C86" s="33">
        <v>32000000</v>
      </c>
    </row>
    <row r="87" spans="1:3" ht="30" x14ac:dyDescent="0.25">
      <c r="A87" s="30">
        <v>3631</v>
      </c>
      <c r="B87" s="21" t="s">
        <v>335</v>
      </c>
      <c r="C87" s="33">
        <v>4866666.55</v>
      </c>
    </row>
    <row r="88" spans="1:3" ht="30" x14ac:dyDescent="0.25">
      <c r="A88" s="30">
        <v>3651</v>
      </c>
      <c r="B88" s="21" t="s">
        <v>324</v>
      </c>
      <c r="C88" s="33">
        <v>3228216</v>
      </c>
    </row>
    <row r="89" spans="1:3" ht="30" x14ac:dyDescent="0.25">
      <c r="A89" s="30">
        <v>3661</v>
      </c>
      <c r="B89" s="21" t="s">
        <v>325</v>
      </c>
      <c r="C89" s="33">
        <v>7515784</v>
      </c>
    </row>
    <row r="90" spans="1:3" x14ac:dyDescent="0.25">
      <c r="A90" s="30">
        <v>3711</v>
      </c>
      <c r="B90" s="21" t="s">
        <v>275</v>
      </c>
      <c r="C90" s="33">
        <v>17670</v>
      </c>
    </row>
    <row r="91" spans="1:3" ht="14.45" x14ac:dyDescent="0.3">
      <c r="A91" s="30">
        <v>3721</v>
      </c>
      <c r="B91" s="21" t="s">
        <v>276</v>
      </c>
      <c r="C91" s="33">
        <v>0</v>
      </c>
    </row>
    <row r="92" spans="1:3" x14ac:dyDescent="0.25">
      <c r="A92" s="30">
        <v>3751</v>
      </c>
      <c r="B92" s="21" t="s">
        <v>277</v>
      </c>
      <c r="C92" s="33">
        <v>3837.98</v>
      </c>
    </row>
    <row r="93" spans="1:3" ht="14.45" x14ac:dyDescent="0.3">
      <c r="A93" s="30">
        <v>3791</v>
      </c>
      <c r="B93" s="21" t="s">
        <v>359</v>
      </c>
      <c r="C93" s="33">
        <v>9324.6</v>
      </c>
    </row>
    <row r="94" spans="1:3" ht="14.45" x14ac:dyDescent="0.3">
      <c r="A94" s="30">
        <v>3821</v>
      </c>
      <c r="B94" s="21" t="s">
        <v>225</v>
      </c>
      <c r="C94" s="33">
        <v>16875877.420000002</v>
      </c>
    </row>
    <row r="95" spans="1:3" ht="14.45" x14ac:dyDescent="0.3">
      <c r="A95" s="30">
        <v>3911</v>
      </c>
      <c r="B95" s="21" t="s">
        <v>336</v>
      </c>
      <c r="C95" s="33">
        <v>100000</v>
      </c>
    </row>
    <row r="96" spans="1:3" ht="14.45" x14ac:dyDescent="0.3">
      <c r="A96" s="30">
        <v>3921</v>
      </c>
      <c r="B96" s="21" t="s">
        <v>42</v>
      </c>
      <c r="C96" s="33">
        <v>1568013.2699999998</v>
      </c>
    </row>
    <row r="97" spans="1:3" ht="14.45" x14ac:dyDescent="0.3">
      <c r="A97" s="30">
        <v>3922</v>
      </c>
      <c r="B97" s="21" t="s">
        <v>176</v>
      </c>
      <c r="C97" s="33">
        <v>11312000</v>
      </c>
    </row>
    <row r="98" spans="1:3" ht="14.45" x14ac:dyDescent="0.3">
      <c r="A98" s="30">
        <v>3941</v>
      </c>
      <c r="B98" s="21" t="s">
        <v>132</v>
      </c>
      <c r="C98" s="33">
        <v>10185000</v>
      </c>
    </row>
    <row r="99" spans="1:3" ht="14.45" x14ac:dyDescent="0.3">
      <c r="A99" s="30">
        <v>3942</v>
      </c>
      <c r="B99" s="21" t="s">
        <v>287</v>
      </c>
      <c r="C99" s="33">
        <v>450000</v>
      </c>
    </row>
    <row r="100" spans="1:3" ht="14.45" x14ac:dyDescent="0.3">
      <c r="A100" s="30">
        <v>3951</v>
      </c>
      <c r="B100" s="21" t="s">
        <v>177</v>
      </c>
      <c r="C100" s="33">
        <v>9775246</v>
      </c>
    </row>
    <row r="101" spans="1:3" ht="14.45" x14ac:dyDescent="0.3">
      <c r="A101" s="30">
        <v>3961</v>
      </c>
      <c r="B101" s="21" t="s">
        <v>278</v>
      </c>
      <c r="C101" s="33">
        <v>20000</v>
      </c>
    </row>
    <row r="102" spans="1:3" ht="14.45" x14ac:dyDescent="0.3">
      <c r="A102" s="30">
        <v>3962</v>
      </c>
      <c r="B102" s="21" t="s">
        <v>138</v>
      </c>
      <c r="C102" s="33">
        <v>195000</v>
      </c>
    </row>
    <row r="103" spans="1:3" ht="28.9" x14ac:dyDescent="0.3">
      <c r="A103" s="30">
        <v>4211</v>
      </c>
      <c r="B103" s="21" t="s">
        <v>241</v>
      </c>
      <c r="C103" s="33">
        <v>115520272</v>
      </c>
    </row>
    <row r="104" spans="1:3" ht="28.9" x14ac:dyDescent="0.3">
      <c r="A104" s="30">
        <v>4251</v>
      </c>
      <c r="B104" s="21" t="s">
        <v>282</v>
      </c>
      <c r="C104" s="33">
        <v>5000000</v>
      </c>
    </row>
    <row r="105" spans="1:3" x14ac:dyDescent="0.25">
      <c r="A105" s="30">
        <v>4311</v>
      </c>
      <c r="B105" s="21" t="s">
        <v>289</v>
      </c>
      <c r="C105" s="33">
        <v>4300000</v>
      </c>
    </row>
    <row r="106" spans="1:3" ht="14.45" x14ac:dyDescent="0.3">
      <c r="A106" s="30">
        <v>4411</v>
      </c>
      <c r="B106" s="21" t="s">
        <v>147</v>
      </c>
      <c r="C106" s="33">
        <v>88954622.799999997</v>
      </c>
    </row>
    <row r="107" spans="1:3" ht="30" x14ac:dyDescent="0.25">
      <c r="A107" s="30">
        <v>4421</v>
      </c>
      <c r="B107" s="21" t="s">
        <v>397</v>
      </c>
      <c r="C107" s="33">
        <v>200000</v>
      </c>
    </row>
    <row r="108" spans="1:3" x14ac:dyDescent="0.25">
      <c r="A108" s="30">
        <v>4431</v>
      </c>
      <c r="B108" s="21" t="s">
        <v>233</v>
      </c>
      <c r="C108" s="33">
        <v>3900000</v>
      </c>
    </row>
    <row r="109" spans="1:3" ht="14.45" x14ac:dyDescent="0.3">
      <c r="A109" s="30">
        <v>4451</v>
      </c>
      <c r="B109" s="21" t="s">
        <v>226</v>
      </c>
      <c r="C109" s="33">
        <v>14309000</v>
      </c>
    </row>
    <row r="110" spans="1:3" ht="14.45" x14ac:dyDescent="0.3">
      <c r="A110" s="30">
        <v>4481</v>
      </c>
      <c r="B110" s="21" t="s">
        <v>366</v>
      </c>
      <c r="C110" s="33">
        <v>500000</v>
      </c>
    </row>
    <row r="111" spans="1:3" x14ac:dyDescent="0.25">
      <c r="A111" s="30">
        <v>5111</v>
      </c>
      <c r="B111" s="21" t="s">
        <v>337</v>
      </c>
      <c r="C111" s="33">
        <v>120000</v>
      </c>
    </row>
    <row r="112" spans="1:3" ht="30" x14ac:dyDescent="0.25">
      <c r="A112" s="30">
        <v>5151</v>
      </c>
      <c r="B112" s="21" t="s">
        <v>199</v>
      </c>
      <c r="C112" s="33">
        <v>503800</v>
      </c>
    </row>
    <row r="113" spans="1:3" x14ac:dyDescent="0.25">
      <c r="A113" s="30">
        <v>5191</v>
      </c>
      <c r="B113" s="21" t="s">
        <v>200</v>
      </c>
      <c r="C113" s="33">
        <v>84241</v>
      </c>
    </row>
    <row r="114" spans="1:3" x14ac:dyDescent="0.25">
      <c r="A114" s="30">
        <v>5311</v>
      </c>
      <c r="B114" s="21" t="s">
        <v>191</v>
      </c>
      <c r="C114" s="33">
        <v>4212039</v>
      </c>
    </row>
    <row r="115" spans="1:3" x14ac:dyDescent="0.25">
      <c r="A115" s="30">
        <v>5321</v>
      </c>
      <c r="B115" s="21" t="s">
        <v>192</v>
      </c>
      <c r="C115" s="33">
        <v>1015112</v>
      </c>
    </row>
    <row r="116" spans="1:3" ht="14.45" x14ac:dyDescent="0.3">
      <c r="A116" s="30">
        <v>5611</v>
      </c>
      <c r="B116" s="21" t="s">
        <v>178</v>
      </c>
      <c r="C116" s="33">
        <v>150000</v>
      </c>
    </row>
    <row r="117" spans="1:3" ht="14.45" x14ac:dyDescent="0.3">
      <c r="A117" s="30">
        <v>5621</v>
      </c>
      <c r="B117" s="21" t="s">
        <v>215</v>
      </c>
      <c r="C117" s="33">
        <v>90000</v>
      </c>
    </row>
    <row r="118" spans="1:3" x14ac:dyDescent="0.25">
      <c r="A118" s="30">
        <v>5651</v>
      </c>
      <c r="B118" s="21" t="s">
        <v>201</v>
      </c>
      <c r="C118" s="33">
        <v>270000</v>
      </c>
    </row>
    <row r="119" spans="1:3" ht="30" x14ac:dyDescent="0.25">
      <c r="A119" s="30">
        <v>5661</v>
      </c>
      <c r="B119" s="21" t="s">
        <v>216</v>
      </c>
      <c r="C119" s="33">
        <v>581805</v>
      </c>
    </row>
    <row r="120" spans="1:3" x14ac:dyDescent="0.25">
      <c r="A120" s="30">
        <v>5671</v>
      </c>
      <c r="B120" s="21" t="s">
        <v>250</v>
      </c>
      <c r="C120" s="33">
        <v>679904</v>
      </c>
    </row>
    <row r="121" spans="1:3" ht="14.45" x14ac:dyDescent="0.3">
      <c r="A121" s="30">
        <v>5691</v>
      </c>
      <c r="B121" s="21" t="s">
        <v>86</v>
      </c>
      <c r="C121" s="33">
        <v>35999948</v>
      </c>
    </row>
    <row r="122" spans="1:3" x14ac:dyDescent="0.25">
      <c r="A122" s="30">
        <v>5781</v>
      </c>
      <c r="B122" s="21" t="s">
        <v>251</v>
      </c>
      <c r="C122" s="33">
        <v>50000</v>
      </c>
    </row>
    <row r="123" spans="1:3" ht="14.45" x14ac:dyDescent="0.3">
      <c r="A123" s="30">
        <v>5811</v>
      </c>
      <c r="B123" s="21" t="s">
        <v>444</v>
      </c>
      <c r="C123" s="33">
        <v>8000000</v>
      </c>
    </row>
    <row r="124" spans="1:3" ht="14.45" x14ac:dyDescent="0.3">
      <c r="A124" s="30">
        <v>5911</v>
      </c>
      <c r="B124" s="21" t="s">
        <v>204</v>
      </c>
      <c r="C124" s="33">
        <v>5841164</v>
      </c>
    </row>
    <row r="125" spans="1:3" x14ac:dyDescent="0.25">
      <c r="A125" s="30">
        <v>5971</v>
      </c>
      <c r="B125" s="21" t="s">
        <v>205</v>
      </c>
      <c r="C125" s="33">
        <v>4091000</v>
      </c>
    </row>
    <row r="126" spans="1:3" x14ac:dyDescent="0.25">
      <c r="A126" s="30">
        <v>6121</v>
      </c>
      <c r="B126" s="21" t="s">
        <v>114</v>
      </c>
      <c r="C126" s="33">
        <v>46466279.469999999</v>
      </c>
    </row>
    <row r="127" spans="1:3" ht="45" x14ac:dyDescent="0.25">
      <c r="A127" s="30">
        <v>6131</v>
      </c>
      <c r="B127" s="21" t="s">
        <v>115</v>
      </c>
      <c r="C127" s="33">
        <v>87182576.090000004</v>
      </c>
    </row>
    <row r="128" spans="1:3" x14ac:dyDescent="0.25">
      <c r="A128" s="30">
        <v>6151</v>
      </c>
      <c r="B128" s="21" t="s">
        <v>116</v>
      </c>
      <c r="C128" s="33">
        <v>51000000</v>
      </c>
    </row>
    <row r="129" spans="1:3" ht="30" x14ac:dyDescent="0.25">
      <c r="A129" s="30">
        <v>6321</v>
      </c>
      <c r="B129" s="21" t="s">
        <v>279</v>
      </c>
      <c r="C129" s="33">
        <v>96108364</v>
      </c>
    </row>
    <row r="130" spans="1:3" ht="30" x14ac:dyDescent="0.25">
      <c r="A130" s="30">
        <v>9111</v>
      </c>
      <c r="B130" s="21" t="s">
        <v>106</v>
      </c>
      <c r="C130" s="33">
        <v>35000000</v>
      </c>
    </row>
    <row r="131" spans="1:3" ht="30" x14ac:dyDescent="0.25">
      <c r="A131" s="30">
        <v>9211</v>
      </c>
      <c r="B131" s="21" t="s">
        <v>107</v>
      </c>
      <c r="C131" s="33">
        <v>20000000</v>
      </c>
    </row>
    <row r="132" spans="1:3" ht="28.9" x14ac:dyDescent="0.3">
      <c r="A132" s="35" t="s">
        <v>451</v>
      </c>
      <c r="B132" s="35"/>
      <c r="C132" s="33">
        <v>2958728018.1199999</v>
      </c>
    </row>
  </sheetData>
  <pageMargins left="0.70866141732283472" right="0.70866141732283472" top="0.94488188976377963" bottom="0.74803149606299213" header="0.31496062992125984" footer="0.31496062992125984"/>
  <pageSetup paperSize="9" fitToWidth="3" fitToHeight="3" orientation="portrait" r:id="rId2"/>
  <headerFooter>
    <oddHeader>&amp;CMUNICIPIO DE TLAJOMULCO DE ZUÑIGA, JALISCO
1ERA MODIFICACION PRESUPUESTAL 2023 
CLASIFICACION POR OBJETO DEL GASTO</oddHeader>
    <oddFooter>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2"/>
  <sheetViews>
    <sheetView view="pageLayout" zoomScaleNormal="100" workbookViewId="0">
      <selection activeCell="B9" sqref="B9"/>
    </sheetView>
  </sheetViews>
  <sheetFormatPr baseColWidth="10" defaultRowHeight="15" x14ac:dyDescent="0.25"/>
  <cols>
    <col min="1" max="1" width="8.28515625" customWidth="1"/>
    <col min="2" max="2" width="53.7109375" bestFit="1" customWidth="1"/>
    <col min="3" max="5" width="16.85546875" bestFit="1" customWidth="1"/>
    <col min="6" max="6" width="15.28515625" bestFit="1" customWidth="1"/>
  </cols>
  <sheetData>
    <row r="3" spans="1:6" ht="14.45" hidden="1" x14ac:dyDescent="0.3">
      <c r="A3" s="19" t="s">
        <v>455</v>
      </c>
      <c r="C3" s="19" t="s">
        <v>458</v>
      </c>
    </row>
    <row r="4" spans="1:6" ht="57.6" x14ac:dyDescent="0.3">
      <c r="A4" s="29" t="s">
        <v>457</v>
      </c>
      <c r="B4" s="29" t="s">
        <v>14</v>
      </c>
      <c r="C4" s="30" t="s">
        <v>459</v>
      </c>
      <c r="D4" s="30" t="s">
        <v>460</v>
      </c>
      <c r="E4" s="30" t="s">
        <v>461</v>
      </c>
      <c r="F4" s="30" t="s">
        <v>451</v>
      </c>
    </row>
    <row r="5" spans="1:6" ht="14.45" x14ac:dyDescent="0.3">
      <c r="A5">
        <v>1000</v>
      </c>
      <c r="B5" t="s">
        <v>51</v>
      </c>
      <c r="C5" s="1"/>
      <c r="D5" s="1"/>
      <c r="E5" s="1">
        <v>1416935802.0000002</v>
      </c>
      <c r="F5" s="1">
        <v>1416935802.0000002</v>
      </c>
    </row>
    <row r="6" spans="1:6" ht="14.45" x14ac:dyDescent="0.3">
      <c r="A6">
        <v>2000</v>
      </c>
      <c r="B6" t="s">
        <v>74</v>
      </c>
      <c r="C6" s="1"/>
      <c r="D6" s="1"/>
      <c r="E6" s="1">
        <v>152091312.09999999</v>
      </c>
      <c r="F6" s="1">
        <v>152091312.09999999</v>
      </c>
    </row>
    <row r="7" spans="1:6" s="23" customFormat="1" ht="14.45" x14ac:dyDescent="0.3">
      <c r="A7">
        <v>3000</v>
      </c>
      <c r="B7" t="s">
        <v>41</v>
      </c>
      <c r="C7" s="1"/>
      <c r="D7" s="1"/>
      <c r="E7" s="1">
        <v>759570776.65999985</v>
      </c>
      <c r="F7" s="1">
        <v>759570776.65999985</v>
      </c>
    </row>
    <row r="8" spans="1:6" s="23" customFormat="1" ht="14.45" x14ac:dyDescent="0.3">
      <c r="A8">
        <v>4000</v>
      </c>
      <c r="B8" t="s">
        <v>146</v>
      </c>
      <c r="C8" s="1"/>
      <c r="D8" s="1"/>
      <c r="E8" s="1">
        <v>232683894.80000001</v>
      </c>
      <c r="F8" s="1">
        <v>232683894.80000001</v>
      </c>
    </row>
    <row r="9" spans="1:6" ht="14.45" x14ac:dyDescent="0.3">
      <c r="A9">
        <v>5000</v>
      </c>
      <c r="B9" t="s">
        <v>85</v>
      </c>
      <c r="C9" s="1"/>
      <c r="D9" s="1">
        <v>61689013</v>
      </c>
      <c r="E9" s="1"/>
      <c r="F9" s="1">
        <v>61689013</v>
      </c>
    </row>
    <row r="10" spans="1:6" ht="14.45" x14ac:dyDescent="0.3">
      <c r="A10">
        <v>6000</v>
      </c>
      <c r="B10" t="s">
        <v>113</v>
      </c>
      <c r="C10" s="1"/>
      <c r="D10" s="1">
        <v>280757219.56</v>
      </c>
      <c r="E10" s="1"/>
      <c r="F10" s="1">
        <v>280757219.56</v>
      </c>
    </row>
    <row r="11" spans="1:6" ht="14.45" x14ac:dyDescent="0.3">
      <c r="A11">
        <v>9000</v>
      </c>
      <c r="B11" t="s">
        <v>105</v>
      </c>
      <c r="C11" s="1">
        <v>55000000</v>
      </c>
      <c r="D11" s="1"/>
      <c r="E11" s="1"/>
      <c r="F11" s="1">
        <v>55000000</v>
      </c>
    </row>
    <row r="12" spans="1:6" ht="14.45" x14ac:dyDescent="0.3">
      <c r="A12" t="s">
        <v>451</v>
      </c>
      <c r="C12" s="1">
        <v>55000000</v>
      </c>
      <c r="D12" s="1">
        <v>342446232.56</v>
      </c>
      <c r="E12" s="1">
        <v>2561281785.5600004</v>
      </c>
      <c r="F12" s="1">
        <v>2958728018.1200004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>&amp;CMUNICIPIO DE TLAJOMULCO DE ZUÑIGA, JALISCO
1ERA MODIFICACION PRESUPUESTAL 2023 
CLASIFICACION ECONOMICA</oddHeader>
    <oddFooter>&amp;C&amp;N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view="pageLayout" topLeftCell="A3" zoomScaleNormal="100" workbookViewId="0">
      <selection activeCell="B9" sqref="B9"/>
    </sheetView>
  </sheetViews>
  <sheetFormatPr baseColWidth="10" defaultRowHeight="15" x14ac:dyDescent="0.25"/>
  <cols>
    <col min="1" max="1" width="111.28515625" bestFit="1" customWidth="1"/>
    <col min="2" max="2" width="20.7109375" bestFit="1" customWidth="1"/>
    <col min="3" max="3" width="9.140625" bestFit="1" customWidth="1"/>
    <col min="4" max="4" width="104.85546875" bestFit="1" customWidth="1"/>
    <col min="5" max="6" width="15.28515625" bestFit="1" customWidth="1"/>
  </cols>
  <sheetData>
    <row r="1" spans="1:6" ht="14.45" hidden="1" x14ac:dyDescent="0.3">
      <c r="A1" s="29" t="s">
        <v>462</v>
      </c>
      <c r="B1" s="20">
        <v>6000</v>
      </c>
    </row>
    <row r="2" spans="1:6" ht="14.45" hidden="1" x14ac:dyDescent="0.3"/>
    <row r="3" spans="1:6" ht="30" x14ac:dyDescent="0.25">
      <c r="A3" s="19" t="s">
        <v>462</v>
      </c>
      <c r="B3" s="30" t="s">
        <v>455</v>
      </c>
    </row>
    <row r="4" spans="1:6" x14ac:dyDescent="0.25">
      <c r="A4" s="20" t="s">
        <v>270</v>
      </c>
      <c r="B4" s="1"/>
    </row>
    <row r="5" spans="1:6" ht="14.45" x14ac:dyDescent="0.3">
      <c r="A5" s="24" t="s">
        <v>37</v>
      </c>
      <c r="B5" s="1"/>
    </row>
    <row r="6" spans="1:6" ht="14.45" x14ac:dyDescent="0.3">
      <c r="A6" s="25">
        <v>6321</v>
      </c>
      <c r="B6" s="1"/>
    </row>
    <row r="7" spans="1:6" s="23" customFormat="1" x14ac:dyDescent="0.25">
      <c r="A7" s="34" t="s">
        <v>279</v>
      </c>
      <c r="B7" s="1">
        <v>96108364</v>
      </c>
      <c r="C7"/>
      <c r="D7"/>
      <c r="E7"/>
      <c r="F7"/>
    </row>
    <row r="8" spans="1:6" s="23" customFormat="1" ht="14.45" x14ac:dyDescent="0.3">
      <c r="A8" s="20" t="s">
        <v>112</v>
      </c>
      <c r="B8" s="1"/>
      <c r="C8"/>
      <c r="D8"/>
      <c r="E8"/>
      <c r="F8"/>
    </row>
    <row r="9" spans="1:6" x14ac:dyDescent="0.25">
      <c r="A9" s="24" t="s">
        <v>91</v>
      </c>
      <c r="B9" s="1"/>
    </row>
    <row r="10" spans="1:6" ht="14.45" x14ac:dyDescent="0.3">
      <c r="A10" s="25">
        <v>6121</v>
      </c>
      <c r="B10" s="1"/>
    </row>
    <row r="11" spans="1:6" x14ac:dyDescent="0.25">
      <c r="A11" s="34" t="s">
        <v>114</v>
      </c>
      <c r="B11" s="1">
        <v>30466279.469999999</v>
      </c>
    </row>
    <row r="12" spans="1:6" ht="14.45" x14ac:dyDescent="0.3">
      <c r="A12" s="25">
        <v>6131</v>
      </c>
      <c r="B12" s="1"/>
    </row>
    <row r="13" spans="1:6" x14ac:dyDescent="0.25">
      <c r="A13" s="34" t="s">
        <v>115</v>
      </c>
      <c r="B13" s="1">
        <v>87182576.090000004</v>
      </c>
    </row>
    <row r="14" spans="1:6" ht="14.45" x14ac:dyDescent="0.3">
      <c r="A14" s="25">
        <v>6151</v>
      </c>
      <c r="B14" s="1"/>
    </row>
    <row r="15" spans="1:6" x14ac:dyDescent="0.25">
      <c r="A15" s="34" t="s">
        <v>116</v>
      </c>
      <c r="B15" s="1">
        <v>35000000</v>
      </c>
    </row>
    <row r="16" spans="1:6" ht="14.45" x14ac:dyDescent="0.3">
      <c r="A16" s="20" t="s">
        <v>368</v>
      </c>
      <c r="B16" s="1"/>
    </row>
    <row r="17" spans="1:2" x14ac:dyDescent="0.25">
      <c r="A17" s="24" t="s">
        <v>91</v>
      </c>
      <c r="B17" s="1"/>
    </row>
    <row r="18" spans="1:2" ht="14.45" x14ac:dyDescent="0.3">
      <c r="A18" s="25">
        <v>6121</v>
      </c>
      <c r="B18" s="1"/>
    </row>
    <row r="19" spans="1:2" x14ac:dyDescent="0.25">
      <c r="A19" s="34" t="s">
        <v>114</v>
      </c>
      <c r="B19" s="1">
        <v>16000000</v>
      </c>
    </row>
    <row r="20" spans="1:2" ht="14.45" x14ac:dyDescent="0.3">
      <c r="A20" s="25">
        <v>6151</v>
      </c>
      <c r="B20" s="1"/>
    </row>
    <row r="21" spans="1:2" x14ac:dyDescent="0.25">
      <c r="A21" s="34" t="s">
        <v>116</v>
      </c>
      <c r="B21" s="1">
        <v>16000000</v>
      </c>
    </row>
    <row r="22" spans="1:2" ht="14.45" x14ac:dyDescent="0.3">
      <c r="A22" s="20" t="s">
        <v>451</v>
      </c>
      <c r="B22" s="1">
        <v>280757219.56</v>
      </c>
    </row>
  </sheetData>
  <pageMargins left="0.70866141732283472" right="0.70866141732283472" top="0.94488188976377963" bottom="0.74803149606299213" header="0.31496062992125984" footer="0.31496062992125984"/>
  <pageSetup paperSize="9" orientation="landscape" r:id="rId2"/>
  <headerFooter>
    <oddHeader>&amp;CMUNICIPIO DE TLAJOMULCO DE ZUÑIGA, JALISCO
1ERA MODIFICACION PRESUPUESTAL 2023 
CAPITULO 6000 INVERSION PUBLICA</oddHeader>
    <oddFooter>&amp;C&amp;N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"/>
  <sheetViews>
    <sheetView view="pageLayout" topLeftCell="A2" zoomScaleNormal="100" workbookViewId="0">
      <selection activeCell="B9" sqref="B9"/>
    </sheetView>
  </sheetViews>
  <sheetFormatPr baseColWidth="10" defaultRowHeight="15" x14ac:dyDescent="0.25"/>
  <cols>
    <col min="2" max="2" width="11.140625" customWidth="1"/>
    <col min="3" max="3" width="62.5703125" bestFit="1" customWidth="1"/>
    <col min="4" max="4" width="16.28515625" bestFit="1" customWidth="1"/>
    <col min="5" max="5" width="104.85546875" bestFit="1" customWidth="1"/>
    <col min="6" max="7" width="15.28515625" bestFit="1" customWidth="1"/>
  </cols>
  <sheetData>
    <row r="1" spans="2:7" ht="28.9" hidden="1" x14ac:dyDescent="0.3">
      <c r="B1" s="29" t="s">
        <v>462</v>
      </c>
      <c r="C1" s="20">
        <v>9000</v>
      </c>
    </row>
    <row r="3" spans="2:7" ht="45" x14ac:dyDescent="0.25">
      <c r="B3" s="19" t="s">
        <v>15</v>
      </c>
      <c r="C3" s="19" t="s">
        <v>16</v>
      </c>
      <c r="D3" s="30" t="s">
        <v>455</v>
      </c>
    </row>
    <row r="4" spans="2:7" x14ac:dyDescent="0.25">
      <c r="B4">
        <v>9111</v>
      </c>
      <c r="C4" t="s">
        <v>106</v>
      </c>
      <c r="D4" s="1">
        <v>35000000</v>
      </c>
    </row>
    <row r="5" spans="2:7" x14ac:dyDescent="0.25">
      <c r="B5">
        <v>9211</v>
      </c>
      <c r="C5" t="s">
        <v>107</v>
      </c>
      <c r="D5" s="1">
        <v>20000000</v>
      </c>
    </row>
    <row r="6" spans="2:7" ht="14.45" x14ac:dyDescent="0.3">
      <c r="B6" t="s">
        <v>451</v>
      </c>
      <c r="D6" s="1">
        <v>55000000</v>
      </c>
    </row>
    <row r="7" spans="2:7" s="23" customFormat="1" ht="14.45" x14ac:dyDescent="0.3">
      <c r="B7"/>
      <c r="C7"/>
      <c r="D7"/>
      <c r="E7"/>
      <c r="F7"/>
      <c r="G7"/>
    </row>
    <row r="8" spans="2:7" s="23" customFormat="1" ht="14.45" x14ac:dyDescent="0.3">
      <c r="B8"/>
      <c r="C8"/>
      <c r="D8"/>
      <c r="E8"/>
      <c r="F8"/>
      <c r="G8"/>
    </row>
  </sheetData>
  <pageMargins left="0.70866141732283472" right="0.70866141732283472" top="0.94488188976377963" bottom="0.74803149606299213" header="0.31496062992125984" footer="0.31496062992125984"/>
  <pageSetup paperSize="9" orientation="landscape" r:id="rId2"/>
  <headerFooter>
    <oddHeader>&amp;CMUNICIPIO DE TLAJOMULCO DE ZUÑIGA, JALISCO
1ERA MODIFICACION PRESUPUESTAL 2023 
CAPITULO 9000 DEUDA PUBLICA</oddHeader>
    <oddFooter>&amp;C&amp;N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view="pageLayout" topLeftCell="A33" zoomScaleNormal="100" workbookViewId="0">
      <selection activeCell="B9" sqref="B9"/>
    </sheetView>
  </sheetViews>
  <sheetFormatPr baseColWidth="10" defaultRowHeight="15" x14ac:dyDescent="0.25"/>
  <cols>
    <col min="1" max="1" width="39" customWidth="1"/>
    <col min="2" max="2" width="39.85546875" bestFit="1" customWidth="1"/>
    <col min="3" max="3" width="20.7109375" customWidth="1"/>
    <col min="4" max="4" width="104.85546875" bestFit="1" customWidth="1"/>
    <col min="5" max="6" width="15.28515625" bestFit="1" customWidth="1"/>
  </cols>
  <sheetData>
    <row r="1" spans="1:6" ht="14.45" hidden="1" x14ac:dyDescent="0.3">
      <c r="A1" s="29" t="s">
        <v>462</v>
      </c>
      <c r="B1" s="20">
        <v>4000</v>
      </c>
    </row>
    <row r="3" spans="1:6" ht="30" x14ac:dyDescent="0.25">
      <c r="A3" s="31" t="s">
        <v>12</v>
      </c>
      <c r="B3" s="31" t="s">
        <v>8</v>
      </c>
      <c r="C3" s="30" t="s">
        <v>455</v>
      </c>
    </row>
    <row r="4" spans="1:6" ht="14.45" x14ac:dyDescent="0.3">
      <c r="A4" t="s">
        <v>417</v>
      </c>
      <c r="C4" s="1"/>
    </row>
    <row r="5" spans="1:6" ht="14.45" x14ac:dyDescent="0.3">
      <c r="B5" t="s">
        <v>221</v>
      </c>
      <c r="C5" s="1">
        <v>16800000</v>
      </c>
    </row>
    <row r="6" spans="1:6" ht="14.45" x14ac:dyDescent="0.3">
      <c r="A6" t="s">
        <v>290</v>
      </c>
      <c r="C6" s="1"/>
    </row>
    <row r="7" spans="1:6" s="23" customFormat="1" ht="14.45" x14ac:dyDescent="0.3">
      <c r="A7"/>
      <c r="B7" t="s">
        <v>142</v>
      </c>
      <c r="C7" s="1">
        <v>960000</v>
      </c>
      <c r="D7"/>
      <c r="E7"/>
      <c r="F7"/>
    </row>
    <row r="8" spans="1:6" s="23" customFormat="1" ht="14.45" x14ac:dyDescent="0.3">
      <c r="A8" t="s">
        <v>395</v>
      </c>
      <c r="B8"/>
      <c r="C8" s="1"/>
      <c r="D8"/>
      <c r="E8"/>
      <c r="F8"/>
    </row>
    <row r="9" spans="1:6" ht="14.45" x14ac:dyDescent="0.3">
      <c r="B9" t="s">
        <v>221</v>
      </c>
      <c r="C9" s="1">
        <v>3900000</v>
      </c>
    </row>
    <row r="10" spans="1:6" ht="14.45" x14ac:dyDescent="0.3">
      <c r="A10" t="s">
        <v>224</v>
      </c>
      <c r="C10" s="1"/>
    </row>
    <row r="11" spans="1:6" ht="14.45" x14ac:dyDescent="0.3">
      <c r="B11" t="s">
        <v>221</v>
      </c>
      <c r="C11" s="1">
        <v>10000000</v>
      </c>
    </row>
    <row r="12" spans="1:6" ht="14.45" x14ac:dyDescent="0.3">
      <c r="A12" t="s">
        <v>228</v>
      </c>
      <c r="C12" s="1"/>
    </row>
    <row r="13" spans="1:6" ht="14.45" x14ac:dyDescent="0.3">
      <c r="B13" t="s">
        <v>221</v>
      </c>
      <c r="C13" s="1">
        <v>1000000</v>
      </c>
    </row>
    <row r="14" spans="1:6" ht="14.45" x14ac:dyDescent="0.3">
      <c r="A14" t="s">
        <v>409</v>
      </c>
      <c r="C14" s="1"/>
    </row>
    <row r="15" spans="1:6" x14ac:dyDescent="0.25">
      <c r="B15" t="s">
        <v>371</v>
      </c>
      <c r="C15" s="1">
        <v>50000</v>
      </c>
    </row>
    <row r="16" spans="1:6" x14ac:dyDescent="0.25">
      <c r="A16" t="s">
        <v>303</v>
      </c>
      <c r="C16" s="1"/>
    </row>
    <row r="17" spans="1:3" ht="14.45" x14ac:dyDescent="0.3">
      <c r="B17" t="s">
        <v>142</v>
      </c>
      <c r="C17" s="1">
        <v>4431347</v>
      </c>
    </row>
    <row r="18" spans="1:3" ht="14.45" x14ac:dyDescent="0.3">
      <c r="A18" t="s">
        <v>424</v>
      </c>
      <c r="C18" s="1"/>
    </row>
    <row r="19" spans="1:3" ht="14.45" x14ac:dyDescent="0.3">
      <c r="B19" t="s">
        <v>142</v>
      </c>
      <c r="C19" s="1">
        <v>5910000</v>
      </c>
    </row>
    <row r="20" spans="1:3" x14ac:dyDescent="0.25">
      <c r="A20" t="s">
        <v>298</v>
      </c>
      <c r="C20" s="1"/>
    </row>
    <row r="21" spans="1:3" ht="14.45" x14ac:dyDescent="0.3">
      <c r="B21" t="s">
        <v>142</v>
      </c>
      <c r="C21" s="1">
        <v>10000000</v>
      </c>
    </row>
    <row r="22" spans="1:3" ht="14.45" x14ac:dyDescent="0.3">
      <c r="A22" t="s">
        <v>231</v>
      </c>
      <c r="C22" s="1"/>
    </row>
    <row r="23" spans="1:3" ht="14.45" x14ac:dyDescent="0.3">
      <c r="B23" t="s">
        <v>221</v>
      </c>
      <c r="C23" s="1">
        <v>10000000</v>
      </c>
    </row>
    <row r="24" spans="1:3" x14ac:dyDescent="0.25">
      <c r="A24" t="s">
        <v>374</v>
      </c>
      <c r="C24" s="1"/>
    </row>
    <row r="25" spans="1:3" x14ac:dyDescent="0.25">
      <c r="B25" t="s">
        <v>371</v>
      </c>
      <c r="C25" s="1">
        <v>2000000</v>
      </c>
    </row>
    <row r="26" spans="1:3" ht="14.45" x14ac:dyDescent="0.3">
      <c r="A26" t="s">
        <v>288</v>
      </c>
      <c r="C26" s="1"/>
    </row>
    <row r="27" spans="1:3" ht="14.45" x14ac:dyDescent="0.3">
      <c r="B27" t="s">
        <v>142</v>
      </c>
      <c r="C27" s="1">
        <v>2000000</v>
      </c>
    </row>
    <row r="28" spans="1:3" ht="14.45" x14ac:dyDescent="0.3">
      <c r="A28" t="s">
        <v>365</v>
      </c>
      <c r="C28" s="1"/>
    </row>
    <row r="29" spans="1:3" ht="14.45" x14ac:dyDescent="0.3">
      <c r="B29" t="s">
        <v>142</v>
      </c>
      <c r="C29" s="1">
        <v>500000</v>
      </c>
    </row>
    <row r="30" spans="1:3" x14ac:dyDescent="0.25">
      <c r="A30" t="s">
        <v>375</v>
      </c>
      <c r="C30" s="1"/>
    </row>
    <row r="31" spans="1:3" x14ac:dyDescent="0.25">
      <c r="B31" t="s">
        <v>371</v>
      </c>
      <c r="C31" s="1">
        <v>300000</v>
      </c>
    </row>
    <row r="32" spans="1:3" x14ac:dyDescent="0.25">
      <c r="A32" t="s">
        <v>234</v>
      </c>
      <c r="C32" s="1"/>
    </row>
    <row r="33" spans="1:3" ht="14.45" x14ac:dyDescent="0.3">
      <c r="B33" t="s">
        <v>221</v>
      </c>
      <c r="C33" s="1">
        <v>54793475.799999997</v>
      </c>
    </row>
    <row r="34" spans="1:3" ht="14.45" x14ac:dyDescent="0.3">
      <c r="A34" t="s">
        <v>246</v>
      </c>
      <c r="C34" s="1"/>
    </row>
    <row r="35" spans="1:3" ht="14.45" x14ac:dyDescent="0.3">
      <c r="B35" t="s">
        <v>183</v>
      </c>
      <c r="C35" s="1">
        <v>1200000</v>
      </c>
    </row>
    <row r="36" spans="1:3" x14ac:dyDescent="0.25">
      <c r="A36" t="s">
        <v>145</v>
      </c>
      <c r="C36" s="1"/>
    </row>
    <row r="37" spans="1:3" ht="14.45" x14ac:dyDescent="0.3">
      <c r="B37" t="s">
        <v>142</v>
      </c>
      <c r="C37" s="1">
        <v>4432000</v>
      </c>
    </row>
    <row r="38" spans="1:3" ht="14.45" x14ac:dyDescent="0.3">
      <c r="A38" t="s">
        <v>396</v>
      </c>
      <c r="C38" s="1"/>
    </row>
    <row r="39" spans="1:3" ht="14.45" x14ac:dyDescent="0.3">
      <c r="B39" t="s">
        <v>221</v>
      </c>
      <c r="C39" s="1">
        <v>200000</v>
      </c>
    </row>
    <row r="40" spans="1:3" x14ac:dyDescent="0.25">
      <c r="A40" t="s">
        <v>152</v>
      </c>
      <c r="C40" s="1"/>
    </row>
    <row r="41" spans="1:3" ht="14.45" x14ac:dyDescent="0.3">
      <c r="B41" t="s">
        <v>142</v>
      </c>
      <c r="C41" s="1">
        <v>3700000</v>
      </c>
    </row>
    <row r="42" spans="1:3" ht="14.45" x14ac:dyDescent="0.3">
      <c r="A42" t="s">
        <v>240</v>
      </c>
      <c r="C42" s="1"/>
    </row>
    <row r="43" spans="1:3" ht="14.45" x14ac:dyDescent="0.3">
      <c r="B43" t="s">
        <v>142</v>
      </c>
      <c r="C43" s="1">
        <v>12625430</v>
      </c>
    </row>
    <row r="44" spans="1:3" ht="14.45" x14ac:dyDescent="0.3">
      <c r="A44" t="s">
        <v>40</v>
      </c>
      <c r="C44" s="1"/>
    </row>
    <row r="45" spans="1:3" ht="14.45" x14ac:dyDescent="0.3">
      <c r="B45" t="s">
        <v>37</v>
      </c>
      <c r="C45" s="1">
        <v>7200000</v>
      </c>
    </row>
    <row r="46" spans="1:3" ht="14.45" x14ac:dyDescent="0.3">
      <c r="A46" t="s">
        <v>431</v>
      </c>
      <c r="C46" s="1"/>
    </row>
    <row r="47" spans="1:3" ht="14.45" x14ac:dyDescent="0.3">
      <c r="B47" t="s">
        <v>142</v>
      </c>
      <c r="C47" s="1">
        <v>66784842</v>
      </c>
    </row>
    <row r="48" spans="1:3" ht="14.45" x14ac:dyDescent="0.3">
      <c r="A48" t="s">
        <v>235</v>
      </c>
      <c r="C48" s="1"/>
    </row>
    <row r="49" spans="1:3" ht="14.45" x14ac:dyDescent="0.3">
      <c r="B49" t="s">
        <v>221</v>
      </c>
      <c r="C49" s="1">
        <v>13896800</v>
      </c>
    </row>
    <row r="50" spans="1:3" ht="14.45" x14ac:dyDescent="0.3">
      <c r="A50" t="s">
        <v>451</v>
      </c>
      <c r="C50" s="1">
        <v>232683894.80000001</v>
      </c>
    </row>
  </sheetData>
  <pageMargins left="0.70866141732283472" right="0.70866141732283472" top="0.94488188976377963" bottom="0.74803149606299213" header="0.31496062992125984" footer="0.31496062992125984"/>
  <pageSetup paperSize="9" orientation="landscape" r:id="rId2"/>
  <headerFooter>
    <oddHeader>&amp;CMUNICIPIO DE TLAJOMULCO DE ZUÑIGA, JALISCO
1ERA MODIFICACION PRESUPUESTAL 2023 
APOYOS Y SUBSIDIOS</oddHeader>
    <oddFooter>&amp;C&amp;N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view="pageLayout" topLeftCell="A2" zoomScaleNormal="100" workbookViewId="0">
      <selection activeCell="B9" sqref="B9"/>
    </sheetView>
  </sheetViews>
  <sheetFormatPr baseColWidth="10" defaultRowHeight="15" x14ac:dyDescent="0.25"/>
  <cols>
    <col min="1" max="1" width="27.7109375" customWidth="1"/>
    <col min="2" max="2" width="23.28515625" bestFit="1" customWidth="1"/>
    <col min="3" max="3" width="50.28515625" bestFit="1" customWidth="1"/>
    <col min="4" max="4" width="20.7109375" bestFit="1" customWidth="1"/>
    <col min="5" max="5" width="15.28515625" bestFit="1" customWidth="1"/>
    <col min="6" max="6" width="15.42578125" bestFit="1" customWidth="1"/>
  </cols>
  <sheetData>
    <row r="1" spans="1:6" ht="14.45" hidden="1" x14ac:dyDescent="0.3"/>
    <row r="3" spans="1:6" ht="30" x14ac:dyDescent="0.25">
      <c r="A3" s="19" t="s">
        <v>480</v>
      </c>
      <c r="B3" s="19" t="s">
        <v>481</v>
      </c>
      <c r="C3" s="19" t="s">
        <v>482</v>
      </c>
      <c r="D3" s="30" t="s">
        <v>455</v>
      </c>
    </row>
    <row r="4" spans="1:6" x14ac:dyDescent="0.25">
      <c r="A4" t="s">
        <v>477</v>
      </c>
      <c r="B4" t="s">
        <v>478</v>
      </c>
      <c r="C4" t="s">
        <v>370</v>
      </c>
      <c r="D4" s="1">
        <v>9386000</v>
      </c>
    </row>
    <row r="5" spans="1:6" x14ac:dyDescent="0.25">
      <c r="B5" t="s">
        <v>479</v>
      </c>
      <c r="C5" t="s">
        <v>79</v>
      </c>
      <c r="D5" s="1">
        <v>53687876</v>
      </c>
    </row>
    <row r="6" spans="1:6" ht="14.45" x14ac:dyDescent="0.3">
      <c r="B6" t="s">
        <v>406</v>
      </c>
      <c r="C6" t="s">
        <v>406</v>
      </c>
      <c r="D6" s="1">
        <v>650000</v>
      </c>
    </row>
    <row r="7" spans="1:6" s="23" customFormat="1" x14ac:dyDescent="0.25">
      <c r="A7" t="s">
        <v>470</v>
      </c>
      <c r="B7" t="s">
        <v>475</v>
      </c>
      <c r="C7" t="s">
        <v>394</v>
      </c>
      <c r="D7" s="1">
        <v>4852000</v>
      </c>
      <c r="E7"/>
      <c r="F7"/>
    </row>
    <row r="8" spans="1:6" s="23" customFormat="1" ht="14.45" x14ac:dyDescent="0.3">
      <c r="A8"/>
      <c r="B8" t="s">
        <v>218</v>
      </c>
      <c r="C8" t="s">
        <v>218</v>
      </c>
      <c r="D8" s="1">
        <v>111255705.8</v>
      </c>
      <c r="E8"/>
      <c r="F8"/>
    </row>
    <row r="9" spans="1:6" x14ac:dyDescent="0.25">
      <c r="B9" t="s">
        <v>471</v>
      </c>
      <c r="C9" t="s">
        <v>88</v>
      </c>
      <c r="D9" s="1">
        <v>100505000</v>
      </c>
    </row>
    <row r="10" spans="1:6" x14ac:dyDescent="0.25">
      <c r="C10" t="s">
        <v>180</v>
      </c>
      <c r="D10" s="1">
        <v>2027859</v>
      </c>
    </row>
    <row r="11" spans="1:6" x14ac:dyDescent="0.25">
      <c r="B11" t="s">
        <v>476</v>
      </c>
      <c r="C11" t="s">
        <v>426</v>
      </c>
      <c r="D11" s="1">
        <v>66784842</v>
      </c>
    </row>
    <row r="12" spans="1:6" ht="14.45" x14ac:dyDescent="0.3">
      <c r="C12" t="s">
        <v>419</v>
      </c>
      <c r="D12" s="1">
        <v>5910000</v>
      </c>
    </row>
    <row r="13" spans="1:6" ht="14.45" x14ac:dyDescent="0.3">
      <c r="B13" t="s">
        <v>474</v>
      </c>
      <c r="C13" t="s">
        <v>399</v>
      </c>
      <c r="D13" s="1">
        <v>2699800</v>
      </c>
    </row>
    <row r="14" spans="1:6" x14ac:dyDescent="0.25">
      <c r="C14" t="s">
        <v>413</v>
      </c>
      <c r="D14" s="1">
        <v>16800000</v>
      </c>
    </row>
    <row r="15" spans="1:6" x14ac:dyDescent="0.25">
      <c r="B15" t="s">
        <v>473</v>
      </c>
      <c r="C15" t="s">
        <v>207</v>
      </c>
      <c r="D15" s="1">
        <v>26850256</v>
      </c>
    </row>
    <row r="16" spans="1:6" x14ac:dyDescent="0.25">
      <c r="B16" t="s">
        <v>472</v>
      </c>
      <c r="C16" t="s">
        <v>118</v>
      </c>
      <c r="D16" s="1">
        <v>79846000</v>
      </c>
    </row>
    <row r="17" spans="1:4" ht="14.45" x14ac:dyDescent="0.3">
      <c r="C17" t="s">
        <v>140</v>
      </c>
      <c r="D17" s="1">
        <v>277918946.57999998</v>
      </c>
    </row>
    <row r="18" spans="1:4" x14ac:dyDescent="0.25">
      <c r="A18" t="s">
        <v>468</v>
      </c>
      <c r="B18" t="s">
        <v>469</v>
      </c>
      <c r="C18" t="s">
        <v>64</v>
      </c>
      <c r="D18" s="1">
        <v>38949482</v>
      </c>
    </row>
    <row r="19" spans="1:4" x14ac:dyDescent="0.25">
      <c r="C19" t="s">
        <v>97</v>
      </c>
      <c r="D19" s="1">
        <v>15980000</v>
      </c>
    </row>
    <row r="20" spans="1:4" x14ac:dyDescent="0.25">
      <c r="B20" t="s">
        <v>467</v>
      </c>
      <c r="C20" t="s">
        <v>257</v>
      </c>
      <c r="D20" s="1">
        <v>2585000</v>
      </c>
    </row>
    <row r="21" spans="1:4" x14ac:dyDescent="0.25">
      <c r="C21" t="s">
        <v>33</v>
      </c>
      <c r="D21" s="1">
        <v>2142039250.7400005</v>
      </c>
    </row>
    <row r="22" spans="1:4" ht="14.45" x14ac:dyDescent="0.3">
      <c r="A22" t="s">
        <v>451</v>
      </c>
      <c r="D22" s="1">
        <v>2958728018.1200004</v>
      </c>
    </row>
  </sheetData>
  <pageMargins left="0.70866141732283472" right="0.70866141732283472" top="0.94488188976377963" bottom="0.74803149606299213" header="0.31496062992125984" footer="0.31496062992125984"/>
  <pageSetup paperSize="9" orientation="landscape" r:id="rId2"/>
  <headerFooter>
    <oddHeader>&amp;CMUNICIPIO DE TLAJOMULCO DE ZUÑIGA, JALISCO
1ERA MODIFICACION PRESUPUESTAL 2023 
FUNCIONAL DEL GASTO</oddHeader>
    <oddFooter>&amp;C&amp;N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8"/>
  <sheetViews>
    <sheetView view="pageLayout" topLeftCell="A699" zoomScaleNormal="100" workbookViewId="0">
      <selection activeCell="B9" sqref="B9"/>
    </sheetView>
  </sheetViews>
  <sheetFormatPr baseColWidth="10" defaultRowHeight="15" x14ac:dyDescent="0.25"/>
  <cols>
    <col min="1" max="1" width="114.7109375" bestFit="1" customWidth="1"/>
    <col min="2" max="2" width="20.7109375" bestFit="1" customWidth="1"/>
    <col min="3" max="3" width="49.42578125" customWidth="1"/>
    <col min="4" max="4" width="6.7109375" customWidth="1"/>
    <col min="5" max="5" width="79.7109375" customWidth="1"/>
    <col min="6" max="6" width="15.28515625" bestFit="1" customWidth="1"/>
    <col min="7" max="7" width="14.7109375" bestFit="1" customWidth="1"/>
  </cols>
  <sheetData>
    <row r="1" spans="1:7" ht="14.45" hidden="1" x14ac:dyDescent="0.3"/>
    <row r="3" spans="1:7" ht="30" x14ac:dyDescent="0.25">
      <c r="A3" s="31" t="s">
        <v>483</v>
      </c>
      <c r="B3" s="30" t="s">
        <v>455</v>
      </c>
    </row>
    <row r="4" spans="1:7" x14ac:dyDescent="0.25">
      <c r="A4" s="20" t="s">
        <v>297</v>
      </c>
      <c r="B4" s="1"/>
    </row>
    <row r="5" spans="1:7" ht="14.45" x14ac:dyDescent="0.3">
      <c r="A5" s="24" t="s">
        <v>142</v>
      </c>
      <c r="B5" s="1"/>
    </row>
    <row r="6" spans="1:7" x14ac:dyDescent="0.25">
      <c r="A6" s="25" t="s">
        <v>298</v>
      </c>
      <c r="B6" s="1"/>
    </row>
    <row r="7" spans="1:7" s="23" customFormat="1" ht="14.45" x14ac:dyDescent="0.3">
      <c r="A7" s="34">
        <v>4211</v>
      </c>
      <c r="B7" s="1"/>
      <c r="C7"/>
      <c r="D7"/>
      <c r="E7"/>
      <c r="F7"/>
      <c r="G7"/>
    </row>
    <row r="8" spans="1:7" s="23" customFormat="1" ht="14.45" x14ac:dyDescent="0.3">
      <c r="A8" s="36" t="s">
        <v>241</v>
      </c>
      <c r="B8" s="1">
        <v>10000000</v>
      </c>
      <c r="C8"/>
      <c r="D8"/>
      <c r="E8"/>
      <c r="F8"/>
      <c r="G8"/>
    </row>
    <row r="9" spans="1:7" ht="14.45" x14ac:dyDescent="0.3">
      <c r="A9" s="20" t="s">
        <v>415</v>
      </c>
      <c r="B9" s="1"/>
    </row>
    <row r="10" spans="1:7" ht="14.45" x14ac:dyDescent="0.3">
      <c r="A10" s="24" t="s">
        <v>221</v>
      </c>
      <c r="B10" s="1"/>
    </row>
    <row r="11" spans="1:7" ht="14.45" x14ac:dyDescent="0.3">
      <c r="A11" s="25" t="s">
        <v>417</v>
      </c>
      <c r="B11" s="1"/>
    </row>
    <row r="12" spans="1:7" ht="14.45" x14ac:dyDescent="0.3">
      <c r="A12" s="34">
        <v>4211</v>
      </c>
      <c r="B12" s="1"/>
    </row>
    <row r="13" spans="1:7" ht="14.45" x14ac:dyDescent="0.3">
      <c r="A13" s="36" t="s">
        <v>241</v>
      </c>
      <c r="B13" s="1">
        <v>16800000</v>
      </c>
    </row>
    <row r="14" spans="1:7" x14ac:dyDescent="0.25">
      <c r="A14" s="20" t="s">
        <v>70</v>
      </c>
      <c r="B14" s="1"/>
    </row>
    <row r="15" spans="1:7" ht="14.45" x14ac:dyDescent="0.3">
      <c r="A15" s="24" t="s">
        <v>68</v>
      </c>
      <c r="B15" s="1"/>
    </row>
    <row r="16" spans="1:7" x14ac:dyDescent="0.25">
      <c r="A16" s="25" t="s">
        <v>71</v>
      </c>
      <c r="B16" s="1"/>
    </row>
    <row r="17" spans="1:2" ht="14.45" x14ac:dyDescent="0.3">
      <c r="A17" s="34">
        <v>3181</v>
      </c>
      <c r="B17" s="1"/>
    </row>
    <row r="18" spans="1:2" x14ac:dyDescent="0.25">
      <c r="A18" s="36" t="s">
        <v>131</v>
      </c>
      <c r="B18" s="1">
        <v>10000</v>
      </c>
    </row>
    <row r="19" spans="1:2" ht="14.45" x14ac:dyDescent="0.3">
      <c r="A19" s="34">
        <v>3341</v>
      </c>
      <c r="B19" s="1"/>
    </row>
    <row r="20" spans="1:2" x14ac:dyDescent="0.25">
      <c r="A20" s="36" t="s">
        <v>72</v>
      </c>
      <c r="B20" s="1">
        <v>3000000</v>
      </c>
    </row>
    <row r="21" spans="1:2" ht="14.45" x14ac:dyDescent="0.3">
      <c r="A21" s="34">
        <v>3941</v>
      </c>
      <c r="B21" s="1"/>
    </row>
    <row r="22" spans="1:2" ht="14.45" x14ac:dyDescent="0.3">
      <c r="A22" s="36" t="s">
        <v>132</v>
      </c>
      <c r="B22" s="1">
        <v>35000</v>
      </c>
    </row>
    <row r="23" spans="1:2" ht="14.45" x14ac:dyDescent="0.3">
      <c r="A23" s="25" t="s">
        <v>73</v>
      </c>
      <c r="B23" s="1"/>
    </row>
    <row r="24" spans="1:2" ht="14.45" x14ac:dyDescent="0.3">
      <c r="A24" s="34">
        <v>2211</v>
      </c>
      <c r="B24" s="1"/>
    </row>
    <row r="25" spans="1:2" ht="14.45" x14ac:dyDescent="0.3">
      <c r="A25" s="36" t="s">
        <v>133</v>
      </c>
      <c r="B25" s="1">
        <v>384482</v>
      </c>
    </row>
    <row r="26" spans="1:2" ht="14.45" x14ac:dyDescent="0.3">
      <c r="A26" s="34">
        <v>2711</v>
      </c>
      <c r="B26" s="1"/>
    </row>
    <row r="27" spans="1:2" ht="14.45" x14ac:dyDescent="0.3">
      <c r="A27" s="36" t="s">
        <v>134</v>
      </c>
      <c r="B27" s="1">
        <v>1300000</v>
      </c>
    </row>
    <row r="28" spans="1:2" ht="14.45" x14ac:dyDescent="0.3">
      <c r="A28" s="34">
        <v>2821</v>
      </c>
      <c r="B28" s="1"/>
    </row>
    <row r="29" spans="1:2" ht="14.45" x14ac:dyDescent="0.3">
      <c r="A29" s="36" t="s">
        <v>135</v>
      </c>
      <c r="B29" s="1">
        <v>900000</v>
      </c>
    </row>
    <row r="30" spans="1:2" ht="14.45" x14ac:dyDescent="0.3">
      <c r="A30" s="34">
        <v>2831</v>
      </c>
      <c r="B30" s="1"/>
    </row>
    <row r="31" spans="1:2" x14ac:dyDescent="0.25">
      <c r="A31" s="36" t="s">
        <v>75</v>
      </c>
      <c r="B31" s="1">
        <v>3100000</v>
      </c>
    </row>
    <row r="32" spans="1:2" ht="14.45" x14ac:dyDescent="0.3">
      <c r="A32" s="34">
        <v>3161</v>
      </c>
      <c r="B32" s="1"/>
    </row>
    <row r="33" spans="1:2" x14ac:dyDescent="0.25">
      <c r="A33" s="36" t="s">
        <v>136</v>
      </c>
      <c r="B33" s="1">
        <v>200000</v>
      </c>
    </row>
    <row r="34" spans="1:2" ht="14.45" x14ac:dyDescent="0.3">
      <c r="A34" s="34">
        <v>3391</v>
      </c>
      <c r="B34" s="1"/>
    </row>
    <row r="35" spans="1:2" x14ac:dyDescent="0.25">
      <c r="A35" s="36" t="s">
        <v>137</v>
      </c>
      <c r="B35" s="1">
        <v>1900000</v>
      </c>
    </row>
    <row r="36" spans="1:2" ht="14.45" x14ac:dyDescent="0.3">
      <c r="A36" s="34">
        <v>3962</v>
      </c>
      <c r="B36" s="1"/>
    </row>
    <row r="37" spans="1:2" ht="14.45" x14ac:dyDescent="0.3">
      <c r="A37" s="36" t="s">
        <v>138</v>
      </c>
      <c r="B37" s="1">
        <v>120000</v>
      </c>
    </row>
    <row r="38" spans="1:2" x14ac:dyDescent="0.25">
      <c r="A38" s="20" t="s">
        <v>223</v>
      </c>
      <c r="B38" s="1"/>
    </row>
    <row r="39" spans="1:2" ht="14.45" x14ac:dyDescent="0.3">
      <c r="A39" s="24" t="s">
        <v>221</v>
      </c>
      <c r="B39" s="1"/>
    </row>
    <row r="40" spans="1:2" ht="14.45" x14ac:dyDescent="0.3">
      <c r="A40" s="25" t="s">
        <v>395</v>
      </c>
      <c r="B40" s="1"/>
    </row>
    <row r="41" spans="1:2" ht="14.45" x14ac:dyDescent="0.3">
      <c r="A41" s="34">
        <v>2491</v>
      </c>
      <c r="B41" s="1"/>
    </row>
    <row r="42" spans="1:2" x14ac:dyDescent="0.25">
      <c r="A42" s="36" t="s">
        <v>157</v>
      </c>
      <c r="B42" s="1">
        <v>502000</v>
      </c>
    </row>
    <row r="43" spans="1:2" ht="14.45" x14ac:dyDescent="0.3">
      <c r="A43" s="34">
        <v>2921</v>
      </c>
      <c r="B43" s="1"/>
    </row>
    <row r="44" spans="1:2" ht="14.45" x14ac:dyDescent="0.3">
      <c r="A44" s="36" t="s">
        <v>253</v>
      </c>
      <c r="B44" s="1">
        <v>0</v>
      </c>
    </row>
    <row r="45" spans="1:2" ht="14.45" x14ac:dyDescent="0.3">
      <c r="A45" s="34">
        <v>4411</v>
      </c>
      <c r="B45" s="1"/>
    </row>
    <row r="46" spans="1:2" ht="14.45" x14ac:dyDescent="0.3">
      <c r="A46" s="36" t="s">
        <v>147</v>
      </c>
      <c r="B46" s="1">
        <v>0</v>
      </c>
    </row>
    <row r="47" spans="1:2" ht="14.45" x14ac:dyDescent="0.3">
      <c r="A47" s="34">
        <v>4431</v>
      </c>
      <c r="B47" s="1"/>
    </row>
    <row r="48" spans="1:2" x14ac:dyDescent="0.25">
      <c r="A48" s="36" t="s">
        <v>233</v>
      </c>
      <c r="B48" s="1">
        <v>3900000</v>
      </c>
    </row>
    <row r="49" spans="1:2" ht="14.45" x14ac:dyDescent="0.3">
      <c r="A49" s="34">
        <v>5671</v>
      </c>
      <c r="B49" s="1"/>
    </row>
    <row r="50" spans="1:2" x14ac:dyDescent="0.25">
      <c r="A50" s="36" t="s">
        <v>250</v>
      </c>
      <c r="B50" s="1">
        <v>250000</v>
      </c>
    </row>
    <row r="51" spans="1:2" ht="14.45" x14ac:dyDescent="0.3">
      <c r="A51" s="25" t="s">
        <v>224</v>
      </c>
      <c r="B51" s="1"/>
    </row>
    <row r="52" spans="1:2" ht="14.45" x14ac:dyDescent="0.3">
      <c r="A52" s="34">
        <v>3821</v>
      </c>
      <c r="B52" s="1"/>
    </row>
    <row r="53" spans="1:2" ht="14.45" x14ac:dyDescent="0.3">
      <c r="A53" s="36" t="s">
        <v>225</v>
      </c>
      <c r="B53" s="1">
        <v>4000000</v>
      </c>
    </row>
    <row r="54" spans="1:2" ht="14.45" x14ac:dyDescent="0.3">
      <c r="A54" s="34">
        <v>4451</v>
      </c>
      <c r="B54" s="1"/>
    </row>
    <row r="55" spans="1:2" ht="14.45" x14ac:dyDescent="0.3">
      <c r="A55" s="36" t="s">
        <v>226</v>
      </c>
      <c r="B55" s="1">
        <v>10000000</v>
      </c>
    </row>
    <row r="56" spans="1:2" ht="14.45" x14ac:dyDescent="0.3">
      <c r="A56" s="25" t="s">
        <v>228</v>
      </c>
      <c r="B56" s="1"/>
    </row>
    <row r="57" spans="1:2" ht="14.45" x14ac:dyDescent="0.3">
      <c r="A57" s="34">
        <v>4411</v>
      </c>
      <c r="B57" s="1"/>
    </row>
    <row r="58" spans="1:2" ht="14.45" x14ac:dyDescent="0.3">
      <c r="A58" s="36" t="s">
        <v>147</v>
      </c>
      <c r="B58" s="1">
        <v>1000000</v>
      </c>
    </row>
    <row r="59" spans="1:2" ht="14.45" x14ac:dyDescent="0.3">
      <c r="A59" s="25" t="s">
        <v>396</v>
      </c>
      <c r="B59" s="1"/>
    </row>
    <row r="60" spans="1:2" ht="14.45" x14ac:dyDescent="0.3">
      <c r="A60" s="34">
        <v>4421</v>
      </c>
      <c r="B60" s="1"/>
    </row>
    <row r="61" spans="1:2" x14ac:dyDescent="0.25">
      <c r="A61" s="36" t="s">
        <v>397</v>
      </c>
      <c r="B61" s="1">
        <v>200000</v>
      </c>
    </row>
    <row r="62" spans="1:2" x14ac:dyDescent="0.25">
      <c r="A62" s="20" t="s">
        <v>377</v>
      </c>
      <c r="B62" s="1"/>
    </row>
    <row r="63" spans="1:2" x14ac:dyDescent="0.25">
      <c r="A63" s="24" t="s">
        <v>371</v>
      </c>
      <c r="B63" s="1"/>
    </row>
    <row r="64" spans="1:2" x14ac:dyDescent="0.25">
      <c r="A64" s="25" t="s">
        <v>378</v>
      </c>
      <c r="B64" s="1"/>
    </row>
    <row r="65" spans="1:2" ht="14.45" x14ac:dyDescent="0.3">
      <c r="A65" s="34">
        <v>2221</v>
      </c>
      <c r="B65" s="1"/>
    </row>
    <row r="66" spans="1:2" ht="14.45" x14ac:dyDescent="0.3">
      <c r="A66" s="36" t="s">
        <v>187</v>
      </c>
      <c r="B66" s="1">
        <v>100000</v>
      </c>
    </row>
    <row r="67" spans="1:2" ht="14.45" x14ac:dyDescent="0.3">
      <c r="A67" s="34">
        <v>2351</v>
      </c>
      <c r="B67" s="1"/>
    </row>
    <row r="68" spans="1:2" x14ac:dyDescent="0.25">
      <c r="A68" s="36" t="s">
        <v>379</v>
      </c>
      <c r="B68" s="1">
        <v>650000</v>
      </c>
    </row>
    <row r="69" spans="1:2" ht="14.45" x14ac:dyDescent="0.3">
      <c r="A69" s="34">
        <v>2391</v>
      </c>
      <c r="B69" s="1"/>
    </row>
    <row r="70" spans="1:2" ht="14.45" x14ac:dyDescent="0.3">
      <c r="A70" s="36" t="s">
        <v>380</v>
      </c>
      <c r="B70" s="1">
        <v>500000</v>
      </c>
    </row>
    <row r="71" spans="1:2" ht="14.45" x14ac:dyDescent="0.3">
      <c r="A71" s="34">
        <v>2431</v>
      </c>
      <c r="B71" s="1"/>
    </row>
    <row r="72" spans="1:2" ht="14.45" x14ac:dyDescent="0.3">
      <c r="A72" s="36" t="s">
        <v>381</v>
      </c>
      <c r="B72" s="1">
        <v>100000</v>
      </c>
    </row>
    <row r="73" spans="1:2" ht="14.45" x14ac:dyDescent="0.3">
      <c r="A73" s="34">
        <v>2451</v>
      </c>
      <c r="B73" s="1"/>
    </row>
    <row r="74" spans="1:2" ht="14.45" x14ac:dyDescent="0.3">
      <c r="A74" s="36" t="s">
        <v>326</v>
      </c>
      <c r="B74" s="1">
        <v>400000</v>
      </c>
    </row>
    <row r="75" spans="1:2" ht="14.45" x14ac:dyDescent="0.3">
      <c r="A75" s="34">
        <v>2561</v>
      </c>
      <c r="B75" s="1"/>
    </row>
    <row r="76" spans="1:2" x14ac:dyDescent="0.25">
      <c r="A76" s="36" t="s">
        <v>169</v>
      </c>
      <c r="B76" s="1">
        <v>500000</v>
      </c>
    </row>
    <row r="77" spans="1:2" ht="14.45" x14ac:dyDescent="0.3">
      <c r="A77" s="34">
        <v>2721</v>
      </c>
      <c r="B77" s="1"/>
    </row>
    <row r="78" spans="1:2" x14ac:dyDescent="0.25">
      <c r="A78" s="36" t="s">
        <v>158</v>
      </c>
      <c r="B78" s="1">
        <v>200000</v>
      </c>
    </row>
    <row r="79" spans="1:2" ht="14.45" x14ac:dyDescent="0.3">
      <c r="A79" s="34">
        <v>2911</v>
      </c>
      <c r="B79" s="1"/>
    </row>
    <row r="80" spans="1:2" ht="14.45" x14ac:dyDescent="0.3">
      <c r="A80" s="36" t="s">
        <v>159</v>
      </c>
      <c r="B80" s="1">
        <v>150000</v>
      </c>
    </row>
    <row r="81" spans="1:2" ht="14.45" x14ac:dyDescent="0.3">
      <c r="A81" s="34">
        <v>3261</v>
      </c>
      <c r="B81" s="1"/>
    </row>
    <row r="82" spans="1:2" ht="14.45" x14ac:dyDescent="0.3">
      <c r="A82" s="36" t="s">
        <v>171</v>
      </c>
      <c r="B82" s="1">
        <v>1000000</v>
      </c>
    </row>
    <row r="83" spans="1:2" ht="14.45" x14ac:dyDescent="0.3">
      <c r="A83" s="34">
        <v>3821</v>
      </c>
      <c r="B83" s="1"/>
    </row>
    <row r="84" spans="1:2" ht="14.45" x14ac:dyDescent="0.3">
      <c r="A84" s="36" t="s">
        <v>225</v>
      </c>
      <c r="B84" s="1">
        <v>2850000</v>
      </c>
    </row>
    <row r="85" spans="1:2" ht="14.45" x14ac:dyDescent="0.3">
      <c r="A85" s="34">
        <v>5311</v>
      </c>
      <c r="B85" s="1"/>
    </row>
    <row r="86" spans="1:2" x14ac:dyDescent="0.25">
      <c r="A86" s="36" t="s">
        <v>191</v>
      </c>
      <c r="B86" s="1">
        <v>136000</v>
      </c>
    </row>
    <row r="87" spans="1:2" x14ac:dyDescent="0.25">
      <c r="A87" s="20" t="s">
        <v>83</v>
      </c>
      <c r="B87" s="1"/>
    </row>
    <row r="88" spans="1:2" ht="14.45" x14ac:dyDescent="0.3">
      <c r="A88" s="24" t="s">
        <v>37</v>
      </c>
      <c r="B88" s="1"/>
    </row>
    <row r="89" spans="1:2" ht="14.45" x14ac:dyDescent="0.3">
      <c r="A89" s="25" t="s">
        <v>193</v>
      </c>
      <c r="B89" s="1"/>
    </row>
    <row r="90" spans="1:2" ht="14.45" x14ac:dyDescent="0.3">
      <c r="A90" s="34">
        <v>2141</v>
      </c>
      <c r="B90" s="1"/>
    </row>
    <row r="91" spans="1:2" x14ac:dyDescent="0.25">
      <c r="A91" s="36" t="s">
        <v>194</v>
      </c>
      <c r="B91" s="1">
        <v>205400</v>
      </c>
    </row>
    <row r="92" spans="1:2" ht="14.45" x14ac:dyDescent="0.3">
      <c r="A92" s="34">
        <v>2461</v>
      </c>
      <c r="B92" s="1"/>
    </row>
    <row r="93" spans="1:2" x14ac:dyDescent="0.25">
      <c r="A93" s="36" t="s">
        <v>156</v>
      </c>
      <c r="B93" s="1">
        <v>150000</v>
      </c>
    </row>
    <row r="94" spans="1:2" ht="14.45" x14ac:dyDescent="0.3">
      <c r="A94" s="34">
        <v>2491</v>
      </c>
      <c r="B94" s="1"/>
    </row>
    <row r="95" spans="1:2" x14ac:dyDescent="0.25">
      <c r="A95" s="36" t="s">
        <v>157</v>
      </c>
      <c r="B95" s="1">
        <v>5000</v>
      </c>
    </row>
    <row r="96" spans="1:2" ht="14.45" x14ac:dyDescent="0.3">
      <c r="A96" s="34">
        <v>2721</v>
      </c>
      <c r="B96" s="1"/>
    </row>
    <row r="97" spans="1:2" x14ac:dyDescent="0.25">
      <c r="A97" s="36" t="s">
        <v>158</v>
      </c>
      <c r="B97" s="1">
        <v>15000</v>
      </c>
    </row>
    <row r="98" spans="1:2" ht="14.45" x14ac:dyDescent="0.3">
      <c r="A98" s="34">
        <v>2911</v>
      </c>
      <c r="B98" s="1"/>
    </row>
    <row r="99" spans="1:2" ht="14.45" x14ac:dyDescent="0.3">
      <c r="A99" s="36" t="s">
        <v>159</v>
      </c>
      <c r="B99" s="1">
        <v>20000</v>
      </c>
    </row>
    <row r="100" spans="1:2" ht="14.45" x14ac:dyDescent="0.3">
      <c r="A100" s="34">
        <v>2941</v>
      </c>
      <c r="B100" s="1"/>
    </row>
    <row r="101" spans="1:2" x14ac:dyDescent="0.25">
      <c r="A101" s="36" t="s">
        <v>195</v>
      </c>
      <c r="B101" s="1">
        <v>210000</v>
      </c>
    </row>
    <row r="102" spans="1:2" ht="14.45" x14ac:dyDescent="0.3">
      <c r="A102" s="34">
        <v>3141</v>
      </c>
      <c r="B102" s="1"/>
    </row>
    <row r="103" spans="1:2" x14ac:dyDescent="0.25">
      <c r="A103" s="36" t="s">
        <v>196</v>
      </c>
      <c r="B103" s="1">
        <v>1743664</v>
      </c>
    </row>
    <row r="104" spans="1:2" ht="14.45" x14ac:dyDescent="0.3">
      <c r="A104" s="34">
        <v>3161</v>
      </c>
      <c r="B104" s="1"/>
    </row>
    <row r="105" spans="1:2" x14ac:dyDescent="0.25">
      <c r="A105" s="36" t="s">
        <v>136</v>
      </c>
      <c r="B105" s="1">
        <v>28000</v>
      </c>
    </row>
    <row r="106" spans="1:2" ht="14.45" x14ac:dyDescent="0.3">
      <c r="A106" s="34">
        <v>3181</v>
      </c>
      <c r="B106" s="1"/>
    </row>
    <row r="107" spans="1:2" x14ac:dyDescent="0.25">
      <c r="A107" s="36" t="s">
        <v>131</v>
      </c>
      <c r="B107" s="1">
        <v>700</v>
      </c>
    </row>
    <row r="108" spans="1:2" ht="14.45" x14ac:dyDescent="0.3">
      <c r="A108" s="34">
        <v>3361</v>
      </c>
      <c r="B108" s="1"/>
    </row>
    <row r="109" spans="1:2" x14ac:dyDescent="0.25">
      <c r="A109" s="36" t="s">
        <v>197</v>
      </c>
      <c r="B109" s="1">
        <v>0</v>
      </c>
    </row>
    <row r="110" spans="1:2" ht="14.45" x14ac:dyDescent="0.3">
      <c r="A110" s="34">
        <v>3531</v>
      </c>
      <c r="B110" s="1"/>
    </row>
    <row r="111" spans="1:2" x14ac:dyDescent="0.25">
      <c r="A111" s="36" t="s">
        <v>198</v>
      </c>
      <c r="B111" s="1">
        <v>275000</v>
      </c>
    </row>
    <row r="112" spans="1:2" ht="14.45" x14ac:dyDescent="0.3">
      <c r="A112" s="34">
        <v>5151</v>
      </c>
      <c r="B112" s="1"/>
    </row>
    <row r="113" spans="1:2" x14ac:dyDescent="0.25">
      <c r="A113" s="36" t="s">
        <v>199</v>
      </c>
      <c r="B113" s="1">
        <v>483800</v>
      </c>
    </row>
    <row r="114" spans="1:2" ht="14.45" x14ac:dyDescent="0.3">
      <c r="A114" s="34">
        <v>5191</v>
      </c>
      <c r="B114" s="1"/>
    </row>
    <row r="115" spans="1:2" x14ac:dyDescent="0.25">
      <c r="A115" s="36" t="s">
        <v>200</v>
      </c>
      <c r="B115" s="1">
        <v>16200</v>
      </c>
    </row>
    <row r="116" spans="1:2" ht="14.45" x14ac:dyDescent="0.3">
      <c r="A116" s="34">
        <v>5651</v>
      </c>
      <c r="B116" s="1"/>
    </row>
    <row r="117" spans="1:2" x14ac:dyDescent="0.25">
      <c r="A117" s="36" t="s">
        <v>201</v>
      </c>
      <c r="B117" s="1">
        <v>170000</v>
      </c>
    </row>
    <row r="118" spans="1:2" ht="14.45" x14ac:dyDescent="0.3">
      <c r="A118" s="25" t="s">
        <v>84</v>
      </c>
      <c r="B118" s="1"/>
    </row>
    <row r="119" spans="1:2" ht="14.45" x14ac:dyDescent="0.3">
      <c r="A119" s="34">
        <v>3231</v>
      </c>
      <c r="B119" s="1"/>
    </row>
    <row r="120" spans="1:2" x14ac:dyDescent="0.25">
      <c r="A120" s="36" t="s">
        <v>202</v>
      </c>
      <c r="B120" s="1">
        <v>5250000</v>
      </c>
    </row>
    <row r="121" spans="1:2" ht="14.45" x14ac:dyDescent="0.3">
      <c r="A121" s="34">
        <v>3331</v>
      </c>
      <c r="B121" s="1"/>
    </row>
    <row r="122" spans="1:2" x14ac:dyDescent="0.25">
      <c r="A122" s="36" t="s">
        <v>203</v>
      </c>
      <c r="B122" s="1">
        <v>275000</v>
      </c>
    </row>
    <row r="123" spans="1:2" ht="14.45" x14ac:dyDescent="0.3">
      <c r="A123" s="34">
        <v>5691</v>
      </c>
      <c r="B123" s="1"/>
    </row>
    <row r="124" spans="1:2" ht="14.45" x14ac:dyDescent="0.3">
      <c r="A124" s="36" t="s">
        <v>86</v>
      </c>
      <c r="B124" s="1">
        <v>34907948</v>
      </c>
    </row>
    <row r="125" spans="1:2" ht="14.45" x14ac:dyDescent="0.3">
      <c r="A125" s="34">
        <v>5911</v>
      </c>
      <c r="B125" s="1"/>
    </row>
    <row r="126" spans="1:2" ht="14.45" x14ac:dyDescent="0.3">
      <c r="A126" s="36" t="s">
        <v>204</v>
      </c>
      <c r="B126" s="1">
        <v>5841164</v>
      </c>
    </row>
    <row r="127" spans="1:2" ht="14.45" x14ac:dyDescent="0.3">
      <c r="A127" s="34">
        <v>5971</v>
      </c>
      <c r="B127" s="1"/>
    </row>
    <row r="128" spans="1:2" x14ac:dyDescent="0.25">
      <c r="A128" s="36" t="s">
        <v>205</v>
      </c>
      <c r="B128" s="1">
        <v>4091000</v>
      </c>
    </row>
    <row r="129" spans="1:2" x14ac:dyDescent="0.25">
      <c r="A129" s="20" t="s">
        <v>350</v>
      </c>
      <c r="B129" s="1"/>
    </row>
    <row r="130" spans="1:2" x14ac:dyDescent="0.25">
      <c r="A130" s="24" t="s">
        <v>91</v>
      </c>
      <c r="B130" s="1"/>
    </row>
    <row r="131" spans="1:2" x14ac:dyDescent="0.25">
      <c r="A131" s="25" t="s">
        <v>351</v>
      </c>
      <c r="B131" s="1"/>
    </row>
    <row r="132" spans="1:2" ht="14.45" x14ac:dyDescent="0.3">
      <c r="A132" s="34">
        <v>2411</v>
      </c>
      <c r="B132" s="1"/>
    </row>
    <row r="133" spans="1:2" x14ac:dyDescent="0.25">
      <c r="A133" s="36" t="s">
        <v>165</v>
      </c>
      <c r="B133" s="1">
        <v>300000</v>
      </c>
    </row>
    <row r="134" spans="1:2" ht="14.45" x14ac:dyDescent="0.3">
      <c r="A134" s="34">
        <v>2421</v>
      </c>
      <c r="B134" s="1"/>
    </row>
    <row r="135" spans="1:2" ht="14.45" x14ac:dyDescent="0.3">
      <c r="A135" s="36" t="s">
        <v>155</v>
      </c>
      <c r="B135" s="1">
        <v>11000000</v>
      </c>
    </row>
    <row r="136" spans="1:2" ht="14.45" x14ac:dyDescent="0.3">
      <c r="A136" s="34">
        <v>2471</v>
      </c>
      <c r="B136" s="1"/>
    </row>
    <row r="137" spans="1:2" x14ac:dyDescent="0.25">
      <c r="A137" s="36" t="s">
        <v>166</v>
      </c>
      <c r="B137" s="1">
        <v>750000</v>
      </c>
    </row>
    <row r="138" spans="1:2" ht="14.45" x14ac:dyDescent="0.3">
      <c r="A138" s="34">
        <v>2491</v>
      </c>
      <c r="B138" s="1"/>
    </row>
    <row r="139" spans="1:2" x14ac:dyDescent="0.25">
      <c r="A139" s="36" t="s">
        <v>157</v>
      </c>
      <c r="B139" s="1">
        <v>3650000</v>
      </c>
    </row>
    <row r="140" spans="1:2" ht="14.45" x14ac:dyDescent="0.3">
      <c r="A140" s="34">
        <v>2721</v>
      </c>
      <c r="B140" s="1"/>
    </row>
    <row r="141" spans="1:2" x14ac:dyDescent="0.25">
      <c r="A141" s="36" t="s">
        <v>158</v>
      </c>
      <c r="B141" s="1">
        <v>350000</v>
      </c>
    </row>
    <row r="142" spans="1:2" ht="14.45" x14ac:dyDescent="0.3">
      <c r="A142" s="34">
        <v>2911</v>
      </c>
      <c r="B142" s="1"/>
    </row>
    <row r="143" spans="1:2" ht="14.45" x14ac:dyDescent="0.3">
      <c r="A143" s="36" t="s">
        <v>159</v>
      </c>
      <c r="B143" s="1">
        <v>1000000</v>
      </c>
    </row>
    <row r="144" spans="1:2" ht="14.45" x14ac:dyDescent="0.3">
      <c r="A144" s="34">
        <v>2971</v>
      </c>
      <c r="B144" s="1"/>
    </row>
    <row r="145" spans="1:2" ht="14.45" x14ac:dyDescent="0.3">
      <c r="A145" s="36" t="s">
        <v>190</v>
      </c>
      <c r="B145" s="1">
        <v>400000</v>
      </c>
    </row>
    <row r="146" spans="1:2" ht="14.45" x14ac:dyDescent="0.3">
      <c r="A146" s="34">
        <v>3261</v>
      </c>
      <c r="B146" s="1"/>
    </row>
    <row r="147" spans="1:2" ht="14.45" x14ac:dyDescent="0.3">
      <c r="A147" s="36" t="s">
        <v>171</v>
      </c>
      <c r="B147" s="1">
        <v>9485876.4000000004</v>
      </c>
    </row>
    <row r="148" spans="1:2" ht="14.45" x14ac:dyDescent="0.3">
      <c r="A148" s="34">
        <v>3371</v>
      </c>
      <c r="B148" s="1"/>
    </row>
    <row r="149" spans="1:2" x14ac:dyDescent="0.25">
      <c r="A149" s="36" t="s">
        <v>330</v>
      </c>
      <c r="B149" s="1">
        <v>5000000</v>
      </c>
    </row>
    <row r="150" spans="1:2" ht="14.45" x14ac:dyDescent="0.3">
      <c r="A150" s="34">
        <v>5611</v>
      </c>
      <c r="B150" s="1"/>
    </row>
    <row r="151" spans="1:2" ht="14.45" x14ac:dyDescent="0.3">
      <c r="A151" s="36" t="s">
        <v>178</v>
      </c>
      <c r="B151" s="1">
        <v>0</v>
      </c>
    </row>
    <row r="152" spans="1:2" ht="14.45" x14ac:dyDescent="0.3">
      <c r="A152" s="34">
        <v>5671</v>
      </c>
      <c r="B152" s="1"/>
    </row>
    <row r="153" spans="1:2" x14ac:dyDescent="0.25">
      <c r="A153" s="36" t="s">
        <v>250</v>
      </c>
      <c r="B153" s="1">
        <v>329904</v>
      </c>
    </row>
    <row r="154" spans="1:2" x14ac:dyDescent="0.25">
      <c r="A154" s="20" t="s">
        <v>120</v>
      </c>
      <c r="B154" s="1"/>
    </row>
    <row r="155" spans="1:2" x14ac:dyDescent="0.25">
      <c r="A155" s="24" t="s">
        <v>91</v>
      </c>
      <c r="B155" s="1"/>
    </row>
    <row r="156" spans="1:2" x14ac:dyDescent="0.25">
      <c r="A156" s="25" t="s">
        <v>121</v>
      </c>
      <c r="B156" s="1"/>
    </row>
    <row r="157" spans="1:2" ht="14.45" x14ac:dyDescent="0.3">
      <c r="A157" s="34">
        <v>2461</v>
      </c>
      <c r="B157" s="1"/>
    </row>
    <row r="158" spans="1:2" x14ac:dyDescent="0.25">
      <c r="A158" s="36" t="s">
        <v>156</v>
      </c>
      <c r="B158" s="1">
        <v>9600000</v>
      </c>
    </row>
    <row r="159" spans="1:2" ht="14.45" x14ac:dyDescent="0.3">
      <c r="A159" s="34">
        <v>2721</v>
      </c>
      <c r="B159" s="1"/>
    </row>
    <row r="160" spans="1:2" x14ac:dyDescent="0.25">
      <c r="A160" s="36" t="s">
        <v>158</v>
      </c>
      <c r="B160" s="1">
        <v>96000</v>
      </c>
    </row>
    <row r="161" spans="1:2" ht="14.45" x14ac:dyDescent="0.3">
      <c r="A161" s="34">
        <v>2911</v>
      </c>
      <c r="B161" s="1"/>
    </row>
    <row r="162" spans="1:2" ht="14.45" x14ac:dyDescent="0.3">
      <c r="A162" s="36" t="s">
        <v>159</v>
      </c>
      <c r="B162" s="1">
        <v>150000</v>
      </c>
    </row>
    <row r="163" spans="1:2" ht="14.45" x14ac:dyDescent="0.3">
      <c r="A163" s="34">
        <v>3111</v>
      </c>
      <c r="B163" s="1"/>
    </row>
    <row r="164" spans="1:2" x14ac:dyDescent="0.25">
      <c r="A164" s="36" t="s">
        <v>122</v>
      </c>
      <c r="B164" s="1">
        <v>70000000</v>
      </c>
    </row>
    <row r="165" spans="1:2" x14ac:dyDescent="0.25">
      <c r="A165" s="20" t="s">
        <v>93</v>
      </c>
      <c r="B165" s="1"/>
    </row>
    <row r="166" spans="1:2" x14ac:dyDescent="0.25">
      <c r="A166" s="24" t="s">
        <v>91</v>
      </c>
      <c r="B166" s="1"/>
    </row>
    <row r="167" spans="1:2" ht="14.45" x14ac:dyDescent="0.3">
      <c r="A167" s="25" t="s">
        <v>94</v>
      </c>
      <c r="B167" s="1"/>
    </row>
    <row r="168" spans="1:2" ht="14.45" x14ac:dyDescent="0.3">
      <c r="A168" s="34">
        <v>2161</v>
      </c>
      <c r="B168" s="1"/>
    </row>
    <row r="169" spans="1:2" ht="14.45" x14ac:dyDescent="0.3">
      <c r="A169" s="36" t="s">
        <v>154</v>
      </c>
      <c r="B169" s="1">
        <v>175000</v>
      </c>
    </row>
    <row r="170" spans="1:2" ht="14.45" x14ac:dyDescent="0.3">
      <c r="A170" s="34">
        <v>2711</v>
      </c>
      <c r="B170" s="1"/>
    </row>
    <row r="171" spans="1:2" ht="14.45" x14ac:dyDescent="0.3">
      <c r="A171" s="36" t="s">
        <v>134</v>
      </c>
      <c r="B171" s="1">
        <v>150000</v>
      </c>
    </row>
    <row r="172" spans="1:2" ht="14.45" x14ac:dyDescent="0.3">
      <c r="A172" s="34">
        <v>2721</v>
      </c>
      <c r="B172" s="1"/>
    </row>
    <row r="173" spans="1:2" x14ac:dyDescent="0.25">
      <c r="A173" s="36" t="s">
        <v>158</v>
      </c>
      <c r="B173" s="1">
        <v>180000</v>
      </c>
    </row>
    <row r="174" spans="1:2" ht="14.45" x14ac:dyDescent="0.3">
      <c r="A174" s="34">
        <v>3581</v>
      </c>
      <c r="B174" s="1"/>
    </row>
    <row r="175" spans="1:2" ht="14.45" x14ac:dyDescent="0.3">
      <c r="A175" s="36" t="s">
        <v>95</v>
      </c>
      <c r="B175" s="1">
        <v>100000000</v>
      </c>
    </row>
    <row r="176" spans="1:2" x14ac:dyDescent="0.25">
      <c r="A176" s="20" t="s">
        <v>320</v>
      </c>
      <c r="B176" s="1"/>
    </row>
    <row r="177" spans="1:2" ht="14.45" x14ac:dyDescent="0.3">
      <c r="A177" s="24" t="s">
        <v>37</v>
      </c>
      <c r="B177" s="1"/>
    </row>
    <row r="178" spans="1:2" x14ac:dyDescent="0.25">
      <c r="A178" s="25" t="s">
        <v>321</v>
      </c>
      <c r="B178" s="1"/>
    </row>
    <row r="179" spans="1:2" ht="14.45" x14ac:dyDescent="0.3">
      <c r="A179" s="34">
        <v>3181</v>
      </c>
      <c r="B179" s="1"/>
    </row>
    <row r="180" spans="1:2" x14ac:dyDescent="0.25">
      <c r="A180" s="36" t="s">
        <v>131</v>
      </c>
      <c r="B180" s="1">
        <v>5000</v>
      </c>
    </row>
    <row r="181" spans="1:2" ht="14.45" x14ac:dyDescent="0.3">
      <c r="A181" s="34">
        <v>3391</v>
      </c>
      <c r="B181" s="1"/>
    </row>
    <row r="182" spans="1:2" x14ac:dyDescent="0.25">
      <c r="A182" s="36" t="s">
        <v>137</v>
      </c>
      <c r="B182" s="1">
        <v>445000</v>
      </c>
    </row>
    <row r="183" spans="1:2" ht="14.45" x14ac:dyDescent="0.3">
      <c r="A183" s="34">
        <v>3611</v>
      </c>
      <c r="B183" s="1"/>
    </row>
    <row r="184" spans="1:2" x14ac:dyDescent="0.25">
      <c r="A184" s="36" t="s">
        <v>322</v>
      </c>
      <c r="B184" s="1">
        <v>32000000</v>
      </c>
    </row>
    <row r="185" spans="1:2" ht="14.45" x14ac:dyDescent="0.3">
      <c r="A185" s="34">
        <v>3651</v>
      </c>
      <c r="B185" s="1"/>
    </row>
    <row r="186" spans="1:2" x14ac:dyDescent="0.25">
      <c r="A186" s="36" t="s">
        <v>324</v>
      </c>
      <c r="B186" s="1">
        <v>3228216</v>
      </c>
    </row>
    <row r="187" spans="1:2" ht="14.45" x14ac:dyDescent="0.3">
      <c r="A187" s="34">
        <v>3661</v>
      </c>
      <c r="B187" s="1"/>
    </row>
    <row r="188" spans="1:2" x14ac:dyDescent="0.25">
      <c r="A188" s="36" t="s">
        <v>325</v>
      </c>
      <c r="B188" s="1">
        <v>7515784</v>
      </c>
    </row>
    <row r="189" spans="1:2" x14ac:dyDescent="0.25">
      <c r="A189" s="20" t="s">
        <v>265</v>
      </c>
      <c r="B189" s="1"/>
    </row>
    <row r="190" spans="1:2" ht="14.45" x14ac:dyDescent="0.3">
      <c r="A190" s="24" t="s">
        <v>142</v>
      </c>
      <c r="B190" s="1"/>
    </row>
    <row r="191" spans="1:2" ht="14.45" x14ac:dyDescent="0.3">
      <c r="A191" s="25" t="s">
        <v>290</v>
      </c>
      <c r="B191" s="1"/>
    </row>
    <row r="192" spans="1:2" ht="14.45" x14ac:dyDescent="0.3">
      <c r="A192" s="34">
        <v>4451</v>
      </c>
      <c r="B192" s="1"/>
    </row>
    <row r="193" spans="1:2" ht="14.45" x14ac:dyDescent="0.3">
      <c r="A193" s="36" t="s">
        <v>226</v>
      </c>
      <c r="B193" s="1">
        <v>960000</v>
      </c>
    </row>
    <row r="194" spans="1:2" x14ac:dyDescent="0.25">
      <c r="A194" s="25" t="s">
        <v>266</v>
      </c>
      <c r="B194" s="1"/>
    </row>
    <row r="195" spans="1:2" ht="14.45" x14ac:dyDescent="0.3">
      <c r="A195" s="34">
        <v>3391</v>
      </c>
      <c r="B195" s="1"/>
    </row>
    <row r="196" spans="1:2" x14ac:dyDescent="0.25">
      <c r="A196" s="36" t="s">
        <v>137</v>
      </c>
      <c r="B196" s="1">
        <v>812000</v>
      </c>
    </row>
    <row r="197" spans="1:2" ht="14.45" x14ac:dyDescent="0.3">
      <c r="A197" s="34">
        <v>3411</v>
      </c>
      <c r="B197" s="1"/>
    </row>
    <row r="198" spans="1:2" ht="14.45" x14ac:dyDescent="0.3">
      <c r="A198" s="36" t="s">
        <v>267</v>
      </c>
      <c r="B198" s="1">
        <v>0</v>
      </c>
    </row>
    <row r="199" spans="1:2" ht="14.45" x14ac:dyDescent="0.3">
      <c r="A199" s="34">
        <v>3921</v>
      </c>
      <c r="B199" s="1"/>
    </row>
    <row r="200" spans="1:2" ht="14.45" x14ac:dyDescent="0.3">
      <c r="A200" s="36" t="s">
        <v>42</v>
      </c>
      <c r="B200" s="1">
        <v>0</v>
      </c>
    </row>
    <row r="201" spans="1:2" ht="14.45" x14ac:dyDescent="0.3">
      <c r="A201" s="34">
        <v>3922</v>
      </c>
      <c r="B201" s="1"/>
    </row>
    <row r="202" spans="1:2" ht="14.45" x14ac:dyDescent="0.3">
      <c r="A202" s="36" t="s">
        <v>176</v>
      </c>
      <c r="B202" s="1">
        <v>1312000</v>
      </c>
    </row>
    <row r="203" spans="1:2" ht="14.45" x14ac:dyDescent="0.3">
      <c r="A203" s="34">
        <v>5811</v>
      </c>
      <c r="B203" s="1"/>
    </row>
    <row r="204" spans="1:2" ht="14.45" x14ac:dyDescent="0.3">
      <c r="A204" s="36" t="s">
        <v>444</v>
      </c>
      <c r="B204" s="1">
        <v>8000000</v>
      </c>
    </row>
    <row r="205" spans="1:2" ht="14.45" x14ac:dyDescent="0.3">
      <c r="A205" s="25" t="s">
        <v>365</v>
      </c>
      <c r="B205" s="1"/>
    </row>
    <row r="206" spans="1:2" ht="14.45" x14ac:dyDescent="0.3">
      <c r="A206" s="34">
        <v>4481</v>
      </c>
      <c r="B206" s="1"/>
    </row>
    <row r="207" spans="1:2" ht="14.45" x14ac:dyDescent="0.3">
      <c r="A207" s="36" t="s">
        <v>366</v>
      </c>
      <c r="B207" s="1">
        <v>500000</v>
      </c>
    </row>
    <row r="208" spans="1:2" x14ac:dyDescent="0.25">
      <c r="A208" s="20" t="s">
        <v>269</v>
      </c>
      <c r="B208" s="1"/>
    </row>
    <row r="209" spans="1:2" ht="14.45" x14ac:dyDescent="0.3">
      <c r="A209" s="24" t="s">
        <v>37</v>
      </c>
      <c r="B209" s="1"/>
    </row>
    <row r="210" spans="1:2" x14ac:dyDescent="0.25">
      <c r="A210" s="25" t="s">
        <v>270</v>
      </c>
      <c r="B210" s="1"/>
    </row>
    <row r="211" spans="1:2" ht="14.45" x14ac:dyDescent="0.3">
      <c r="A211" s="34">
        <v>2111</v>
      </c>
      <c r="B211" s="1"/>
    </row>
    <row r="212" spans="1:2" x14ac:dyDescent="0.25">
      <c r="A212" s="36" t="s">
        <v>153</v>
      </c>
      <c r="B212" s="1">
        <v>63191.5</v>
      </c>
    </row>
    <row r="213" spans="1:2" ht="14.45" x14ac:dyDescent="0.3">
      <c r="A213" s="34">
        <v>3181</v>
      </c>
      <c r="B213" s="1"/>
    </row>
    <row r="214" spans="1:2" x14ac:dyDescent="0.25">
      <c r="A214" s="36" t="s">
        <v>131</v>
      </c>
      <c r="B214" s="1">
        <v>5500</v>
      </c>
    </row>
    <row r="215" spans="1:2" ht="14.45" x14ac:dyDescent="0.3">
      <c r="A215" s="34">
        <v>3291</v>
      </c>
      <c r="B215" s="1"/>
    </row>
    <row r="216" spans="1:2" ht="14.45" x14ac:dyDescent="0.3">
      <c r="A216" s="36" t="s">
        <v>271</v>
      </c>
      <c r="B216" s="1">
        <v>126633.02</v>
      </c>
    </row>
    <row r="217" spans="1:2" ht="14.45" x14ac:dyDescent="0.3">
      <c r="A217" s="34">
        <v>3311</v>
      </c>
      <c r="B217" s="1"/>
    </row>
    <row r="218" spans="1:2" x14ac:dyDescent="0.25">
      <c r="A218" s="36" t="s">
        <v>172</v>
      </c>
      <c r="B218" s="1">
        <v>3900000</v>
      </c>
    </row>
    <row r="219" spans="1:2" ht="14.45" x14ac:dyDescent="0.3">
      <c r="A219" s="34">
        <v>3331</v>
      </c>
      <c r="B219" s="1"/>
    </row>
    <row r="220" spans="1:2" x14ac:dyDescent="0.25">
      <c r="A220" s="36" t="s">
        <v>203</v>
      </c>
      <c r="B220" s="1">
        <v>2605267.2000000002</v>
      </c>
    </row>
    <row r="221" spans="1:2" ht="14.45" x14ac:dyDescent="0.3">
      <c r="A221" s="34">
        <v>3361</v>
      </c>
      <c r="B221" s="1"/>
    </row>
    <row r="222" spans="1:2" x14ac:dyDescent="0.25">
      <c r="A222" s="36" t="s">
        <v>197</v>
      </c>
      <c r="B222" s="1">
        <v>9566</v>
      </c>
    </row>
    <row r="223" spans="1:2" ht="14.45" x14ac:dyDescent="0.3">
      <c r="A223" s="34">
        <v>3411</v>
      </c>
      <c r="B223" s="1"/>
    </row>
    <row r="224" spans="1:2" ht="14.45" x14ac:dyDescent="0.3">
      <c r="A224" s="36" t="s">
        <v>267</v>
      </c>
      <c r="B224" s="1">
        <v>8346689.8399999999</v>
      </c>
    </row>
    <row r="225" spans="1:2" ht="14.45" x14ac:dyDescent="0.3">
      <c r="A225" s="34">
        <v>3421</v>
      </c>
      <c r="B225" s="1"/>
    </row>
    <row r="226" spans="1:2" x14ac:dyDescent="0.25">
      <c r="A226" s="36" t="s">
        <v>272</v>
      </c>
      <c r="B226" s="1">
        <v>36193120.799999997</v>
      </c>
    </row>
    <row r="227" spans="1:2" ht="14.45" x14ac:dyDescent="0.3">
      <c r="A227" s="34">
        <v>3431</v>
      </c>
      <c r="B227" s="1"/>
    </row>
    <row r="228" spans="1:2" x14ac:dyDescent="0.25">
      <c r="A228" s="36" t="s">
        <v>273</v>
      </c>
      <c r="B228" s="1">
        <v>850000</v>
      </c>
    </row>
    <row r="229" spans="1:2" ht="14.45" x14ac:dyDescent="0.3">
      <c r="A229" s="34">
        <v>3511</v>
      </c>
      <c r="B229" s="1"/>
    </row>
    <row r="230" spans="1:2" x14ac:dyDescent="0.25">
      <c r="A230" s="36" t="s">
        <v>274</v>
      </c>
      <c r="B230" s="1">
        <v>15500000</v>
      </c>
    </row>
    <row r="231" spans="1:2" ht="14.45" x14ac:dyDescent="0.3">
      <c r="A231" s="34">
        <v>3711</v>
      </c>
      <c r="B231" s="1"/>
    </row>
    <row r="232" spans="1:2" x14ac:dyDescent="0.25">
      <c r="A232" s="36" t="s">
        <v>275</v>
      </c>
      <c r="B232" s="1">
        <v>8960</v>
      </c>
    </row>
    <row r="233" spans="1:2" ht="14.45" x14ac:dyDescent="0.3">
      <c r="A233" s="34">
        <v>3721</v>
      </c>
      <c r="B233" s="1"/>
    </row>
    <row r="234" spans="1:2" ht="14.45" x14ac:dyDescent="0.3">
      <c r="A234" s="36" t="s">
        <v>276</v>
      </c>
      <c r="B234" s="1">
        <v>0</v>
      </c>
    </row>
    <row r="235" spans="1:2" ht="14.45" x14ac:dyDescent="0.3">
      <c r="A235" s="34">
        <v>3751</v>
      </c>
      <c r="B235" s="1"/>
    </row>
    <row r="236" spans="1:2" x14ac:dyDescent="0.25">
      <c r="A236" s="36" t="s">
        <v>277</v>
      </c>
      <c r="B236" s="1">
        <v>2480</v>
      </c>
    </row>
    <row r="237" spans="1:2" ht="14.45" x14ac:dyDescent="0.3">
      <c r="A237" s="34">
        <v>3821</v>
      </c>
      <c r="B237" s="1"/>
    </row>
    <row r="238" spans="1:2" ht="14.45" x14ac:dyDescent="0.3">
      <c r="A238" s="36" t="s">
        <v>225</v>
      </c>
      <c r="B238" s="1">
        <v>1000000</v>
      </c>
    </row>
    <row r="239" spans="1:2" ht="14.45" x14ac:dyDescent="0.3">
      <c r="A239" s="34">
        <v>3961</v>
      </c>
      <c r="B239" s="1"/>
    </row>
    <row r="240" spans="1:2" ht="14.45" x14ac:dyDescent="0.3">
      <c r="A240" s="36" t="s">
        <v>278</v>
      </c>
      <c r="B240" s="1">
        <v>20000</v>
      </c>
    </row>
    <row r="241" spans="1:2" ht="14.45" x14ac:dyDescent="0.3">
      <c r="A241" s="34">
        <v>5111</v>
      </c>
      <c r="B241" s="1"/>
    </row>
    <row r="242" spans="1:2" x14ac:dyDescent="0.25">
      <c r="A242" s="36" t="s">
        <v>337</v>
      </c>
      <c r="B242" s="1">
        <v>20000</v>
      </c>
    </row>
    <row r="243" spans="1:2" ht="14.45" x14ac:dyDescent="0.3">
      <c r="A243" s="34">
        <v>5151</v>
      </c>
      <c r="B243" s="1"/>
    </row>
    <row r="244" spans="1:2" x14ac:dyDescent="0.25">
      <c r="A244" s="36" t="s">
        <v>199</v>
      </c>
      <c r="B244" s="1">
        <v>20000</v>
      </c>
    </row>
    <row r="245" spans="1:2" ht="14.45" x14ac:dyDescent="0.3">
      <c r="A245" s="34">
        <v>6321</v>
      </c>
      <c r="B245" s="1"/>
    </row>
    <row r="246" spans="1:2" x14ac:dyDescent="0.25">
      <c r="A246" s="36" t="s">
        <v>279</v>
      </c>
      <c r="B246" s="1">
        <v>96108364</v>
      </c>
    </row>
    <row r="247" spans="1:2" x14ac:dyDescent="0.25">
      <c r="A247" s="20" t="s">
        <v>245</v>
      </c>
      <c r="B247" s="1"/>
    </row>
    <row r="248" spans="1:2" ht="14.45" x14ac:dyDescent="0.3">
      <c r="A248" s="24" t="s">
        <v>183</v>
      </c>
      <c r="B248" s="1"/>
    </row>
    <row r="249" spans="1:2" ht="14.45" x14ac:dyDescent="0.3">
      <c r="A249" s="25" t="s">
        <v>246</v>
      </c>
      <c r="B249" s="1"/>
    </row>
    <row r="250" spans="1:2" ht="14.45" x14ac:dyDescent="0.3">
      <c r="A250" s="34">
        <v>2171</v>
      </c>
      <c r="B250" s="1"/>
    </row>
    <row r="251" spans="1:2" x14ac:dyDescent="0.25">
      <c r="A251" s="36" t="s">
        <v>247</v>
      </c>
      <c r="B251" s="1">
        <v>30000</v>
      </c>
    </row>
    <row r="252" spans="1:2" ht="14.45" x14ac:dyDescent="0.3">
      <c r="A252" s="34">
        <v>2221</v>
      </c>
      <c r="B252" s="1"/>
    </row>
    <row r="253" spans="1:2" ht="14.45" x14ac:dyDescent="0.3">
      <c r="A253" s="36" t="s">
        <v>187</v>
      </c>
      <c r="B253" s="1">
        <v>40000</v>
      </c>
    </row>
    <row r="254" spans="1:2" ht="14.45" x14ac:dyDescent="0.3">
      <c r="A254" s="34">
        <v>2521</v>
      </c>
      <c r="B254" s="1"/>
    </row>
    <row r="255" spans="1:2" x14ac:dyDescent="0.25">
      <c r="A255" s="36" t="s">
        <v>212</v>
      </c>
      <c r="B255" s="1">
        <v>50000</v>
      </c>
    </row>
    <row r="256" spans="1:2" ht="14.45" x14ac:dyDescent="0.3">
      <c r="A256" s="34">
        <v>2591</v>
      </c>
      <c r="B256" s="1"/>
    </row>
    <row r="257" spans="1:2" x14ac:dyDescent="0.25">
      <c r="A257" s="36" t="s">
        <v>248</v>
      </c>
      <c r="B257" s="1">
        <v>2400000</v>
      </c>
    </row>
    <row r="258" spans="1:2" ht="14.45" x14ac:dyDescent="0.3">
      <c r="A258" s="34">
        <v>3821</v>
      </c>
      <c r="B258" s="1"/>
    </row>
    <row r="259" spans="1:2" ht="14.45" x14ac:dyDescent="0.3">
      <c r="A259" s="36" t="s">
        <v>225</v>
      </c>
      <c r="B259" s="1">
        <v>600000</v>
      </c>
    </row>
    <row r="260" spans="1:2" ht="14.45" x14ac:dyDescent="0.3">
      <c r="A260" s="34">
        <v>4211</v>
      </c>
      <c r="B260" s="1"/>
    </row>
    <row r="261" spans="1:2" ht="14.45" x14ac:dyDescent="0.3">
      <c r="A261" s="36" t="s">
        <v>241</v>
      </c>
      <c r="B261" s="1">
        <v>1200000</v>
      </c>
    </row>
    <row r="262" spans="1:2" ht="14.45" x14ac:dyDescent="0.3">
      <c r="A262" s="34">
        <v>4411</v>
      </c>
      <c r="B262" s="1"/>
    </row>
    <row r="263" spans="1:2" ht="14.45" x14ac:dyDescent="0.3">
      <c r="A263" s="36" t="s">
        <v>147</v>
      </c>
      <c r="B263" s="1">
        <v>0</v>
      </c>
    </row>
    <row r="264" spans="1:2" ht="14.45" x14ac:dyDescent="0.3">
      <c r="A264" s="34">
        <v>5671</v>
      </c>
      <c r="B264" s="1"/>
    </row>
    <row r="265" spans="1:2" x14ac:dyDescent="0.25">
      <c r="A265" s="36" t="s">
        <v>250</v>
      </c>
      <c r="B265" s="1">
        <v>100000</v>
      </c>
    </row>
    <row r="266" spans="1:2" ht="14.45" x14ac:dyDescent="0.3">
      <c r="A266" s="34">
        <v>5781</v>
      </c>
      <c r="B266" s="1"/>
    </row>
    <row r="267" spans="1:2" x14ac:dyDescent="0.25">
      <c r="A267" s="36" t="s">
        <v>251</v>
      </c>
      <c r="B267" s="1">
        <v>50000</v>
      </c>
    </row>
    <row r="268" spans="1:2" x14ac:dyDescent="0.25">
      <c r="A268" s="20" t="s">
        <v>355</v>
      </c>
      <c r="B268" s="1"/>
    </row>
    <row r="269" spans="1:2" x14ac:dyDescent="0.25">
      <c r="A269" s="24" t="s">
        <v>91</v>
      </c>
      <c r="B269" s="1"/>
    </row>
    <row r="270" spans="1:2" ht="14.45" x14ac:dyDescent="0.3">
      <c r="A270" s="25" t="s">
        <v>356</v>
      </c>
      <c r="B270" s="1"/>
    </row>
    <row r="271" spans="1:2" ht="14.45" x14ac:dyDescent="0.3">
      <c r="A271" s="34">
        <v>2221</v>
      </c>
      <c r="B271" s="1"/>
    </row>
    <row r="272" spans="1:2" ht="14.45" x14ac:dyDescent="0.3">
      <c r="A272" s="36" t="s">
        <v>187</v>
      </c>
      <c r="B272" s="1">
        <v>25000</v>
      </c>
    </row>
    <row r="273" spans="1:2" ht="14.45" x14ac:dyDescent="0.3">
      <c r="A273" s="34">
        <v>2721</v>
      </c>
      <c r="B273" s="1"/>
    </row>
    <row r="274" spans="1:2" x14ac:dyDescent="0.25">
      <c r="A274" s="36" t="s">
        <v>158</v>
      </c>
      <c r="B274" s="1">
        <v>75000</v>
      </c>
    </row>
    <row r="275" spans="1:2" ht="14.45" x14ac:dyDescent="0.3">
      <c r="A275" s="34">
        <v>2911</v>
      </c>
      <c r="B275" s="1"/>
    </row>
    <row r="276" spans="1:2" ht="14.45" x14ac:dyDescent="0.3">
      <c r="A276" s="36" t="s">
        <v>159</v>
      </c>
      <c r="B276" s="1">
        <v>50000</v>
      </c>
    </row>
    <row r="277" spans="1:2" ht="14.45" x14ac:dyDescent="0.3">
      <c r="A277" s="34">
        <v>3571</v>
      </c>
      <c r="B277" s="1"/>
    </row>
    <row r="278" spans="1:2" x14ac:dyDescent="0.25">
      <c r="A278" s="36" t="s">
        <v>175</v>
      </c>
      <c r="B278" s="1">
        <v>200000</v>
      </c>
    </row>
    <row r="279" spans="1:2" x14ac:dyDescent="0.25">
      <c r="A279" s="20" t="s">
        <v>144</v>
      </c>
      <c r="B279" s="1"/>
    </row>
    <row r="280" spans="1:2" ht="14.45" x14ac:dyDescent="0.3">
      <c r="A280" s="24" t="s">
        <v>142</v>
      </c>
      <c r="B280" s="1"/>
    </row>
    <row r="281" spans="1:2" x14ac:dyDescent="0.25">
      <c r="A281" s="25" t="s">
        <v>145</v>
      </c>
      <c r="B281" s="1"/>
    </row>
    <row r="282" spans="1:2" ht="14.45" x14ac:dyDescent="0.3">
      <c r="A282" s="34">
        <v>4411</v>
      </c>
      <c r="B282" s="1"/>
    </row>
    <row r="283" spans="1:2" ht="14.45" x14ac:dyDescent="0.3">
      <c r="A283" s="36" t="s">
        <v>147</v>
      </c>
      <c r="B283" s="1">
        <v>4432000</v>
      </c>
    </row>
    <row r="284" spans="1:2" x14ac:dyDescent="0.25">
      <c r="A284" s="20" t="s">
        <v>101</v>
      </c>
      <c r="B284" s="1"/>
    </row>
    <row r="285" spans="1:2" x14ac:dyDescent="0.25">
      <c r="A285" s="24" t="s">
        <v>91</v>
      </c>
      <c r="B285" s="1"/>
    </row>
    <row r="286" spans="1:2" x14ac:dyDescent="0.25">
      <c r="A286" s="25" t="s">
        <v>252</v>
      </c>
      <c r="B286" s="1"/>
    </row>
    <row r="287" spans="1:2" ht="14.45" x14ac:dyDescent="0.3">
      <c r="A287" s="34">
        <v>2211</v>
      </c>
      <c r="B287" s="1"/>
    </row>
    <row r="288" spans="1:2" ht="14.45" x14ac:dyDescent="0.3">
      <c r="A288" s="36" t="s">
        <v>133</v>
      </c>
      <c r="B288" s="1">
        <v>150000</v>
      </c>
    </row>
    <row r="289" spans="1:2" ht="14.45" x14ac:dyDescent="0.3">
      <c r="A289" s="34">
        <v>2461</v>
      </c>
      <c r="B289" s="1"/>
    </row>
    <row r="290" spans="1:2" x14ac:dyDescent="0.25">
      <c r="A290" s="36" t="s">
        <v>156</v>
      </c>
      <c r="B290" s="1">
        <v>1000</v>
      </c>
    </row>
    <row r="291" spans="1:2" ht="14.45" x14ac:dyDescent="0.3">
      <c r="A291" s="34">
        <v>2471</v>
      </c>
      <c r="B291" s="1"/>
    </row>
    <row r="292" spans="1:2" x14ac:dyDescent="0.25">
      <c r="A292" s="36" t="s">
        <v>166</v>
      </c>
      <c r="B292" s="1">
        <v>2000</v>
      </c>
    </row>
    <row r="293" spans="1:2" ht="14.45" x14ac:dyDescent="0.3">
      <c r="A293" s="34">
        <v>2921</v>
      </c>
      <c r="B293" s="1"/>
    </row>
    <row r="294" spans="1:2" ht="14.45" x14ac:dyDescent="0.3">
      <c r="A294" s="36" t="s">
        <v>253</v>
      </c>
      <c r="B294" s="1">
        <v>0</v>
      </c>
    </row>
    <row r="295" spans="1:2" ht="14.45" x14ac:dyDescent="0.3">
      <c r="A295" s="34">
        <v>2961</v>
      </c>
      <c r="B295" s="1"/>
    </row>
    <row r="296" spans="1:2" ht="14.45" x14ac:dyDescent="0.3">
      <c r="A296" s="36" t="s">
        <v>254</v>
      </c>
      <c r="B296" s="1">
        <v>45000</v>
      </c>
    </row>
    <row r="297" spans="1:2" ht="14.45" x14ac:dyDescent="0.3">
      <c r="A297" s="34">
        <v>3571</v>
      </c>
      <c r="B297" s="1"/>
    </row>
    <row r="298" spans="1:2" x14ac:dyDescent="0.25">
      <c r="A298" s="36" t="s">
        <v>175</v>
      </c>
      <c r="B298" s="1">
        <v>50000</v>
      </c>
    </row>
    <row r="299" spans="1:2" x14ac:dyDescent="0.25">
      <c r="A299" s="25" t="s">
        <v>255</v>
      </c>
      <c r="B299" s="1"/>
    </row>
    <row r="300" spans="1:2" ht="14.45" x14ac:dyDescent="0.3">
      <c r="A300" s="34">
        <v>2531</v>
      </c>
      <c r="B300" s="1"/>
    </row>
    <row r="301" spans="1:2" x14ac:dyDescent="0.25">
      <c r="A301" s="36" t="s">
        <v>188</v>
      </c>
      <c r="B301" s="1">
        <v>50000</v>
      </c>
    </row>
    <row r="302" spans="1:2" ht="14.45" x14ac:dyDescent="0.3">
      <c r="A302" s="34">
        <v>2541</v>
      </c>
      <c r="B302" s="1"/>
    </row>
    <row r="303" spans="1:2" x14ac:dyDescent="0.25">
      <c r="A303" s="36" t="s">
        <v>189</v>
      </c>
      <c r="B303" s="1">
        <v>52000</v>
      </c>
    </row>
    <row r="304" spans="1:2" ht="14.45" x14ac:dyDescent="0.3">
      <c r="A304" s="34">
        <v>2721</v>
      </c>
      <c r="B304" s="1"/>
    </row>
    <row r="305" spans="1:2" x14ac:dyDescent="0.25">
      <c r="A305" s="36" t="s">
        <v>158</v>
      </c>
      <c r="B305" s="1">
        <v>2000000</v>
      </c>
    </row>
    <row r="306" spans="1:2" ht="14.45" x14ac:dyDescent="0.3">
      <c r="A306" s="34">
        <v>2911</v>
      </c>
      <c r="B306" s="1"/>
    </row>
    <row r="307" spans="1:2" ht="14.45" x14ac:dyDescent="0.3">
      <c r="A307" s="36" t="s">
        <v>159</v>
      </c>
      <c r="B307" s="1">
        <v>30000</v>
      </c>
    </row>
    <row r="308" spans="1:2" ht="14.45" x14ac:dyDescent="0.3">
      <c r="A308" s="34">
        <v>5651</v>
      </c>
      <c r="B308" s="1"/>
    </row>
    <row r="309" spans="1:2" x14ac:dyDescent="0.25">
      <c r="A309" s="36" t="s">
        <v>201</v>
      </c>
      <c r="B309" s="1">
        <v>100000</v>
      </c>
    </row>
    <row r="310" spans="1:2" ht="14.45" x14ac:dyDescent="0.3">
      <c r="A310" s="34">
        <v>5691</v>
      </c>
      <c r="B310" s="1"/>
    </row>
    <row r="311" spans="1:2" ht="14.45" x14ac:dyDescent="0.3">
      <c r="A311" s="36" t="s">
        <v>86</v>
      </c>
      <c r="B311" s="1">
        <v>1000000</v>
      </c>
    </row>
    <row r="312" spans="1:2" ht="14.45" x14ac:dyDescent="0.3">
      <c r="A312" s="25" t="s">
        <v>102</v>
      </c>
      <c r="B312" s="1"/>
    </row>
    <row r="313" spans="1:2" ht="14.45" x14ac:dyDescent="0.3">
      <c r="A313" s="34">
        <v>3251</v>
      </c>
      <c r="B313" s="1"/>
    </row>
    <row r="314" spans="1:2" ht="14.45" x14ac:dyDescent="0.3">
      <c r="A314" s="36" t="s">
        <v>103</v>
      </c>
      <c r="B314" s="1">
        <v>5500000</v>
      </c>
    </row>
    <row r="315" spans="1:2" x14ac:dyDescent="0.25">
      <c r="A315" s="20" t="s">
        <v>50</v>
      </c>
      <c r="B315" s="1"/>
    </row>
    <row r="316" spans="1:2" ht="14.45" x14ac:dyDescent="0.3">
      <c r="A316" s="24" t="s">
        <v>37</v>
      </c>
      <c r="B316" s="1"/>
    </row>
    <row r="317" spans="1:2" ht="14.45" x14ac:dyDescent="0.3">
      <c r="A317" s="25" t="s">
        <v>108</v>
      </c>
      <c r="B317" s="1"/>
    </row>
    <row r="318" spans="1:2" ht="14.45" x14ac:dyDescent="0.3">
      <c r="A318" s="34">
        <v>2111</v>
      </c>
      <c r="B318" s="1"/>
    </row>
    <row r="319" spans="1:2" x14ac:dyDescent="0.25">
      <c r="A319" s="36" t="s">
        <v>153</v>
      </c>
      <c r="B319" s="1">
        <v>2000000</v>
      </c>
    </row>
    <row r="320" spans="1:2" ht="14.45" x14ac:dyDescent="0.3">
      <c r="A320" s="34">
        <v>2161</v>
      </c>
      <c r="B320" s="1"/>
    </row>
    <row r="321" spans="1:2" ht="14.45" x14ac:dyDescent="0.3">
      <c r="A321" s="36" t="s">
        <v>154</v>
      </c>
      <c r="B321" s="1">
        <v>1450000</v>
      </c>
    </row>
    <row r="322" spans="1:2" ht="14.45" x14ac:dyDescent="0.3">
      <c r="A322" s="34">
        <v>2211</v>
      </c>
      <c r="B322" s="1"/>
    </row>
    <row r="323" spans="1:2" ht="14.45" x14ac:dyDescent="0.3">
      <c r="A323" s="36" t="s">
        <v>133</v>
      </c>
      <c r="B323" s="1">
        <v>247860</v>
      </c>
    </row>
    <row r="324" spans="1:2" ht="14.45" x14ac:dyDescent="0.3">
      <c r="A324" s="34">
        <v>2421</v>
      </c>
      <c r="B324" s="1"/>
    </row>
    <row r="325" spans="1:2" ht="14.45" x14ac:dyDescent="0.3">
      <c r="A325" s="36" t="s">
        <v>155</v>
      </c>
      <c r="B325" s="1">
        <v>20000</v>
      </c>
    </row>
    <row r="326" spans="1:2" ht="14.45" x14ac:dyDescent="0.3">
      <c r="A326" s="34">
        <v>2451</v>
      </c>
      <c r="B326" s="1"/>
    </row>
    <row r="327" spans="1:2" ht="14.45" x14ac:dyDescent="0.3">
      <c r="A327" s="36" t="s">
        <v>326</v>
      </c>
      <c r="B327" s="1">
        <v>50000</v>
      </c>
    </row>
    <row r="328" spans="1:2" ht="14.45" x14ac:dyDescent="0.3">
      <c r="A328" s="34">
        <v>2461</v>
      </c>
      <c r="B328" s="1"/>
    </row>
    <row r="329" spans="1:2" x14ac:dyDescent="0.25">
      <c r="A329" s="36" t="s">
        <v>156</v>
      </c>
      <c r="B329" s="1">
        <v>110000</v>
      </c>
    </row>
    <row r="330" spans="1:2" ht="14.45" x14ac:dyDescent="0.3">
      <c r="A330" s="34">
        <v>2471</v>
      </c>
      <c r="B330" s="1"/>
    </row>
    <row r="331" spans="1:2" x14ac:dyDescent="0.25">
      <c r="A331" s="36" t="s">
        <v>166</v>
      </c>
      <c r="B331" s="1">
        <v>80000</v>
      </c>
    </row>
    <row r="332" spans="1:2" ht="14.45" x14ac:dyDescent="0.3">
      <c r="A332" s="34">
        <v>2491</v>
      </c>
      <c r="B332" s="1"/>
    </row>
    <row r="333" spans="1:2" x14ac:dyDescent="0.25">
      <c r="A333" s="36" t="s">
        <v>157</v>
      </c>
      <c r="B333" s="1">
        <v>320000</v>
      </c>
    </row>
    <row r="334" spans="1:2" ht="14.45" x14ac:dyDescent="0.3">
      <c r="A334" s="34">
        <v>2521</v>
      </c>
      <c r="B334" s="1"/>
    </row>
    <row r="335" spans="1:2" x14ac:dyDescent="0.25">
      <c r="A335" s="36" t="s">
        <v>212</v>
      </c>
      <c r="B335" s="1">
        <v>50000</v>
      </c>
    </row>
    <row r="336" spans="1:2" ht="14.45" x14ac:dyDescent="0.3">
      <c r="A336" s="34">
        <v>2611</v>
      </c>
      <c r="B336" s="1"/>
    </row>
    <row r="337" spans="1:2" ht="14.45" x14ac:dyDescent="0.3">
      <c r="A337" s="36" t="s">
        <v>77</v>
      </c>
      <c r="B337" s="1">
        <v>35000000</v>
      </c>
    </row>
    <row r="338" spans="1:2" ht="14.45" x14ac:dyDescent="0.3">
      <c r="A338" s="34">
        <v>2911</v>
      </c>
      <c r="B338" s="1"/>
    </row>
    <row r="339" spans="1:2" ht="14.45" x14ac:dyDescent="0.3">
      <c r="A339" s="36" t="s">
        <v>159</v>
      </c>
      <c r="B339" s="1">
        <v>150000</v>
      </c>
    </row>
    <row r="340" spans="1:2" ht="14.45" x14ac:dyDescent="0.3">
      <c r="A340" s="34">
        <v>2961</v>
      </c>
      <c r="B340" s="1"/>
    </row>
    <row r="341" spans="1:2" ht="14.45" x14ac:dyDescent="0.3">
      <c r="A341" s="36" t="s">
        <v>254</v>
      </c>
      <c r="B341" s="1">
        <v>800000</v>
      </c>
    </row>
    <row r="342" spans="1:2" ht="14.45" x14ac:dyDescent="0.3">
      <c r="A342" s="34">
        <v>2981</v>
      </c>
      <c r="B342" s="1"/>
    </row>
    <row r="343" spans="1:2" ht="14.45" x14ac:dyDescent="0.3">
      <c r="A343" s="36" t="s">
        <v>170</v>
      </c>
      <c r="B343" s="1">
        <v>234219.6</v>
      </c>
    </row>
    <row r="344" spans="1:2" ht="14.45" x14ac:dyDescent="0.3">
      <c r="A344" s="34">
        <v>3111</v>
      </c>
      <c r="B344" s="1"/>
    </row>
    <row r="345" spans="1:2" x14ac:dyDescent="0.25">
      <c r="A345" s="36" t="s">
        <v>122</v>
      </c>
      <c r="B345" s="1">
        <v>5197048</v>
      </c>
    </row>
    <row r="346" spans="1:2" ht="14.45" x14ac:dyDescent="0.3">
      <c r="A346" s="34">
        <v>3141</v>
      </c>
      <c r="B346" s="1"/>
    </row>
    <row r="347" spans="1:2" x14ac:dyDescent="0.25">
      <c r="A347" s="36" t="s">
        <v>196</v>
      </c>
      <c r="B347" s="1">
        <v>600000</v>
      </c>
    </row>
    <row r="348" spans="1:2" ht="14.45" x14ac:dyDescent="0.3">
      <c r="A348" s="34">
        <v>3161</v>
      </c>
      <c r="B348" s="1"/>
    </row>
    <row r="349" spans="1:2" x14ac:dyDescent="0.25">
      <c r="A349" s="36" t="s">
        <v>136</v>
      </c>
      <c r="B349" s="1">
        <v>2700000</v>
      </c>
    </row>
    <row r="350" spans="1:2" ht="14.45" x14ac:dyDescent="0.3">
      <c r="A350" s="34">
        <v>3221</v>
      </c>
      <c r="B350" s="1"/>
    </row>
    <row r="351" spans="1:2" ht="14.45" x14ac:dyDescent="0.3">
      <c r="A351" s="36" t="s">
        <v>327</v>
      </c>
      <c r="B351" s="1">
        <v>2250000</v>
      </c>
    </row>
    <row r="352" spans="1:2" ht="14.45" x14ac:dyDescent="0.3">
      <c r="A352" s="34">
        <v>3231</v>
      </c>
      <c r="B352" s="1"/>
    </row>
    <row r="353" spans="1:2" x14ac:dyDescent="0.25">
      <c r="A353" s="36" t="s">
        <v>202</v>
      </c>
      <c r="B353" s="1">
        <v>0</v>
      </c>
    </row>
    <row r="354" spans="1:2" ht="14.45" x14ac:dyDescent="0.3">
      <c r="A354" s="34">
        <v>3251</v>
      </c>
      <c r="B354" s="1"/>
    </row>
    <row r="355" spans="1:2" ht="14.45" x14ac:dyDescent="0.3">
      <c r="A355" s="36" t="s">
        <v>103</v>
      </c>
      <c r="B355" s="1">
        <v>66696971</v>
      </c>
    </row>
    <row r="356" spans="1:2" ht="14.45" x14ac:dyDescent="0.3">
      <c r="A356" s="34">
        <v>3311</v>
      </c>
      <c r="B356" s="1"/>
    </row>
    <row r="357" spans="1:2" x14ac:dyDescent="0.25">
      <c r="A357" s="36" t="s">
        <v>172</v>
      </c>
      <c r="B357" s="1">
        <v>230000</v>
      </c>
    </row>
    <row r="358" spans="1:2" ht="14.45" x14ac:dyDescent="0.3">
      <c r="A358" s="34">
        <v>3331</v>
      </c>
      <c r="B358" s="1"/>
    </row>
    <row r="359" spans="1:2" x14ac:dyDescent="0.25">
      <c r="A359" s="36" t="s">
        <v>203</v>
      </c>
      <c r="B359" s="1">
        <v>100000</v>
      </c>
    </row>
    <row r="360" spans="1:2" ht="14.45" x14ac:dyDescent="0.3">
      <c r="A360" s="34">
        <v>3341</v>
      </c>
      <c r="B360" s="1"/>
    </row>
    <row r="361" spans="1:2" x14ac:dyDescent="0.25">
      <c r="A361" s="36" t="s">
        <v>72</v>
      </c>
      <c r="B361" s="1">
        <v>179836</v>
      </c>
    </row>
    <row r="362" spans="1:2" ht="14.45" x14ac:dyDescent="0.3">
      <c r="A362" s="34">
        <v>3371</v>
      </c>
      <c r="B362" s="1"/>
    </row>
    <row r="363" spans="1:2" x14ac:dyDescent="0.25">
      <c r="A363" s="36" t="s">
        <v>330</v>
      </c>
      <c r="B363" s="1">
        <v>20885568</v>
      </c>
    </row>
    <row r="364" spans="1:2" ht="14.45" x14ac:dyDescent="0.3">
      <c r="A364" s="34">
        <v>3441</v>
      </c>
      <c r="B364" s="1"/>
    </row>
    <row r="365" spans="1:2" ht="14.45" x14ac:dyDescent="0.3">
      <c r="A365" s="36" t="s">
        <v>331</v>
      </c>
      <c r="B365" s="1">
        <v>160000</v>
      </c>
    </row>
    <row r="366" spans="1:2" ht="14.45" x14ac:dyDescent="0.3">
      <c r="A366" s="34">
        <v>3451</v>
      </c>
      <c r="B366" s="1"/>
    </row>
    <row r="367" spans="1:2" ht="14.45" x14ac:dyDescent="0.3">
      <c r="A367" s="36" t="s">
        <v>332</v>
      </c>
      <c r="B367" s="1">
        <v>5350000</v>
      </c>
    </row>
    <row r="368" spans="1:2" ht="14.45" x14ac:dyDescent="0.3">
      <c r="A368" s="34">
        <v>3481</v>
      </c>
      <c r="B368" s="1"/>
    </row>
    <row r="369" spans="1:2" ht="14.45" x14ac:dyDescent="0.3">
      <c r="A369" s="36" t="s">
        <v>333</v>
      </c>
      <c r="B369" s="1">
        <v>1080000</v>
      </c>
    </row>
    <row r="370" spans="1:2" ht="14.45" x14ac:dyDescent="0.3">
      <c r="A370" s="34">
        <v>3511</v>
      </c>
      <c r="B370" s="1"/>
    </row>
    <row r="371" spans="1:2" x14ac:dyDescent="0.25">
      <c r="A371" s="36" t="s">
        <v>274</v>
      </c>
      <c r="B371" s="1">
        <v>450000</v>
      </c>
    </row>
    <row r="372" spans="1:2" ht="14.45" x14ac:dyDescent="0.3">
      <c r="A372" s="34">
        <v>3551</v>
      </c>
      <c r="B372" s="1"/>
    </row>
    <row r="373" spans="1:2" x14ac:dyDescent="0.25">
      <c r="A373" s="36" t="s">
        <v>334</v>
      </c>
      <c r="B373" s="1">
        <v>7000000</v>
      </c>
    </row>
    <row r="374" spans="1:2" ht="14.45" x14ac:dyDescent="0.3">
      <c r="A374" s="34">
        <v>3571</v>
      </c>
      <c r="B374" s="1"/>
    </row>
    <row r="375" spans="1:2" x14ac:dyDescent="0.25">
      <c r="A375" s="36" t="s">
        <v>175</v>
      </c>
      <c r="B375" s="1">
        <v>13000000</v>
      </c>
    </row>
    <row r="376" spans="1:2" ht="14.45" x14ac:dyDescent="0.3">
      <c r="A376" s="34">
        <v>3631</v>
      </c>
      <c r="B376" s="1"/>
    </row>
    <row r="377" spans="1:2" x14ac:dyDescent="0.25">
      <c r="A377" s="36" t="s">
        <v>335</v>
      </c>
      <c r="B377" s="1">
        <v>4866666.55</v>
      </c>
    </row>
    <row r="378" spans="1:2" ht="14.45" x14ac:dyDescent="0.3">
      <c r="A378" s="34">
        <v>3911</v>
      </c>
      <c r="B378" s="1"/>
    </row>
    <row r="379" spans="1:2" ht="14.45" x14ac:dyDescent="0.3">
      <c r="A379" s="36" t="s">
        <v>336</v>
      </c>
      <c r="B379" s="1">
        <v>100000</v>
      </c>
    </row>
    <row r="380" spans="1:2" ht="14.45" x14ac:dyDescent="0.3">
      <c r="A380" s="34">
        <v>3922</v>
      </c>
      <c r="B380" s="1"/>
    </row>
    <row r="381" spans="1:2" ht="14.45" x14ac:dyDescent="0.3">
      <c r="A381" s="36" t="s">
        <v>176</v>
      </c>
      <c r="B381" s="1">
        <v>1000000</v>
      </c>
    </row>
    <row r="382" spans="1:2" ht="14.45" x14ac:dyDescent="0.3">
      <c r="A382" s="34">
        <v>3941</v>
      </c>
      <c r="B382" s="1"/>
    </row>
    <row r="383" spans="1:2" ht="14.45" x14ac:dyDescent="0.3">
      <c r="A383" s="36" t="s">
        <v>132</v>
      </c>
      <c r="B383" s="1">
        <v>10000000</v>
      </c>
    </row>
    <row r="384" spans="1:2" ht="14.45" x14ac:dyDescent="0.3">
      <c r="A384" s="34">
        <v>3962</v>
      </c>
      <c r="B384" s="1"/>
    </row>
    <row r="385" spans="1:2" ht="14.45" x14ac:dyDescent="0.3">
      <c r="A385" s="36" t="s">
        <v>138</v>
      </c>
      <c r="B385" s="1">
        <v>75000</v>
      </c>
    </row>
    <row r="386" spans="1:2" ht="14.45" x14ac:dyDescent="0.3">
      <c r="A386" s="34">
        <v>5111</v>
      </c>
      <c r="B386" s="1"/>
    </row>
    <row r="387" spans="1:2" x14ac:dyDescent="0.25">
      <c r="A387" s="36" t="s">
        <v>337</v>
      </c>
      <c r="B387" s="1">
        <v>100000</v>
      </c>
    </row>
    <row r="388" spans="1:2" ht="14.45" x14ac:dyDescent="0.3">
      <c r="A388" s="34">
        <v>5191</v>
      </c>
      <c r="B388" s="1"/>
    </row>
    <row r="389" spans="1:2" x14ac:dyDescent="0.25">
      <c r="A389" s="36" t="s">
        <v>200</v>
      </c>
      <c r="B389" s="1">
        <v>68041</v>
      </c>
    </row>
    <row r="390" spans="1:2" ht="14.45" x14ac:dyDescent="0.3">
      <c r="A390" s="25" t="s">
        <v>76</v>
      </c>
      <c r="B390" s="1"/>
    </row>
    <row r="391" spans="1:2" ht="14.45" x14ac:dyDescent="0.3">
      <c r="A391" s="34">
        <v>2611</v>
      </c>
      <c r="B391" s="1"/>
    </row>
    <row r="392" spans="1:2" ht="14.45" x14ac:dyDescent="0.3">
      <c r="A392" s="36" t="s">
        <v>77</v>
      </c>
      <c r="B392" s="1">
        <v>28000000</v>
      </c>
    </row>
    <row r="393" spans="1:2" x14ac:dyDescent="0.25">
      <c r="A393" s="25" t="s">
        <v>104</v>
      </c>
      <c r="B393" s="1"/>
    </row>
    <row r="394" spans="1:2" ht="14.45" x14ac:dyDescent="0.3">
      <c r="A394" s="34">
        <v>2611</v>
      </c>
      <c r="B394" s="1"/>
    </row>
    <row r="395" spans="1:2" ht="14.45" x14ac:dyDescent="0.3">
      <c r="A395" s="36" t="s">
        <v>77</v>
      </c>
      <c r="B395" s="1">
        <v>7000000</v>
      </c>
    </row>
    <row r="396" spans="1:2" ht="14.45" x14ac:dyDescent="0.3">
      <c r="A396" s="25" t="s">
        <v>51</v>
      </c>
      <c r="B396" s="1"/>
    </row>
    <row r="397" spans="1:2" ht="14.45" x14ac:dyDescent="0.3">
      <c r="A397" s="34">
        <v>1111</v>
      </c>
      <c r="B397" s="1"/>
    </row>
    <row r="398" spans="1:2" ht="14.45" x14ac:dyDescent="0.3">
      <c r="A398" s="36" t="s">
        <v>338</v>
      </c>
      <c r="B398" s="1">
        <v>12975991.18</v>
      </c>
    </row>
    <row r="399" spans="1:2" ht="14.45" x14ac:dyDescent="0.3">
      <c r="A399" s="34">
        <v>1131</v>
      </c>
      <c r="B399" s="1"/>
    </row>
    <row r="400" spans="1:2" ht="14.45" x14ac:dyDescent="0.3">
      <c r="A400" s="36" t="s">
        <v>52</v>
      </c>
      <c r="B400" s="1">
        <v>764056478.54000008</v>
      </c>
    </row>
    <row r="401" spans="1:2" ht="14.45" x14ac:dyDescent="0.3">
      <c r="A401" s="34">
        <v>1221</v>
      </c>
      <c r="B401" s="1"/>
    </row>
    <row r="402" spans="1:2" ht="14.45" x14ac:dyDescent="0.3">
      <c r="A402" s="36" t="s">
        <v>56</v>
      </c>
      <c r="B402" s="1">
        <v>106196660.64</v>
      </c>
    </row>
    <row r="403" spans="1:2" ht="14.45" x14ac:dyDescent="0.3">
      <c r="A403" s="34">
        <v>1231</v>
      </c>
      <c r="B403" s="1"/>
    </row>
    <row r="404" spans="1:2" x14ac:dyDescent="0.25">
      <c r="A404" s="36" t="s">
        <v>339</v>
      </c>
      <c r="B404" s="1">
        <v>26400</v>
      </c>
    </row>
    <row r="405" spans="1:2" ht="14.45" x14ac:dyDescent="0.3">
      <c r="A405" s="34">
        <v>1321</v>
      </c>
      <c r="B405" s="1"/>
    </row>
    <row r="406" spans="1:2" ht="14.45" x14ac:dyDescent="0.3">
      <c r="A406" s="36" t="s">
        <v>340</v>
      </c>
      <c r="B406" s="1">
        <v>11963192.780000001</v>
      </c>
    </row>
    <row r="407" spans="1:2" ht="14.45" x14ac:dyDescent="0.3">
      <c r="A407" s="34">
        <v>1322</v>
      </c>
      <c r="B407" s="1"/>
    </row>
    <row r="408" spans="1:2" x14ac:dyDescent="0.25">
      <c r="A408" s="36" t="s">
        <v>53</v>
      </c>
      <c r="B408" s="1">
        <v>119631927.78999999</v>
      </c>
    </row>
    <row r="409" spans="1:2" ht="14.45" x14ac:dyDescent="0.3">
      <c r="A409" s="34">
        <v>1331</v>
      </c>
      <c r="B409" s="1"/>
    </row>
    <row r="410" spans="1:2" ht="14.45" x14ac:dyDescent="0.3">
      <c r="A410" s="36" t="s">
        <v>341</v>
      </c>
      <c r="B410" s="1">
        <v>700000</v>
      </c>
    </row>
    <row r="411" spans="1:2" ht="14.45" x14ac:dyDescent="0.3">
      <c r="A411" s="34">
        <v>1341</v>
      </c>
      <c r="B411" s="1"/>
    </row>
    <row r="412" spans="1:2" ht="14.45" x14ac:dyDescent="0.3">
      <c r="A412" s="36" t="s">
        <v>342</v>
      </c>
      <c r="B412" s="1">
        <v>7500000</v>
      </c>
    </row>
    <row r="413" spans="1:2" ht="14.45" x14ac:dyDescent="0.3">
      <c r="A413" s="34">
        <v>1411</v>
      </c>
      <c r="B413" s="1"/>
    </row>
    <row r="414" spans="1:2" ht="14.45" x14ac:dyDescent="0.3">
      <c r="A414" s="36" t="s">
        <v>343</v>
      </c>
      <c r="B414" s="1">
        <v>51680992.799999997</v>
      </c>
    </row>
    <row r="415" spans="1:2" ht="14.45" x14ac:dyDescent="0.3">
      <c r="A415" s="34">
        <v>1421</v>
      </c>
      <c r="B415" s="1"/>
    </row>
    <row r="416" spans="1:2" ht="14.45" x14ac:dyDescent="0.3">
      <c r="A416" s="36" t="s">
        <v>344</v>
      </c>
      <c r="B416" s="1">
        <v>25840496.400000002</v>
      </c>
    </row>
    <row r="417" spans="1:2" ht="14.45" x14ac:dyDescent="0.3">
      <c r="A417" s="34">
        <v>1431</v>
      </c>
      <c r="B417" s="1"/>
    </row>
    <row r="418" spans="1:2" ht="14.45" x14ac:dyDescent="0.3">
      <c r="A418" s="36" t="s">
        <v>345</v>
      </c>
      <c r="B418" s="1">
        <v>17226997.600000001</v>
      </c>
    </row>
    <row r="419" spans="1:2" ht="14.45" x14ac:dyDescent="0.3">
      <c r="A419" s="34">
        <v>1432</v>
      </c>
      <c r="B419" s="1"/>
    </row>
    <row r="420" spans="1:2" ht="14.45" x14ac:dyDescent="0.3">
      <c r="A420" s="36" t="s">
        <v>346</v>
      </c>
      <c r="B420" s="1">
        <v>150736229.00999999</v>
      </c>
    </row>
    <row r="421" spans="1:2" ht="14.45" x14ac:dyDescent="0.3">
      <c r="A421" s="34">
        <v>1441</v>
      </c>
      <c r="B421" s="1"/>
    </row>
    <row r="422" spans="1:2" ht="14.45" x14ac:dyDescent="0.3">
      <c r="A422" s="36" t="s">
        <v>347</v>
      </c>
      <c r="B422" s="1">
        <v>12990000</v>
      </c>
    </row>
    <row r="423" spans="1:2" ht="14.45" x14ac:dyDescent="0.3">
      <c r="A423" s="34">
        <v>1521</v>
      </c>
      <c r="B423" s="1"/>
    </row>
    <row r="424" spans="1:2" ht="14.45" x14ac:dyDescent="0.3">
      <c r="A424" s="36" t="s">
        <v>348</v>
      </c>
      <c r="B424" s="1">
        <v>6000000</v>
      </c>
    </row>
    <row r="425" spans="1:2" ht="14.45" x14ac:dyDescent="0.3">
      <c r="A425" s="34">
        <v>1591</v>
      </c>
      <c r="B425" s="1"/>
    </row>
    <row r="426" spans="1:2" x14ac:dyDescent="0.25">
      <c r="A426" s="36" t="s">
        <v>57</v>
      </c>
      <c r="B426" s="1">
        <v>108210435.26000001</v>
      </c>
    </row>
    <row r="427" spans="1:2" ht="14.45" x14ac:dyDescent="0.3">
      <c r="A427" s="34">
        <v>1711</v>
      </c>
      <c r="B427" s="1"/>
    </row>
    <row r="428" spans="1:2" x14ac:dyDescent="0.25">
      <c r="A428" s="36" t="s">
        <v>60</v>
      </c>
      <c r="B428" s="1">
        <v>21200000</v>
      </c>
    </row>
    <row r="429" spans="1:2" x14ac:dyDescent="0.25">
      <c r="A429" s="20" t="s">
        <v>163</v>
      </c>
      <c r="B429" s="1"/>
    </row>
    <row r="430" spans="1:2" x14ac:dyDescent="0.25">
      <c r="A430" s="24" t="s">
        <v>161</v>
      </c>
      <c r="B430" s="1"/>
    </row>
    <row r="431" spans="1:2" ht="14.45" x14ac:dyDescent="0.3">
      <c r="A431" s="25" t="s">
        <v>164</v>
      </c>
      <c r="B431" s="1"/>
    </row>
    <row r="432" spans="1:2" ht="14.45" x14ac:dyDescent="0.3">
      <c r="A432" s="34">
        <v>2411</v>
      </c>
      <c r="B432" s="1"/>
    </row>
    <row r="433" spans="1:2" x14ac:dyDescent="0.25">
      <c r="A433" s="36" t="s">
        <v>165</v>
      </c>
      <c r="B433" s="1">
        <v>200000</v>
      </c>
    </row>
    <row r="434" spans="1:2" ht="14.45" x14ac:dyDescent="0.3">
      <c r="A434" s="34">
        <v>2421</v>
      </c>
      <c r="B434" s="1"/>
    </row>
    <row r="435" spans="1:2" ht="14.45" x14ac:dyDescent="0.3">
      <c r="A435" s="36" t="s">
        <v>155</v>
      </c>
      <c r="B435" s="1">
        <v>700000</v>
      </c>
    </row>
    <row r="436" spans="1:2" ht="14.45" x14ac:dyDescent="0.3">
      <c r="A436" s="34">
        <v>2461</v>
      </c>
      <c r="B436" s="1"/>
    </row>
    <row r="437" spans="1:2" x14ac:dyDescent="0.25">
      <c r="A437" s="36" t="s">
        <v>156</v>
      </c>
      <c r="B437" s="1">
        <v>207000</v>
      </c>
    </row>
    <row r="438" spans="1:2" ht="14.45" x14ac:dyDescent="0.3">
      <c r="A438" s="34">
        <v>2471</v>
      </c>
      <c r="B438" s="1"/>
    </row>
    <row r="439" spans="1:2" x14ac:dyDescent="0.25">
      <c r="A439" s="36" t="s">
        <v>166</v>
      </c>
      <c r="B439" s="1">
        <v>2250000</v>
      </c>
    </row>
    <row r="440" spans="1:2" ht="14.45" x14ac:dyDescent="0.3">
      <c r="A440" s="34">
        <v>2491</v>
      </c>
      <c r="B440" s="1"/>
    </row>
    <row r="441" spans="1:2" x14ac:dyDescent="0.25">
      <c r="A441" s="36" t="s">
        <v>157</v>
      </c>
      <c r="B441" s="1">
        <v>30000</v>
      </c>
    </row>
    <row r="442" spans="1:2" ht="14.45" x14ac:dyDescent="0.3">
      <c r="A442" s="34">
        <v>2511</v>
      </c>
      <c r="B442" s="1"/>
    </row>
    <row r="443" spans="1:2" x14ac:dyDescent="0.25">
      <c r="A443" s="36" t="s">
        <v>167</v>
      </c>
      <c r="B443" s="1">
        <v>1700000</v>
      </c>
    </row>
    <row r="444" spans="1:2" ht="14.45" x14ac:dyDescent="0.3">
      <c r="A444" s="34">
        <v>2551</v>
      </c>
      <c r="B444" s="1"/>
    </row>
    <row r="445" spans="1:2" ht="14.45" x14ac:dyDescent="0.3">
      <c r="A445" s="36" t="s">
        <v>168</v>
      </c>
      <c r="B445" s="1">
        <v>200000</v>
      </c>
    </row>
    <row r="446" spans="1:2" ht="14.45" x14ac:dyDescent="0.3">
      <c r="A446" s="34">
        <v>2561</v>
      </c>
      <c r="B446" s="1"/>
    </row>
    <row r="447" spans="1:2" x14ac:dyDescent="0.25">
      <c r="A447" s="36" t="s">
        <v>169</v>
      </c>
      <c r="B447" s="1">
        <v>2250000</v>
      </c>
    </row>
    <row r="448" spans="1:2" ht="14.45" x14ac:dyDescent="0.3">
      <c r="A448" s="34">
        <v>2721</v>
      </c>
      <c r="B448" s="1"/>
    </row>
    <row r="449" spans="1:2" x14ac:dyDescent="0.25">
      <c r="A449" s="36" t="s">
        <v>158</v>
      </c>
      <c r="B449" s="1">
        <v>360000</v>
      </c>
    </row>
    <row r="450" spans="1:2" ht="14.45" x14ac:dyDescent="0.3">
      <c r="A450" s="34">
        <v>2911</v>
      </c>
      <c r="B450" s="1"/>
    </row>
    <row r="451" spans="1:2" ht="14.45" x14ac:dyDescent="0.3">
      <c r="A451" s="36" t="s">
        <v>159</v>
      </c>
      <c r="B451" s="1">
        <v>2443000</v>
      </c>
    </row>
    <row r="452" spans="1:2" ht="14.45" x14ac:dyDescent="0.3">
      <c r="A452" s="34">
        <v>2981</v>
      </c>
      <c r="B452" s="1"/>
    </row>
    <row r="453" spans="1:2" ht="14.45" x14ac:dyDescent="0.3">
      <c r="A453" s="36" t="s">
        <v>170</v>
      </c>
      <c r="B453" s="1">
        <v>350000</v>
      </c>
    </row>
    <row r="454" spans="1:2" ht="14.45" x14ac:dyDescent="0.3">
      <c r="A454" s="34">
        <v>3111</v>
      </c>
      <c r="B454" s="1"/>
    </row>
    <row r="455" spans="1:2" x14ac:dyDescent="0.25">
      <c r="A455" s="36" t="s">
        <v>122</v>
      </c>
      <c r="B455" s="1">
        <v>116185349.58</v>
      </c>
    </row>
    <row r="456" spans="1:2" ht="14.45" x14ac:dyDescent="0.3">
      <c r="A456" s="34">
        <v>3261</v>
      </c>
      <c r="B456" s="1"/>
    </row>
    <row r="457" spans="1:2" ht="14.45" x14ac:dyDescent="0.3">
      <c r="A457" s="36" t="s">
        <v>171</v>
      </c>
      <c r="B457" s="1">
        <v>30000000</v>
      </c>
    </row>
    <row r="458" spans="1:2" ht="14.45" x14ac:dyDescent="0.3">
      <c r="A458" s="34">
        <v>3311</v>
      </c>
      <c r="B458" s="1"/>
    </row>
    <row r="459" spans="1:2" x14ac:dyDescent="0.25">
      <c r="A459" s="36" t="s">
        <v>172</v>
      </c>
      <c r="B459" s="1">
        <v>3480000</v>
      </c>
    </row>
    <row r="460" spans="1:2" ht="14.45" x14ac:dyDescent="0.3">
      <c r="A460" s="34">
        <v>3321</v>
      </c>
      <c r="B460" s="1"/>
    </row>
    <row r="461" spans="1:2" x14ac:dyDescent="0.25">
      <c r="A461" s="36" t="s">
        <v>173</v>
      </c>
      <c r="B461" s="1">
        <v>5000000</v>
      </c>
    </row>
    <row r="462" spans="1:2" ht="14.45" x14ac:dyDescent="0.3">
      <c r="A462" s="34">
        <v>3381</v>
      </c>
      <c r="B462" s="1"/>
    </row>
    <row r="463" spans="1:2" ht="14.45" x14ac:dyDescent="0.3">
      <c r="A463" s="36" t="s">
        <v>174</v>
      </c>
      <c r="B463" s="1">
        <v>42000000</v>
      </c>
    </row>
    <row r="464" spans="1:2" ht="14.45" x14ac:dyDescent="0.3">
      <c r="A464" s="34">
        <v>3571</v>
      </c>
      <c r="B464" s="1"/>
    </row>
    <row r="465" spans="1:2" x14ac:dyDescent="0.25">
      <c r="A465" s="36" t="s">
        <v>175</v>
      </c>
      <c r="B465" s="1">
        <v>43006351</v>
      </c>
    </row>
    <row r="466" spans="1:2" ht="14.45" x14ac:dyDescent="0.3">
      <c r="A466" s="34">
        <v>3922</v>
      </c>
      <c r="B466" s="1"/>
    </row>
    <row r="467" spans="1:2" ht="14.45" x14ac:dyDescent="0.3">
      <c r="A467" s="36" t="s">
        <v>176</v>
      </c>
      <c r="B467" s="1">
        <v>9000000</v>
      </c>
    </row>
    <row r="468" spans="1:2" ht="14.45" x14ac:dyDescent="0.3">
      <c r="A468" s="34">
        <v>3951</v>
      </c>
      <c r="B468" s="1"/>
    </row>
    <row r="469" spans="1:2" ht="14.45" x14ac:dyDescent="0.3">
      <c r="A469" s="36" t="s">
        <v>177</v>
      </c>
      <c r="B469" s="1">
        <v>9775246</v>
      </c>
    </row>
    <row r="470" spans="1:2" ht="14.45" x14ac:dyDescent="0.3">
      <c r="A470" s="34">
        <v>5611</v>
      </c>
      <c r="B470" s="1"/>
    </row>
    <row r="471" spans="1:2" ht="14.45" x14ac:dyDescent="0.3">
      <c r="A471" s="36" t="s">
        <v>178</v>
      </c>
      <c r="B471" s="1">
        <v>150000</v>
      </c>
    </row>
    <row r="472" spans="1:2" x14ac:dyDescent="0.25">
      <c r="A472" s="20" t="s">
        <v>362</v>
      </c>
      <c r="B472" s="1"/>
    </row>
    <row r="473" spans="1:2" ht="14.45" x14ac:dyDescent="0.3">
      <c r="A473" s="24" t="s">
        <v>37</v>
      </c>
      <c r="B473" s="1"/>
    </row>
    <row r="474" spans="1:2" ht="14.45" x14ac:dyDescent="0.3">
      <c r="A474" s="25" t="s">
        <v>363</v>
      </c>
      <c r="B474" s="1"/>
    </row>
    <row r="475" spans="1:2" ht="14.45" x14ac:dyDescent="0.3">
      <c r="A475" s="34">
        <v>3391</v>
      </c>
      <c r="B475" s="1"/>
    </row>
    <row r="476" spans="1:2" x14ac:dyDescent="0.25">
      <c r="A476" s="36" t="s">
        <v>137</v>
      </c>
      <c r="B476" s="1">
        <v>1570000</v>
      </c>
    </row>
    <row r="477" spans="1:2" x14ac:dyDescent="0.25">
      <c r="A477" s="20" t="s">
        <v>401</v>
      </c>
      <c r="B477" s="1"/>
    </row>
    <row r="478" spans="1:2" ht="14.45" x14ac:dyDescent="0.3">
      <c r="A478" s="24" t="s">
        <v>221</v>
      </c>
      <c r="B478" s="1"/>
    </row>
    <row r="479" spans="1:2" x14ac:dyDescent="0.25">
      <c r="A479" s="25" t="s">
        <v>402</v>
      </c>
      <c r="B479" s="1"/>
    </row>
    <row r="480" spans="1:2" ht="14.45" x14ac:dyDescent="0.3">
      <c r="A480" s="34">
        <v>2491</v>
      </c>
      <c r="B480" s="1"/>
    </row>
    <row r="481" spans="1:2" x14ac:dyDescent="0.25">
      <c r="A481" s="36" t="s">
        <v>157</v>
      </c>
      <c r="B481" s="1">
        <v>150000</v>
      </c>
    </row>
    <row r="482" spans="1:2" ht="14.45" x14ac:dyDescent="0.3">
      <c r="A482" s="34">
        <v>2541</v>
      </c>
      <c r="B482" s="1"/>
    </row>
    <row r="483" spans="1:2" x14ac:dyDescent="0.25">
      <c r="A483" s="36" t="s">
        <v>189</v>
      </c>
      <c r="B483" s="1">
        <v>3000</v>
      </c>
    </row>
    <row r="484" spans="1:2" ht="14.45" x14ac:dyDescent="0.3">
      <c r="A484" s="34">
        <v>2911</v>
      </c>
      <c r="B484" s="1"/>
    </row>
    <row r="485" spans="1:2" ht="14.45" x14ac:dyDescent="0.3">
      <c r="A485" s="36" t="s">
        <v>159</v>
      </c>
      <c r="B485" s="1">
        <v>7000</v>
      </c>
    </row>
    <row r="486" spans="1:2" ht="14.45" x14ac:dyDescent="0.3">
      <c r="A486" s="34">
        <v>2921</v>
      </c>
      <c r="B486" s="1"/>
    </row>
    <row r="487" spans="1:2" ht="14.45" x14ac:dyDescent="0.3">
      <c r="A487" s="36" t="s">
        <v>253</v>
      </c>
      <c r="B487" s="1">
        <v>10000</v>
      </c>
    </row>
    <row r="488" spans="1:2" ht="14.45" x14ac:dyDescent="0.3">
      <c r="A488" s="34">
        <v>3821</v>
      </c>
      <c r="B488" s="1"/>
    </row>
    <row r="489" spans="1:2" ht="14.45" x14ac:dyDescent="0.3">
      <c r="A489" s="36" t="s">
        <v>225</v>
      </c>
      <c r="B489" s="1">
        <v>2529800</v>
      </c>
    </row>
    <row r="490" spans="1:2" x14ac:dyDescent="0.25">
      <c r="A490" s="20" t="s">
        <v>151</v>
      </c>
      <c r="B490" s="1"/>
    </row>
    <row r="491" spans="1:2" ht="14.45" x14ac:dyDescent="0.3">
      <c r="A491" s="24" t="s">
        <v>142</v>
      </c>
      <c r="B491" s="1"/>
    </row>
    <row r="492" spans="1:2" x14ac:dyDescent="0.25">
      <c r="A492" s="25" t="s">
        <v>358</v>
      </c>
      <c r="B492" s="1"/>
    </row>
    <row r="493" spans="1:2" ht="14.45" x14ac:dyDescent="0.3">
      <c r="A493" s="34">
        <v>3391</v>
      </c>
      <c r="B493" s="1"/>
    </row>
    <row r="494" spans="1:2" x14ac:dyDescent="0.25">
      <c r="A494" s="36" t="s">
        <v>137</v>
      </c>
      <c r="B494" s="1">
        <v>1000000</v>
      </c>
    </row>
    <row r="495" spans="1:2" ht="14.45" x14ac:dyDescent="0.3">
      <c r="A495" s="34">
        <v>3711</v>
      </c>
      <c r="B495" s="1"/>
    </row>
    <row r="496" spans="1:2" x14ac:dyDescent="0.25">
      <c r="A496" s="36" t="s">
        <v>275</v>
      </c>
      <c r="B496" s="1">
        <v>8710</v>
      </c>
    </row>
    <row r="497" spans="1:2" ht="14.45" x14ac:dyDescent="0.3">
      <c r="A497" s="34">
        <v>3751</v>
      </c>
      <c r="B497" s="1"/>
    </row>
    <row r="498" spans="1:2" x14ac:dyDescent="0.25">
      <c r="A498" s="36" t="s">
        <v>277</v>
      </c>
      <c r="B498" s="1">
        <v>1357.98</v>
      </c>
    </row>
    <row r="499" spans="1:2" ht="14.45" x14ac:dyDescent="0.3">
      <c r="A499" s="34">
        <v>3791</v>
      </c>
      <c r="B499" s="1"/>
    </row>
    <row r="500" spans="1:2" ht="14.45" x14ac:dyDescent="0.3">
      <c r="A500" s="36" t="s">
        <v>359</v>
      </c>
      <c r="B500" s="1">
        <v>9324.6</v>
      </c>
    </row>
    <row r="501" spans="1:2" ht="14.45" x14ac:dyDescent="0.3">
      <c r="A501" s="34">
        <v>3821</v>
      </c>
      <c r="B501" s="1"/>
    </row>
    <row r="502" spans="1:2" ht="14.45" x14ac:dyDescent="0.3">
      <c r="A502" s="36" t="s">
        <v>225</v>
      </c>
      <c r="B502" s="1">
        <v>1480607.42</v>
      </c>
    </row>
    <row r="503" spans="1:2" ht="14.45" x14ac:dyDescent="0.3">
      <c r="A503" s="25" t="s">
        <v>288</v>
      </c>
      <c r="B503" s="1"/>
    </row>
    <row r="504" spans="1:2" ht="14.45" x14ac:dyDescent="0.3">
      <c r="A504" s="34">
        <v>3821</v>
      </c>
      <c r="B504" s="1"/>
    </row>
    <row r="505" spans="1:2" ht="14.45" x14ac:dyDescent="0.3">
      <c r="A505" s="36" t="s">
        <v>225</v>
      </c>
      <c r="B505" s="1">
        <v>2823470</v>
      </c>
    </row>
    <row r="506" spans="1:2" ht="14.45" x14ac:dyDescent="0.3">
      <c r="A506" s="34">
        <v>4311</v>
      </c>
      <c r="B506" s="1"/>
    </row>
    <row r="507" spans="1:2" x14ac:dyDescent="0.25">
      <c r="A507" s="36" t="s">
        <v>289</v>
      </c>
      <c r="B507" s="1">
        <v>2000000</v>
      </c>
    </row>
    <row r="508" spans="1:2" x14ac:dyDescent="0.25">
      <c r="A508" s="25" t="s">
        <v>152</v>
      </c>
      <c r="B508" s="1"/>
    </row>
    <row r="509" spans="1:2" ht="14.45" x14ac:dyDescent="0.3">
      <c r="A509" s="34">
        <v>2111</v>
      </c>
      <c r="B509" s="1"/>
    </row>
    <row r="510" spans="1:2" x14ac:dyDescent="0.25">
      <c r="A510" s="36" t="s">
        <v>153</v>
      </c>
      <c r="B510" s="1">
        <v>50000</v>
      </c>
    </row>
    <row r="511" spans="1:2" ht="14.45" x14ac:dyDescent="0.3">
      <c r="A511" s="34">
        <v>2161</v>
      </c>
      <c r="B511" s="1"/>
    </row>
    <row r="512" spans="1:2" ht="14.45" x14ac:dyDescent="0.3">
      <c r="A512" s="36" t="s">
        <v>154</v>
      </c>
      <c r="B512" s="1">
        <v>150000</v>
      </c>
    </row>
    <row r="513" spans="1:2" ht="14.45" x14ac:dyDescent="0.3">
      <c r="A513" s="34">
        <v>2421</v>
      </c>
      <c r="B513" s="1"/>
    </row>
    <row r="514" spans="1:2" ht="14.45" x14ac:dyDescent="0.3">
      <c r="A514" s="36" t="s">
        <v>155</v>
      </c>
      <c r="B514" s="1">
        <v>10150</v>
      </c>
    </row>
    <row r="515" spans="1:2" ht="14.45" x14ac:dyDescent="0.3">
      <c r="A515" s="34">
        <v>2461</v>
      </c>
      <c r="B515" s="1"/>
    </row>
    <row r="516" spans="1:2" x14ac:dyDescent="0.25">
      <c r="A516" s="36" t="s">
        <v>156</v>
      </c>
      <c r="B516" s="1">
        <v>19850</v>
      </c>
    </row>
    <row r="517" spans="1:2" ht="14.45" x14ac:dyDescent="0.3">
      <c r="A517" s="34">
        <v>2491</v>
      </c>
      <c r="B517" s="1"/>
    </row>
    <row r="518" spans="1:2" x14ac:dyDescent="0.25">
      <c r="A518" s="36" t="s">
        <v>157</v>
      </c>
      <c r="B518" s="1">
        <v>150000</v>
      </c>
    </row>
    <row r="519" spans="1:2" ht="14.45" x14ac:dyDescent="0.3">
      <c r="A519" s="34">
        <v>2721</v>
      </c>
      <c r="B519" s="1"/>
    </row>
    <row r="520" spans="1:2" x14ac:dyDescent="0.25">
      <c r="A520" s="36" t="s">
        <v>158</v>
      </c>
      <c r="B520" s="1">
        <v>20000</v>
      </c>
    </row>
    <row r="521" spans="1:2" ht="14.45" x14ac:dyDescent="0.3">
      <c r="A521" s="34">
        <v>2911</v>
      </c>
      <c r="B521" s="1"/>
    </row>
    <row r="522" spans="1:2" ht="14.45" x14ac:dyDescent="0.3">
      <c r="A522" s="36" t="s">
        <v>159</v>
      </c>
      <c r="B522" s="1">
        <v>100000</v>
      </c>
    </row>
    <row r="523" spans="1:2" ht="14.45" x14ac:dyDescent="0.3">
      <c r="A523" s="34">
        <v>4411</v>
      </c>
      <c r="B523" s="1"/>
    </row>
    <row r="524" spans="1:2" ht="14.45" x14ac:dyDescent="0.3">
      <c r="A524" s="36" t="s">
        <v>147</v>
      </c>
      <c r="B524" s="1">
        <v>3700000</v>
      </c>
    </row>
    <row r="525" spans="1:2" x14ac:dyDescent="0.25">
      <c r="A525" s="20" t="s">
        <v>373</v>
      </c>
      <c r="B525" s="1"/>
    </row>
    <row r="526" spans="1:2" x14ac:dyDescent="0.25">
      <c r="A526" s="24" t="s">
        <v>371</v>
      </c>
      <c r="B526" s="1"/>
    </row>
    <row r="527" spans="1:2" x14ac:dyDescent="0.25">
      <c r="A527" s="25" t="s">
        <v>374</v>
      </c>
      <c r="B527" s="1"/>
    </row>
    <row r="528" spans="1:2" ht="14.45" x14ac:dyDescent="0.3">
      <c r="A528" s="34">
        <v>4311</v>
      </c>
      <c r="B528" s="1"/>
    </row>
    <row r="529" spans="1:2" x14ac:dyDescent="0.25">
      <c r="A529" s="36" t="s">
        <v>289</v>
      </c>
      <c r="B529" s="1">
        <v>2000000</v>
      </c>
    </row>
    <row r="530" spans="1:2" x14ac:dyDescent="0.25">
      <c r="A530" s="25" t="s">
        <v>375</v>
      </c>
      <c r="B530" s="1"/>
    </row>
    <row r="531" spans="1:2" ht="14.45" x14ac:dyDescent="0.3">
      <c r="A531" s="34">
        <v>4311</v>
      </c>
      <c r="B531" s="1"/>
    </row>
    <row r="532" spans="1:2" x14ac:dyDescent="0.25">
      <c r="A532" s="36" t="s">
        <v>289</v>
      </c>
      <c r="B532" s="1">
        <v>300000</v>
      </c>
    </row>
    <row r="533" spans="1:2" x14ac:dyDescent="0.25">
      <c r="A533" s="25" t="s">
        <v>392</v>
      </c>
      <c r="B533" s="1"/>
    </row>
    <row r="534" spans="1:2" ht="14.45" x14ac:dyDescent="0.3">
      <c r="A534" s="34">
        <v>2521</v>
      </c>
      <c r="B534" s="1"/>
    </row>
    <row r="535" spans="1:2" x14ac:dyDescent="0.25">
      <c r="A535" s="36" t="s">
        <v>212</v>
      </c>
      <c r="B535" s="1">
        <v>500000</v>
      </c>
    </row>
    <row r="536" spans="1:2" x14ac:dyDescent="0.25">
      <c r="A536" s="20" t="s">
        <v>39</v>
      </c>
      <c r="B536" s="1"/>
    </row>
    <row r="537" spans="1:2" ht="14.45" x14ac:dyDescent="0.3">
      <c r="A537" s="24" t="s">
        <v>37</v>
      </c>
      <c r="B537" s="1"/>
    </row>
    <row r="538" spans="1:2" ht="14.45" x14ac:dyDescent="0.3">
      <c r="A538" s="25" t="s">
        <v>40</v>
      </c>
      <c r="B538" s="1"/>
    </row>
    <row r="539" spans="1:2" ht="14.45" x14ac:dyDescent="0.3">
      <c r="A539" s="34">
        <v>3921</v>
      </c>
      <c r="B539" s="1"/>
    </row>
    <row r="540" spans="1:2" ht="14.45" x14ac:dyDescent="0.3">
      <c r="A540" s="36" t="s">
        <v>42</v>
      </c>
      <c r="B540" s="1">
        <v>1568013.2699999998</v>
      </c>
    </row>
    <row r="541" spans="1:2" ht="14.45" x14ac:dyDescent="0.3">
      <c r="A541" s="34">
        <v>3941</v>
      </c>
      <c r="B541" s="1"/>
    </row>
    <row r="542" spans="1:2" ht="14.45" x14ac:dyDescent="0.3">
      <c r="A542" s="36" t="s">
        <v>132</v>
      </c>
      <c r="B542" s="1">
        <v>150000</v>
      </c>
    </row>
    <row r="543" spans="1:2" ht="14.45" x14ac:dyDescent="0.3">
      <c r="A543" s="34">
        <v>4211</v>
      </c>
      <c r="B543" s="1"/>
    </row>
    <row r="544" spans="1:2" ht="14.45" x14ac:dyDescent="0.3">
      <c r="A544" s="36" t="s">
        <v>241</v>
      </c>
      <c r="B544" s="1">
        <v>2200000</v>
      </c>
    </row>
    <row r="545" spans="1:2" ht="14.45" x14ac:dyDescent="0.3">
      <c r="A545" s="34">
        <v>4251</v>
      </c>
      <c r="B545" s="1"/>
    </row>
    <row r="546" spans="1:2" ht="14.45" x14ac:dyDescent="0.3">
      <c r="A546" s="36" t="s">
        <v>282</v>
      </c>
      <c r="B546" s="1">
        <v>5000000</v>
      </c>
    </row>
    <row r="547" spans="1:2" ht="14.45" x14ac:dyDescent="0.3">
      <c r="A547" s="34">
        <v>5811</v>
      </c>
      <c r="B547" s="1"/>
    </row>
    <row r="548" spans="1:2" ht="14.45" x14ac:dyDescent="0.3">
      <c r="A548" s="36" t="s">
        <v>444</v>
      </c>
      <c r="B548" s="1">
        <v>0</v>
      </c>
    </row>
    <row r="549" spans="1:2" ht="14.45" x14ac:dyDescent="0.3">
      <c r="A549" s="34">
        <v>9111</v>
      </c>
      <c r="B549" s="1"/>
    </row>
    <row r="550" spans="1:2" x14ac:dyDescent="0.25">
      <c r="A550" s="36" t="s">
        <v>106</v>
      </c>
      <c r="B550" s="1">
        <v>35000000</v>
      </c>
    </row>
    <row r="551" spans="1:2" ht="14.45" x14ac:dyDescent="0.3">
      <c r="A551" s="34">
        <v>9211</v>
      </c>
      <c r="B551" s="1"/>
    </row>
    <row r="552" spans="1:2" x14ac:dyDescent="0.25">
      <c r="A552" s="36" t="s">
        <v>107</v>
      </c>
      <c r="B552" s="1">
        <v>20000000</v>
      </c>
    </row>
    <row r="553" spans="1:2" x14ac:dyDescent="0.25">
      <c r="A553" s="20" t="s">
        <v>284</v>
      </c>
      <c r="B553" s="1"/>
    </row>
    <row r="554" spans="1:2" ht="14.45" x14ac:dyDescent="0.3">
      <c r="A554" s="24" t="s">
        <v>37</v>
      </c>
      <c r="B554" s="1"/>
    </row>
    <row r="555" spans="1:2" ht="14.45" x14ac:dyDescent="0.3">
      <c r="A555" s="25" t="s">
        <v>285</v>
      </c>
      <c r="B555" s="1"/>
    </row>
    <row r="556" spans="1:2" ht="14.45" x14ac:dyDescent="0.3">
      <c r="A556" s="34">
        <v>2181</v>
      </c>
      <c r="B556" s="1"/>
    </row>
    <row r="557" spans="1:2" x14ac:dyDescent="0.25">
      <c r="A557" s="36" t="s">
        <v>286</v>
      </c>
      <c r="B557" s="1">
        <v>4340000</v>
      </c>
    </row>
    <row r="558" spans="1:2" ht="14.45" x14ac:dyDescent="0.3">
      <c r="A558" s="34">
        <v>3942</v>
      </c>
      <c r="B558" s="1"/>
    </row>
    <row r="559" spans="1:2" ht="14.45" x14ac:dyDescent="0.3">
      <c r="A559" s="36" t="s">
        <v>287</v>
      </c>
      <c r="B559" s="1">
        <v>450000</v>
      </c>
    </row>
    <row r="560" spans="1:2" x14ac:dyDescent="0.25">
      <c r="A560" s="20" t="s">
        <v>111</v>
      </c>
      <c r="B560" s="1"/>
    </row>
    <row r="561" spans="1:2" x14ac:dyDescent="0.25">
      <c r="A561" s="24" t="s">
        <v>91</v>
      </c>
      <c r="B561" s="1"/>
    </row>
    <row r="562" spans="1:2" ht="14.45" x14ac:dyDescent="0.3">
      <c r="A562" s="25" t="s">
        <v>112</v>
      </c>
      <c r="B562" s="1"/>
    </row>
    <row r="563" spans="1:2" ht="14.45" x14ac:dyDescent="0.3">
      <c r="A563" s="34">
        <v>6121</v>
      </c>
      <c r="B563" s="1"/>
    </row>
    <row r="564" spans="1:2" x14ac:dyDescent="0.25">
      <c r="A564" s="36" t="s">
        <v>114</v>
      </c>
      <c r="B564" s="1">
        <v>30466279.469999999</v>
      </c>
    </row>
    <row r="565" spans="1:2" ht="14.45" x14ac:dyDescent="0.3">
      <c r="A565" s="34">
        <v>6131</v>
      </c>
      <c r="B565" s="1"/>
    </row>
    <row r="566" spans="1:2" x14ac:dyDescent="0.25">
      <c r="A566" s="36" t="s">
        <v>115</v>
      </c>
      <c r="B566" s="1">
        <v>87182576.090000004</v>
      </c>
    </row>
    <row r="567" spans="1:2" ht="14.45" x14ac:dyDescent="0.3">
      <c r="A567" s="34">
        <v>6151</v>
      </c>
      <c r="B567" s="1"/>
    </row>
    <row r="568" spans="1:2" x14ac:dyDescent="0.25">
      <c r="A568" s="36" t="s">
        <v>116</v>
      </c>
      <c r="B568" s="1">
        <v>35000000</v>
      </c>
    </row>
    <row r="569" spans="1:2" ht="14.45" x14ac:dyDescent="0.3">
      <c r="A569" s="25" t="s">
        <v>368</v>
      </c>
      <c r="B569" s="1"/>
    </row>
    <row r="570" spans="1:2" ht="14.45" x14ac:dyDescent="0.3">
      <c r="A570" s="34">
        <v>6121</v>
      </c>
      <c r="B570" s="1"/>
    </row>
    <row r="571" spans="1:2" x14ac:dyDescent="0.25">
      <c r="A571" s="36" t="s">
        <v>114</v>
      </c>
      <c r="B571" s="1">
        <v>16000000</v>
      </c>
    </row>
    <row r="572" spans="1:2" ht="14.45" x14ac:dyDescent="0.3">
      <c r="A572" s="34">
        <v>6151</v>
      </c>
      <c r="B572" s="1"/>
    </row>
    <row r="573" spans="1:2" x14ac:dyDescent="0.25">
      <c r="A573" s="36" t="s">
        <v>116</v>
      </c>
      <c r="B573" s="1">
        <v>16000000</v>
      </c>
    </row>
    <row r="574" spans="1:2" x14ac:dyDescent="0.25">
      <c r="A574" s="20" t="s">
        <v>230</v>
      </c>
      <c r="B574" s="1"/>
    </row>
    <row r="575" spans="1:2" ht="14.45" x14ac:dyDescent="0.3">
      <c r="A575" s="24" t="s">
        <v>221</v>
      </c>
      <c r="B575" s="1"/>
    </row>
    <row r="576" spans="1:2" ht="14.45" x14ac:dyDescent="0.3">
      <c r="A576" s="25" t="s">
        <v>231</v>
      </c>
      <c r="B576" s="1"/>
    </row>
    <row r="577" spans="1:2" ht="14.45" x14ac:dyDescent="0.3">
      <c r="A577" s="34">
        <v>3351</v>
      </c>
      <c r="B577" s="1"/>
    </row>
    <row r="578" spans="1:2" ht="14.45" x14ac:dyDescent="0.3">
      <c r="A578" s="36" t="s">
        <v>232</v>
      </c>
      <c r="B578" s="1">
        <v>470000</v>
      </c>
    </row>
    <row r="579" spans="1:2" ht="14.45" x14ac:dyDescent="0.3">
      <c r="A579" s="34">
        <v>4411</v>
      </c>
      <c r="B579" s="1"/>
    </row>
    <row r="580" spans="1:2" ht="14.45" x14ac:dyDescent="0.3">
      <c r="A580" s="36" t="s">
        <v>147</v>
      </c>
      <c r="B580" s="1">
        <v>10000000</v>
      </c>
    </row>
    <row r="581" spans="1:2" ht="14.45" x14ac:dyDescent="0.3">
      <c r="A581" s="34">
        <v>4431</v>
      </c>
      <c r="B581" s="1"/>
    </row>
    <row r="582" spans="1:2" x14ac:dyDescent="0.25">
      <c r="A582" s="36" t="s">
        <v>233</v>
      </c>
      <c r="B582" s="1">
        <v>0</v>
      </c>
    </row>
    <row r="583" spans="1:2" x14ac:dyDescent="0.25">
      <c r="A583" s="25" t="s">
        <v>234</v>
      </c>
      <c r="B583" s="1"/>
    </row>
    <row r="584" spans="1:2" ht="14.45" x14ac:dyDescent="0.3">
      <c r="A584" s="34">
        <v>4411</v>
      </c>
      <c r="B584" s="1"/>
    </row>
    <row r="585" spans="1:2" ht="14.45" x14ac:dyDescent="0.3">
      <c r="A585" s="36" t="s">
        <v>147</v>
      </c>
      <c r="B585" s="1">
        <v>54793475.799999997</v>
      </c>
    </row>
    <row r="586" spans="1:2" ht="14.45" x14ac:dyDescent="0.3">
      <c r="A586" s="25" t="s">
        <v>235</v>
      </c>
      <c r="B586" s="1"/>
    </row>
    <row r="587" spans="1:2" ht="14.45" x14ac:dyDescent="0.3">
      <c r="A587" s="34">
        <v>4411</v>
      </c>
      <c r="B587" s="1"/>
    </row>
    <row r="588" spans="1:2" ht="14.45" x14ac:dyDescent="0.3">
      <c r="A588" s="36" t="s">
        <v>147</v>
      </c>
      <c r="B588" s="1">
        <v>13896800</v>
      </c>
    </row>
    <row r="589" spans="1:2" x14ac:dyDescent="0.25">
      <c r="A589" s="20" t="s">
        <v>314</v>
      </c>
      <c r="B589" s="1"/>
    </row>
    <row r="590" spans="1:2" ht="14.45" x14ac:dyDescent="0.3">
      <c r="A590" s="24" t="s">
        <v>221</v>
      </c>
      <c r="B590" s="1"/>
    </row>
    <row r="591" spans="1:2" ht="14.45" x14ac:dyDescent="0.3">
      <c r="A591" s="25" t="s">
        <v>315</v>
      </c>
      <c r="B591" s="1"/>
    </row>
    <row r="592" spans="1:2" ht="14.45" x14ac:dyDescent="0.3">
      <c r="A592" s="34">
        <v>3821</v>
      </c>
      <c r="B592" s="1"/>
    </row>
    <row r="593" spans="1:2" ht="14.45" x14ac:dyDescent="0.3">
      <c r="A593" s="36" t="s">
        <v>225</v>
      </c>
      <c r="B593" s="1">
        <v>500000</v>
      </c>
    </row>
    <row r="594" spans="1:2" x14ac:dyDescent="0.25">
      <c r="A594" s="20" t="s">
        <v>311</v>
      </c>
      <c r="B594" s="1"/>
    </row>
    <row r="595" spans="1:2" ht="14.45" x14ac:dyDescent="0.3">
      <c r="A595" s="24" t="s">
        <v>221</v>
      </c>
      <c r="B595" s="1"/>
    </row>
    <row r="596" spans="1:2" x14ac:dyDescent="0.25">
      <c r="A596" s="25" t="s">
        <v>312</v>
      </c>
      <c r="B596" s="1"/>
    </row>
    <row r="597" spans="1:2" ht="14.45" x14ac:dyDescent="0.3">
      <c r="A597" s="34">
        <v>2211</v>
      </c>
      <c r="B597" s="1"/>
    </row>
    <row r="598" spans="1:2" ht="14.45" x14ac:dyDescent="0.3">
      <c r="A598" s="36" t="s">
        <v>133</v>
      </c>
      <c r="B598" s="1">
        <v>150000</v>
      </c>
    </row>
    <row r="599" spans="1:2" ht="14.45" x14ac:dyDescent="0.3">
      <c r="A599" s="34">
        <v>3291</v>
      </c>
      <c r="B599" s="1"/>
    </row>
    <row r="600" spans="1:2" ht="14.45" x14ac:dyDescent="0.3">
      <c r="A600" s="36" t="s">
        <v>271</v>
      </c>
      <c r="B600" s="1">
        <v>500000</v>
      </c>
    </row>
    <row r="601" spans="1:2" ht="14.45" x14ac:dyDescent="0.3">
      <c r="A601" s="34">
        <v>3581</v>
      </c>
      <c r="B601" s="1"/>
    </row>
    <row r="602" spans="1:2" ht="14.45" x14ac:dyDescent="0.3">
      <c r="A602" s="36" t="s">
        <v>95</v>
      </c>
      <c r="B602" s="1">
        <v>5000</v>
      </c>
    </row>
    <row r="603" spans="1:2" ht="14.45" x14ac:dyDescent="0.3">
      <c r="A603" s="34">
        <v>3821</v>
      </c>
      <c r="B603" s="1"/>
    </row>
    <row r="604" spans="1:2" ht="14.45" x14ac:dyDescent="0.3">
      <c r="A604" s="36" t="s">
        <v>225</v>
      </c>
      <c r="B604" s="1">
        <v>492000</v>
      </c>
    </row>
    <row r="605" spans="1:2" x14ac:dyDescent="0.25">
      <c r="A605" s="20" t="s">
        <v>209</v>
      </c>
      <c r="B605" s="1"/>
    </row>
    <row r="606" spans="1:2" x14ac:dyDescent="0.25">
      <c r="A606" s="24" t="s">
        <v>91</v>
      </c>
      <c r="B606" s="1"/>
    </row>
    <row r="607" spans="1:2" x14ac:dyDescent="0.25">
      <c r="A607" s="25" t="s">
        <v>210</v>
      </c>
      <c r="B607" s="1"/>
    </row>
    <row r="608" spans="1:2" ht="14.45" x14ac:dyDescent="0.3">
      <c r="A608" s="34">
        <v>2161</v>
      </c>
      <c r="B608" s="1"/>
    </row>
    <row r="609" spans="1:2" ht="14.45" x14ac:dyDescent="0.3">
      <c r="A609" s="36" t="s">
        <v>154</v>
      </c>
      <c r="B609" s="1">
        <v>500000</v>
      </c>
    </row>
    <row r="610" spans="1:2" ht="14.45" x14ac:dyDescent="0.3">
      <c r="A610" s="34">
        <v>2421</v>
      </c>
      <c r="B610" s="1"/>
    </row>
    <row r="611" spans="1:2" ht="14.45" x14ac:dyDescent="0.3">
      <c r="A611" s="36" t="s">
        <v>155</v>
      </c>
      <c r="B611" s="1">
        <v>10000</v>
      </c>
    </row>
    <row r="612" spans="1:2" ht="14.45" x14ac:dyDescent="0.3">
      <c r="A612" s="34">
        <v>2481</v>
      </c>
      <c r="B612" s="1"/>
    </row>
    <row r="613" spans="1:2" ht="14.45" x14ac:dyDescent="0.3">
      <c r="A613" s="36" t="s">
        <v>211</v>
      </c>
      <c r="B613" s="1">
        <v>10000</v>
      </c>
    </row>
    <row r="614" spans="1:2" ht="14.45" x14ac:dyDescent="0.3">
      <c r="A614" s="34">
        <v>2491</v>
      </c>
      <c r="B614" s="1"/>
    </row>
    <row r="615" spans="1:2" x14ac:dyDescent="0.25">
      <c r="A615" s="36" t="s">
        <v>157</v>
      </c>
      <c r="B615" s="1">
        <v>100000</v>
      </c>
    </row>
    <row r="616" spans="1:2" ht="14.45" x14ac:dyDescent="0.3">
      <c r="A616" s="34">
        <v>2521</v>
      </c>
      <c r="B616" s="1"/>
    </row>
    <row r="617" spans="1:2" x14ac:dyDescent="0.25">
      <c r="A617" s="36" t="s">
        <v>212</v>
      </c>
      <c r="B617" s="1">
        <v>450000</v>
      </c>
    </row>
    <row r="618" spans="1:2" ht="14.45" x14ac:dyDescent="0.3">
      <c r="A618" s="34">
        <v>2531</v>
      </c>
      <c r="B618" s="1"/>
    </row>
    <row r="619" spans="1:2" x14ac:dyDescent="0.25">
      <c r="A619" s="36" t="s">
        <v>188</v>
      </c>
      <c r="B619" s="1">
        <v>5000000</v>
      </c>
    </row>
    <row r="620" spans="1:2" ht="14.45" x14ac:dyDescent="0.3">
      <c r="A620" s="34">
        <v>2541</v>
      </c>
      <c r="B620" s="1"/>
    </row>
    <row r="621" spans="1:2" x14ac:dyDescent="0.25">
      <c r="A621" s="36" t="s">
        <v>189</v>
      </c>
      <c r="B621" s="1">
        <v>6500000</v>
      </c>
    </row>
    <row r="622" spans="1:2" ht="14.45" x14ac:dyDescent="0.3">
      <c r="A622" s="34">
        <v>2561</v>
      </c>
      <c r="B622" s="1"/>
    </row>
    <row r="623" spans="1:2" x14ac:dyDescent="0.25">
      <c r="A623" s="36" t="s">
        <v>169</v>
      </c>
      <c r="B623" s="1">
        <v>6000</v>
      </c>
    </row>
    <row r="624" spans="1:2" ht="14.45" x14ac:dyDescent="0.3">
      <c r="A624" s="34">
        <v>2711</v>
      </c>
      <c r="B624" s="1"/>
    </row>
    <row r="625" spans="1:2" ht="14.45" x14ac:dyDescent="0.3">
      <c r="A625" s="36" t="s">
        <v>134</v>
      </c>
      <c r="B625" s="1">
        <v>1187100</v>
      </c>
    </row>
    <row r="626" spans="1:2" ht="14.45" x14ac:dyDescent="0.3">
      <c r="A626" s="34">
        <v>2721</v>
      </c>
      <c r="B626" s="1"/>
    </row>
    <row r="627" spans="1:2" x14ac:dyDescent="0.25">
      <c r="A627" s="36" t="s">
        <v>158</v>
      </c>
      <c r="B627" s="1">
        <v>442200</v>
      </c>
    </row>
    <row r="628" spans="1:2" ht="14.45" x14ac:dyDescent="0.3">
      <c r="A628" s="34">
        <v>2911</v>
      </c>
      <c r="B628" s="1"/>
    </row>
    <row r="629" spans="1:2" ht="14.45" x14ac:dyDescent="0.3">
      <c r="A629" s="36" t="s">
        <v>159</v>
      </c>
      <c r="B629" s="1">
        <v>150000</v>
      </c>
    </row>
    <row r="630" spans="1:2" ht="14.45" x14ac:dyDescent="0.3">
      <c r="A630" s="34">
        <v>3361</v>
      </c>
      <c r="B630" s="1"/>
    </row>
    <row r="631" spans="1:2" x14ac:dyDescent="0.25">
      <c r="A631" s="36" t="s">
        <v>197</v>
      </c>
      <c r="B631" s="1">
        <v>1100000</v>
      </c>
    </row>
    <row r="632" spans="1:2" ht="14.45" x14ac:dyDescent="0.3">
      <c r="A632" s="34">
        <v>3391</v>
      </c>
      <c r="B632" s="1"/>
    </row>
    <row r="633" spans="1:2" x14ac:dyDescent="0.25">
      <c r="A633" s="36" t="s">
        <v>137</v>
      </c>
      <c r="B633" s="1">
        <v>4000000</v>
      </c>
    </row>
    <row r="634" spans="1:2" ht="14.45" x14ac:dyDescent="0.3">
      <c r="A634" s="34">
        <v>3541</v>
      </c>
      <c r="B634" s="1"/>
    </row>
    <row r="635" spans="1:2" x14ac:dyDescent="0.25">
      <c r="A635" s="36" t="s">
        <v>213</v>
      </c>
      <c r="B635" s="1">
        <v>650000</v>
      </c>
    </row>
    <row r="636" spans="1:2" ht="14.45" x14ac:dyDescent="0.3">
      <c r="A636" s="34">
        <v>3561</v>
      </c>
      <c r="B636" s="1"/>
    </row>
    <row r="637" spans="1:2" x14ac:dyDescent="0.25">
      <c r="A637" s="36" t="s">
        <v>214</v>
      </c>
      <c r="B637" s="1">
        <v>10000</v>
      </c>
    </row>
    <row r="638" spans="1:2" ht="14.45" x14ac:dyDescent="0.3">
      <c r="A638" s="34">
        <v>3581</v>
      </c>
      <c r="B638" s="1"/>
    </row>
    <row r="639" spans="1:2" ht="14.45" x14ac:dyDescent="0.3">
      <c r="A639" s="36" t="s">
        <v>95</v>
      </c>
      <c r="B639" s="1">
        <v>1000000</v>
      </c>
    </row>
    <row r="640" spans="1:2" ht="14.45" x14ac:dyDescent="0.3">
      <c r="A640" s="34">
        <v>5311</v>
      </c>
      <c r="B640" s="1"/>
    </row>
    <row r="641" spans="1:2" x14ac:dyDescent="0.25">
      <c r="A641" s="36" t="s">
        <v>191</v>
      </c>
      <c r="B641" s="1">
        <v>3966039</v>
      </c>
    </row>
    <row r="642" spans="1:2" ht="14.45" x14ac:dyDescent="0.3">
      <c r="A642" s="34">
        <v>5321</v>
      </c>
      <c r="B642" s="1"/>
    </row>
    <row r="643" spans="1:2" x14ac:dyDescent="0.25">
      <c r="A643" s="36" t="s">
        <v>192</v>
      </c>
      <c r="B643" s="1">
        <v>1005112</v>
      </c>
    </row>
    <row r="644" spans="1:2" ht="14.45" x14ac:dyDescent="0.3">
      <c r="A644" s="34">
        <v>5621</v>
      </c>
      <c r="B644" s="1"/>
    </row>
    <row r="645" spans="1:2" ht="14.45" x14ac:dyDescent="0.3">
      <c r="A645" s="36" t="s">
        <v>215</v>
      </c>
      <c r="B645" s="1">
        <v>90000</v>
      </c>
    </row>
    <row r="646" spans="1:2" ht="14.45" x14ac:dyDescent="0.3">
      <c r="A646" s="34">
        <v>5661</v>
      </c>
      <c r="B646" s="1"/>
    </row>
    <row r="647" spans="1:2" x14ac:dyDescent="0.25">
      <c r="A647" s="36" t="s">
        <v>216</v>
      </c>
      <c r="B647" s="1">
        <v>581805</v>
      </c>
    </row>
    <row r="648" spans="1:2" ht="14.45" x14ac:dyDescent="0.3">
      <c r="A648" s="34">
        <v>5691</v>
      </c>
      <c r="B648" s="1"/>
    </row>
    <row r="649" spans="1:2" ht="14.45" x14ac:dyDescent="0.3">
      <c r="A649" s="36" t="s">
        <v>86</v>
      </c>
      <c r="B649" s="1">
        <v>92000</v>
      </c>
    </row>
    <row r="650" spans="1:2" x14ac:dyDescent="0.25">
      <c r="A650" s="20" t="s">
        <v>408</v>
      </c>
      <c r="B650" s="1"/>
    </row>
    <row r="651" spans="1:2" x14ac:dyDescent="0.25">
      <c r="A651" s="24" t="s">
        <v>371</v>
      </c>
      <c r="B651" s="1"/>
    </row>
    <row r="652" spans="1:2" ht="14.45" x14ac:dyDescent="0.3">
      <c r="A652" s="25" t="s">
        <v>409</v>
      </c>
      <c r="B652" s="1"/>
    </row>
    <row r="653" spans="1:2" ht="14.45" x14ac:dyDescent="0.3">
      <c r="A653" s="34">
        <v>3821</v>
      </c>
      <c r="B653" s="1"/>
    </row>
    <row r="654" spans="1:2" ht="14.45" x14ac:dyDescent="0.3">
      <c r="A654" s="36" t="s">
        <v>225</v>
      </c>
      <c r="B654" s="1">
        <v>600000</v>
      </c>
    </row>
    <row r="655" spans="1:2" ht="14.45" x14ac:dyDescent="0.3">
      <c r="A655" s="34">
        <v>4411</v>
      </c>
      <c r="B655" s="1"/>
    </row>
    <row r="656" spans="1:2" ht="14.45" x14ac:dyDescent="0.3">
      <c r="A656" s="36" t="s">
        <v>147</v>
      </c>
      <c r="B656" s="1">
        <v>50000</v>
      </c>
    </row>
    <row r="657" spans="1:2" x14ac:dyDescent="0.25">
      <c r="A657" s="20" t="s">
        <v>262</v>
      </c>
      <c r="B657" s="1"/>
    </row>
    <row r="658" spans="1:2" ht="14.45" x14ac:dyDescent="0.3">
      <c r="A658" s="24" t="s">
        <v>142</v>
      </c>
      <c r="B658" s="1"/>
    </row>
    <row r="659" spans="1:2" x14ac:dyDescent="0.25">
      <c r="A659" s="25" t="s">
        <v>263</v>
      </c>
      <c r="B659" s="1"/>
    </row>
    <row r="660" spans="1:2" ht="14.45" x14ac:dyDescent="0.3">
      <c r="A660" s="34">
        <v>2211</v>
      </c>
      <c r="B660" s="1"/>
    </row>
    <row r="661" spans="1:2" ht="14.45" x14ac:dyDescent="0.3">
      <c r="A661" s="36" t="s">
        <v>133</v>
      </c>
      <c r="B661" s="1">
        <v>85000</v>
      </c>
    </row>
    <row r="662" spans="1:2" ht="14.45" x14ac:dyDescent="0.3">
      <c r="A662" s="34">
        <v>2491</v>
      </c>
      <c r="B662" s="1"/>
    </row>
    <row r="663" spans="1:2" x14ac:dyDescent="0.25">
      <c r="A663" s="36" t="s">
        <v>157</v>
      </c>
      <c r="B663" s="1">
        <v>75000</v>
      </c>
    </row>
    <row r="664" spans="1:2" ht="14.45" x14ac:dyDescent="0.3">
      <c r="A664" s="34">
        <v>2721</v>
      </c>
      <c r="B664" s="1"/>
    </row>
    <row r="665" spans="1:2" x14ac:dyDescent="0.25">
      <c r="A665" s="36" t="s">
        <v>158</v>
      </c>
      <c r="B665" s="1">
        <v>50000</v>
      </c>
    </row>
    <row r="666" spans="1:2" ht="14.45" x14ac:dyDescent="0.3">
      <c r="A666" s="34">
        <v>3311</v>
      </c>
      <c r="B666" s="1"/>
    </row>
    <row r="667" spans="1:2" x14ac:dyDescent="0.25">
      <c r="A667" s="36" t="s">
        <v>172</v>
      </c>
      <c r="B667" s="1">
        <v>2375000</v>
      </c>
    </row>
    <row r="668" spans="1:2" x14ac:dyDescent="0.25">
      <c r="A668" s="20" t="s">
        <v>239</v>
      </c>
      <c r="B668" s="1"/>
    </row>
    <row r="669" spans="1:2" ht="14.45" x14ac:dyDescent="0.3">
      <c r="A669" s="24" t="s">
        <v>142</v>
      </c>
      <c r="B669" s="1"/>
    </row>
    <row r="670" spans="1:2" ht="14.45" x14ac:dyDescent="0.3">
      <c r="A670" s="25" t="s">
        <v>240</v>
      </c>
      <c r="B670" s="1"/>
    </row>
    <row r="671" spans="1:2" ht="14.45" x14ac:dyDescent="0.3">
      <c r="A671" s="34">
        <v>4211</v>
      </c>
      <c r="B671" s="1"/>
    </row>
    <row r="672" spans="1:2" ht="14.45" x14ac:dyDescent="0.3">
      <c r="A672" s="36" t="s">
        <v>241</v>
      </c>
      <c r="B672" s="1">
        <v>12625430</v>
      </c>
    </row>
    <row r="673" spans="1:2" ht="14.45" x14ac:dyDescent="0.3">
      <c r="A673" s="20" t="s">
        <v>423</v>
      </c>
      <c r="B673" s="1"/>
    </row>
    <row r="674" spans="1:2" ht="14.45" x14ac:dyDescent="0.3">
      <c r="A674" s="24" t="s">
        <v>142</v>
      </c>
      <c r="B674" s="1"/>
    </row>
    <row r="675" spans="1:2" ht="14.45" x14ac:dyDescent="0.3">
      <c r="A675" s="25" t="s">
        <v>424</v>
      </c>
      <c r="B675" s="1"/>
    </row>
    <row r="676" spans="1:2" ht="14.45" x14ac:dyDescent="0.3">
      <c r="A676" s="34">
        <v>4211</v>
      </c>
      <c r="B676" s="1"/>
    </row>
    <row r="677" spans="1:2" ht="14.45" x14ac:dyDescent="0.3">
      <c r="A677" s="36" t="s">
        <v>241</v>
      </c>
      <c r="B677" s="1">
        <v>5910000</v>
      </c>
    </row>
    <row r="678" spans="1:2" ht="14.45" x14ac:dyDescent="0.3">
      <c r="A678" s="20" t="s">
        <v>317</v>
      </c>
      <c r="B678" s="1"/>
    </row>
    <row r="679" spans="1:2" ht="14.45" x14ac:dyDescent="0.3">
      <c r="A679" s="24" t="s">
        <v>37</v>
      </c>
      <c r="B679" s="1"/>
    </row>
    <row r="680" spans="1:2" ht="14.45" x14ac:dyDescent="0.3">
      <c r="A680" s="25" t="s">
        <v>318</v>
      </c>
      <c r="B680" s="1"/>
    </row>
    <row r="681" spans="1:2" ht="14.45" x14ac:dyDescent="0.3">
      <c r="A681" s="34">
        <v>2711</v>
      </c>
      <c r="B681" s="1"/>
    </row>
    <row r="682" spans="1:2" ht="14.45" x14ac:dyDescent="0.3">
      <c r="A682" s="36" t="s">
        <v>134</v>
      </c>
      <c r="B682" s="1">
        <v>1500000</v>
      </c>
    </row>
    <row r="683" spans="1:2" ht="14.45" x14ac:dyDescent="0.3">
      <c r="A683" s="34">
        <v>3361</v>
      </c>
      <c r="B683" s="1"/>
    </row>
    <row r="684" spans="1:2" x14ac:dyDescent="0.25">
      <c r="A684" s="36" t="s">
        <v>197</v>
      </c>
      <c r="B684" s="1">
        <v>10500000</v>
      </c>
    </row>
    <row r="685" spans="1:2" x14ac:dyDescent="0.25">
      <c r="A685" s="20" t="s">
        <v>302</v>
      </c>
      <c r="B685" s="1"/>
    </row>
    <row r="686" spans="1:2" ht="14.45" x14ac:dyDescent="0.3">
      <c r="A686" s="24" t="s">
        <v>142</v>
      </c>
      <c r="B686" s="1"/>
    </row>
    <row r="687" spans="1:2" x14ac:dyDescent="0.25">
      <c r="A687" s="25" t="s">
        <v>303</v>
      </c>
      <c r="B687" s="1"/>
    </row>
    <row r="688" spans="1:2" ht="14.45" x14ac:dyDescent="0.3">
      <c r="A688" s="34">
        <v>4411</v>
      </c>
      <c r="B688" s="1"/>
    </row>
    <row r="689" spans="1:2" ht="14.45" x14ac:dyDescent="0.3">
      <c r="A689" s="36" t="s">
        <v>147</v>
      </c>
      <c r="B689" s="1">
        <v>1082347</v>
      </c>
    </row>
    <row r="690" spans="1:2" ht="14.45" x14ac:dyDescent="0.3">
      <c r="A690" s="34">
        <v>4451</v>
      </c>
      <c r="B690" s="1"/>
    </row>
    <row r="691" spans="1:2" ht="14.45" x14ac:dyDescent="0.3">
      <c r="A691" s="36" t="s">
        <v>226</v>
      </c>
      <c r="B691" s="1">
        <v>3349000</v>
      </c>
    </row>
    <row r="692" spans="1:2" ht="14.45" x14ac:dyDescent="0.3">
      <c r="A692" s="20" t="s">
        <v>430</v>
      </c>
      <c r="B692" s="1"/>
    </row>
    <row r="693" spans="1:2" ht="14.45" x14ac:dyDescent="0.3">
      <c r="A693" s="24" t="s">
        <v>142</v>
      </c>
      <c r="B693" s="1"/>
    </row>
    <row r="694" spans="1:2" ht="14.45" x14ac:dyDescent="0.3">
      <c r="A694" s="25" t="s">
        <v>431</v>
      </c>
      <c r="B694" s="1"/>
    </row>
    <row r="695" spans="1:2" ht="14.45" x14ac:dyDescent="0.3">
      <c r="A695" s="34">
        <v>4211</v>
      </c>
      <c r="B695" s="1"/>
    </row>
    <row r="696" spans="1:2" ht="14.45" x14ac:dyDescent="0.3">
      <c r="A696" s="36" t="s">
        <v>241</v>
      </c>
      <c r="B696" s="1">
        <v>66784842</v>
      </c>
    </row>
    <row r="697" spans="1:2" ht="14.45" x14ac:dyDescent="0.3">
      <c r="A697" s="20" t="s">
        <v>185</v>
      </c>
      <c r="B697" s="1"/>
    </row>
    <row r="698" spans="1:2" ht="14.45" x14ac:dyDescent="0.3">
      <c r="A698" s="24" t="s">
        <v>183</v>
      </c>
      <c r="B698" s="1"/>
    </row>
    <row r="699" spans="1:2" ht="14.45" x14ac:dyDescent="0.3">
      <c r="A699" s="25" t="s">
        <v>186</v>
      </c>
      <c r="B699" s="1"/>
    </row>
    <row r="700" spans="1:2" ht="14.45" x14ac:dyDescent="0.3">
      <c r="A700" s="34">
        <v>2111</v>
      </c>
      <c r="B700" s="1"/>
    </row>
    <row r="701" spans="1:2" x14ac:dyDescent="0.25">
      <c r="A701" s="36" t="s">
        <v>153</v>
      </c>
      <c r="B701" s="1">
        <v>21657</v>
      </c>
    </row>
    <row r="702" spans="1:2" ht="14.45" x14ac:dyDescent="0.3">
      <c r="A702" s="34">
        <v>2161</v>
      </c>
      <c r="B702" s="1"/>
    </row>
    <row r="703" spans="1:2" ht="14.45" x14ac:dyDescent="0.3">
      <c r="A703" s="36" t="s">
        <v>154</v>
      </c>
      <c r="B703" s="1">
        <v>20000</v>
      </c>
    </row>
    <row r="704" spans="1:2" ht="14.45" x14ac:dyDescent="0.3">
      <c r="A704" s="34">
        <v>2221</v>
      </c>
      <c r="B704" s="1"/>
    </row>
    <row r="705" spans="1:2" ht="14.45" x14ac:dyDescent="0.3">
      <c r="A705" s="36" t="s">
        <v>187</v>
      </c>
      <c r="B705" s="1">
        <v>420000</v>
      </c>
    </row>
    <row r="706" spans="1:2" ht="14.45" x14ac:dyDescent="0.3">
      <c r="A706" s="34">
        <v>2531</v>
      </c>
      <c r="B706" s="1"/>
    </row>
    <row r="707" spans="1:2" x14ac:dyDescent="0.25">
      <c r="A707" s="36" t="s">
        <v>188</v>
      </c>
      <c r="B707" s="1">
        <v>366202</v>
      </c>
    </row>
    <row r="708" spans="1:2" ht="14.45" x14ac:dyDescent="0.3">
      <c r="A708" s="34">
        <v>2541</v>
      </c>
      <c r="B708" s="1"/>
    </row>
    <row r="709" spans="1:2" x14ac:dyDescent="0.25">
      <c r="A709" s="36" t="s">
        <v>189</v>
      </c>
      <c r="B709" s="1">
        <v>1000000</v>
      </c>
    </row>
    <row r="710" spans="1:2" ht="14.45" x14ac:dyDescent="0.3">
      <c r="A710" s="34">
        <v>2911</v>
      </c>
      <c r="B710" s="1"/>
    </row>
    <row r="711" spans="1:2" ht="14.45" x14ac:dyDescent="0.3">
      <c r="A711" s="36" t="s">
        <v>159</v>
      </c>
      <c r="B711" s="1">
        <v>20000</v>
      </c>
    </row>
    <row r="712" spans="1:2" ht="14.45" x14ac:dyDescent="0.3">
      <c r="A712" s="34">
        <v>2971</v>
      </c>
      <c r="B712" s="1"/>
    </row>
    <row r="713" spans="1:2" ht="14.45" x14ac:dyDescent="0.3">
      <c r="A713" s="36" t="s">
        <v>190</v>
      </c>
      <c r="B713" s="1">
        <v>60000</v>
      </c>
    </row>
    <row r="714" spans="1:2" ht="14.45" x14ac:dyDescent="0.3">
      <c r="A714" s="34">
        <v>5311</v>
      </c>
      <c r="B714" s="1"/>
    </row>
    <row r="715" spans="1:2" x14ac:dyDescent="0.25">
      <c r="A715" s="36" t="s">
        <v>191</v>
      </c>
      <c r="B715" s="1">
        <v>110000</v>
      </c>
    </row>
    <row r="716" spans="1:2" ht="14.45" x14ac:dyDescent="0.3">
      <c r="A716" s="34">
        <v>5321</v>
      </c>
      <c r="B716" s="1"/>
    </row>
    <row r="717" spans="1:2" x14ac:dyDescent="0.25">
      <c r="A717" s="36" t="s">
        <v>192</v>
      </c>
      <c r="B717" s="1">
        <v>10000</v>
      </c>
    </row>
    <row r="718" spans="1:2" ht="14.45" x14ac:dyDescent="0.3">
      <c r="A718" s="20" t="s">
        <v>451</v>
      </c>
      <c r="B718" s="1">
        <v>2958728018.1200004</v>
      </c>
    </row>
  </sheetData>
  <pageMargins left="0.70866141732283472" right="0.70866141732283472" top="0.94488188976377963" bottom="0.74803149606299213" header="0.31496062992125984" footer="0.31496062992125984"/>
  <pageSetup paperSize="9" orientation="portrait" r:id="rId2"/>
  <headerFooter>
    <oddHeader>&amp;CMUNICIPIO DE TLAJOMULCO DE ZUÑIGA, JALISCO
1ERA MODIFICACION PRESUPUESTAL 2023 
ESTADO DEL PRESUPUESTO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8"/>
  <sheetViews>
    <sheetView workbookViewId="0">
      <selection activeCell="B9" sqref="B9"/>
    </sheetView>
  </sheetViews>
  <sheetFormatPr baseColWidth="10" defaultRowHeight="15" x14ac:dyDescent="0.25"/>
  <cols>
    <col min="1" max="1" width="11" bestFit="1" customWidth="1"/>
    <col min="2" max="2" width="75.28515625" customWidth="1"/>
    <col min="3" max="5" width="21" style="63" customWidth="1"/>
  </cols>
  <sheetData>
    <row r="1" spans="1:5" ht="14.45" customHeight="1" x14ac:dyDescent="0.25">
      <c r="A1" s="65" t="s">
        <v>484</v>
      </c>
      <c r="B1" s="65" t="s">
        <v>485</v>
      </c>
      <c r="C1" s="67" t="s">
        <v>486</v>
      </c>
      <c r="D1" s="69" t="s">
        <v>487</v>
      </c>
      <c r="E1" s="69" t="s">
        <v>488</v>
      </c>
    </row>
    <row r="2" spans="1:5" ht="15" customHeight="1" thickBot="1" x14ac:dyDescent="0.3">
      <c r="A2" s="66"/>
      <c r="B2" s="66"/>
      <c r="C2" s="68"/>
      <c r="D2" s="68"/>
      <c r="E2" s="68"/>
    </row>
    <row r="3" spans="1:5" ht="16.149999999999999" thickBot="1" x14ac:dyDescent="0.35">
      <c r="A3" s="37"/>
      <c r="B3" s="38" t="s">
        <v>489</v>
      </c>
      <c r="C3" s="39">
        <f>SUM(C4+C49+C55+C60+C190+C214+C237+C249+C279+C290)</f>
        <v>2867043719</v>
      </c>
      <c r="D3" s="39">
        <f>SUM(D4+D49+D55+D60+D190+D214+D237+D249+D279+D290)</f>
        <v>91684299.120000005</v>
      </c>
      <c r="E3" s="39">
        <f>SUM(C3+D3)</f>
        <v>2958728018.1199999</v>
      </c>
    </row>
    <row r="4" spans="1:5" ht="16.149999999999999" thickBot="1" x14ac:dyDescent="0.35">
      <c r="A4" s="37">
        <v>1</v>
      </c>
      <c r="B4" s="38" t="s">
        <v>490</v>
      </c>
      <c r="C4" s="39">
        <f>SUM(C5+C14+C25+C26+C27+C28+C29+C48)</f>
        <v>877497982</v>
      </c>
      <c r="D4" s="39">
        <f>SUM(D5+D14+D25+D26+D27+D28+D29+D48)</f>
        <v>0</v>
      </c>
      <c r="E4" s="39">
        <f>SUM(C4+D4)</f>
        <v>877497982</v>
      </c>
    </row>
    <row r="5" spans="1:5" ht="16.149999999999999" thickBot="1" x14ac:dyDescent="0.35">
      <c r="A5" s="40">
        <v>1.1000000000000001</v>
      </c>
      <c r="B5" s="41" t="s">
        <v>491</v>
      </c>
      <c r="C5" s="42">
        <f>SUM(C6)</f>
        <v>5287029</v>
      </c>
      <c r="D5" s="43">
        <f>SUM(D6)</f>
        <v>0</v>
      </c>
      <c r="E5" s="43">
        <f t="shared" ref="E5:E68" si="0">SUM(C5+D5)</f>
        <v>5287029</v>
      </c>
    </row>
    <row r="6" spans="1:5" ht="16.5" thickBot="1" x14ac:dyDescent="0.3">
      <c r="A6" s="44" t="s">
        <v>492</v>
      </c>
      <c r="B6" s="45" t="s">
        <v>493</v>
      </c>
      <c r="C6" s="46">
        <f>SUM(C7:C13)</f>
        <v>5287029</v>
      </c>
      <c r="D6" s="47">
        <f>SUM(D7:D13)</f>
        <v>0</v>
      </c>
      <c r="E6" s="47">
        <f t="shared" si="0"/>
        <v>5287029</v>
      </c>
    </row>
    <row r="7" spans="1:5" ht="15.75" thickBot="1" x14ac:dyDescent="0.3">
      <c r="A7" s="48" t="s">
        <v>494</v>
      </c>
      <c r="B7" s="49" t="s">
        <v>495</v>
      </c>
      <c r="C7" s="50">
        <v>5341</v>
      </c>
      <c r="D7" s="51">
        <v>0</v>
      </c>
      <c r="E7" s="51">
        <f t="shared" si="0"/>
        <v>5341</v>
      </c>
    </row>
    <row r="8" spans="1:5" ht="45.75" thickBot="1" x14ac:dyDescent="0.3">
      <c r="A8" s="48" t="s">
        <v>496</v>
      </c>
      <c r="B8" s="49" t="s">
        <v>497</v>
      </c>
      <c r="C8" s="50">
        <v>5196101</v>
      </c>
      <c r="D8" s="51">
        <v>0</v>
      </c>
      <c r="E8" s="51">
        <f t="shared" si="0"/>
        <v>5196101</v>
      </c>
    </row>
    <row r="9" spans="1:5" ht="15.6" thickBot="1" x14ac:dyDescent="0.35">
      <c r="A9" s="48" t="s">
        <v>498</v>
      </c>
      <c r="B9" s="49" t="s">
        <v>499</v>
      </c>
      <c r="C9" s="50">
        <v>0</v>
      </c>
      <c r="D9" s="51">
        <v>0</v>
      </c>
      <c r="E9" s="51">
        <f t="shared" si="0"/>
        <v>0</v>
      </c>
    </row>
    <row r="10" spans="1:5" ht="15.75" thickBot="1" x14ac:dyDescent="0.3">
      <c r="A10" s="48" t="s">
        <v>500</v>
      </c>
      <c r="B10" s="49" t="s">
        <v>501</v>
      </c>
      <c r="C10" s="50">
        <v>85587</v>
      </c>
      <c r="D10" s="51">
        <v>0</v>
      </c>
      <c r="E10" s="51">
        <f t="shared" si="0"/>
        <v>85587</v>
      </c>
    </row>
    <row r="11" spans="1:5" ht="15.75" thickBot="1" x14ac:dyDescent="0.3">
      <c r="A11" s="48" t="s">
        <v>502</v>
      </c>
      <c r="B11" s="49" t="s">
        <v>503</v>
      </c>
      <c r="C11" s="50">
        <v>0</v>
      </c>
      <c r="D11" s="51">
        <v>0</v>
      </c>
      <c r="E11" s="51">
        <f t="shared" si="0"/>
        <v>0</v>
      </c>
    </row>
    <row r="12" spans="1:5" ht="15.75" thickBot="1" x14ac:dyDescent="0.3">
      <c r="A12" s="48" t="s">
        <v>504</v>
      </c>
      <c r="B12" s="49" t="s">
        <v>505</v>
      </c>
      <c r="C12" s="50">
        <v>0</v>
      </c>
      <c r="D12" s="51">
        <v>0</v>
      </c>
      <c r="E12" s="51">
        <f t="shared" si="0"/>
        <v>0</v>
      </c>
    </row>
    <row r="13" spans="1:5" ht="15.75" thickBot="1" x14ac:dyDescent="0.3">
      <c r="A13" s="48" t="s">
        <v>506</v>
      </c>
      <c r="B13" s="49" t="s">
        <v>507</v>
      </c>
      <c r="C13" s="50">
        <v>0</v>
      </c>
      <c r="D13" s="51">
        <v>0</v>
      </c>
      <c r="E13" s="51">
        <f t="shared" si="0"/>
        <v>0</v>
      </c>
    </row>
    <row r="14" spans="1:5" ht="16.149999999999999" thickBot="1" x14ac:dyDescent="0.35">
      <c r="A14" s="40">
        <v>1.2</v>
      </c>
      <c r="B14" s="52" t="s">
        <v>508</v>
      </c>
      <c r="C14" s="42">
        <f>SUM(C15,C18,C21)</f>
        <v>804773523</v>
      </c>
      <c r="D14" s="43">
        <f>SUM(D15,D18,D21)</f>
        <v>0</v>
      </c>
      <c r="E14" s="43">
        <f t="shared" si="0"/>
        <v>804773523</v>
      </c>
    </row>
    <row r="15" spans="1:5" ht="16.149999999999999" thickBot="1" x14ac:dyDescent="0.35">
      <c r="A15" s="44" t="s">
        <v>509</v>
      </c>
      <c r="B15" s="45" t="s">
        <v>510</v>
      </c>
      <c r="C15" s="46">
        <f>SUM(C16:C17)</f>
        <v>382828447</v>
      </c>
      <c r="D15" s="47">
        <f>SUM(D16:D17)</f>
        <v>0</v>
      </c>
      <c r="E15" s="47">
        <f t="shared" si="0"/>
        <v>382828447</v>
      </c>
    </row>
    <row r="16" spans="1:5" ht="15.6" thickBot="1" x14ac:dyDescent="0.35">
      <c r="A16" s="48" t="s">
        <v>511</v>
      </c>
      <c r="B16" s="49" t="s">
        <v>512</v>
      </c>
      <c r="C16" s="50">
        <v>341879377</v>
      </c>
      <c r="D16" s="51">
        <v>0</v>
      </c>
      <c r="E16" s="51">
        <f t="shared" si="0"/>
        <v>341879377</v>
      </c>
    </row>
    <row r="17" spans="1:5" ht="15.75" thickBot="1" x14ac:dyDescent="0.3">
      <c r="A17" s="48" t="s">
        <v>513</v>
      </c>
      <c r="B17" s="49" t="s">
        <v>514</v>
      </c>
      <c r="C17" s="50">
        <v>40949070</v>
      </c>
      <c r="D17" s="51">
        <v>0</v>
      </c>
      <c r="E17" s="51">
        <f t="shared" si="0"/>
        <v>40949070</v>
      </c>
    </row>
    <row r="18" spans="1:5" ht="16.149999999999999" thickBot="1" x14ac:dyDescent="0.35">
      <c r="A18" s="44" t="s">
        <v>515</v>
      </c>
      <c r="B18" s="45" t="s">
        <v>516</v>
      </c>
      <c r="C18" s="46">
        <f>SUM(C19:C20)</f>
        <v>322209737</v>
      </c>
      <c r="D18" s="47">
        <f>SUM(D19:D20)</f>
        <v>0</v>
      </c>
      <c r="E18" s="47">
        <f t="shared" si="0"/>
        <v>322209737</v>
      </c>
    </row>
    <row r="19" spans="1:5" ht="15.75" thickBot="1" x14ac:dyDescent="0.3">
      <c r="A19" s="48" t="s">
        <v>517</v>
      </c>
      <c r="B19" s="49" t="s">
        <v>518</v>
      </c>
      <c r="C19" s="50">
        <v>314911994</v>
      </c>
      <c r="D19" s="51">
        <v>0</v>
      </c>
      <c r="E19" s="51">
        <f t="shared" si="0"/>
        <v>314911994</v>
      </c>
    </row>
    <row r="20" spans="1:5" ht="15.75" thickBot="1" x14ac:dyDescent="0.3">
      <c r="A20" s="48" t="s">
        <v>519</v>
      </c>
      <c r="B20" s="49" t="s">
        <v>520</v>
      </c>
      <c r="C20" s="50">
        <v>7297743</v>
      </c>
      <c r="D20" s="51">
        <v>0</v>
      </c>
      <c r="E20" s="51">
        <f t="shared" si="0"/>
        <v>7297743</v>
      </c>
    </row>
    <row r="21" spans="1:5" ht="16.5" thickBot="1" x14ac:dyDescent="0.3">
      <c r="A21" s="44" t="s">
        <v>521</v>
      </c>
      <c r="B21" s="45" t="s">
        <v>522</v>
      </c>
      <c r="C21" s="46">
        <f>SUM(C22:C24)</f>
        <v>99735339</v>
      </c>
      <c r="D21" s="47">
        <f>SUM(D22:D24)</f>
        <v>0</v>
      </c>
      <c r="E21" s="47">
        <f t="shared" si="0"/>
        <v>99735339</v>
      </c>
    </row>
    <row r="22" spans="1:5" ht="15.75" thickBot="1" x14ac:dyDescent="0.3">
      <c r="A22" s="48" t="s">
        <v>523</v>
      </c>
      <c r="B22" s="49" t="s">
        <v>524</v>
      </c>
      <c r="C22" s="50">
        <v>95896170</v>
      </c>
      <c r="D22" s="51">
        <v>0</v>
      </c>
      <c r="E22" s="51">
        <f t="shared" si="0"/>
        <v>95896170</v>
      </c>
    </row>
    <row r="23" spans="1:5" ht="15.75" thickBot="1" x14ac:dyDescent="0.3">
      <c r="A23" s="48" t="s">
        <v>525</v>
      </c>
      <c r="B23" s="49" t="s">
        <v>526</v>
      </c>
      <c r="C23" s="50">
        <v>1514798</v>
      </c>
      <c r="D23" s="51">
        <v>0</v>
      </c>
      <c r="E23" s="51">
        <f t="shared" si="0"/>
        <v>1514798</v>
      </c>
    </row>
    <row r="24" spans="1:5" ht="15.75" thickBot="1" x14ac:dyDescent="0.3">
      <c r="A24" s="48" t="s">
        <v>527</v>
      </c>
      <c r="B24" s="49" t="s">
        <v>528</v>
      </c>
      <c r="C24" s="50">
        <v>2324371</v>
      </c>
      <c r="D24" s="51">
        <v>0</v>
      </c>
      <c r="E24" s="51">
        <f t="shared" si="0"/>
        <v>2324371</v>
      </c>
    </row>
    <row r="25" spans="1:5" ht="32.25" thickBot="1" x14ac:dyDescent="0.3">
      <c r="A25" s="40">
        <v>1.3</v>
      </c>
      <c r="B25" s="52" t="s">
        <v>529</v>
      </c>
      <c r="C25" s="42">
        <v>0</v>
      </c>
      <c r="D25" s="43">
        <v>0</v>
      </c>
      <c r="E25" s="43">
        <f t="shared" si="0"/>
        <v>0</v>
      </c>
    </row>
    <row r="26" spans="1:5" ht="16.149999999999999" thickBot="1" x14ac:dyDescent="0.35">
      <c r="A26" s="40">
        <v>1.4</v>
      </c>
      <c r="B26" s="52" t="s">
        <v>530</v>
      </c>
      <c r="C26" s="42">
        <v>0</v>
      </c>
      <c r="D26" s="43">
        <v>0</v>
      </c>
      <c r="E26" s="43">
        <f t="shared" si="0"/>
        <v>0</v>
      </c>
    </row>
    <row r="27" spans="1:5" ht="16.5" thickBot="1" x14ac:dyDescent="0.3">
      <c r="A27" s="40">
        <v>1.5</v>
      </c>
      <c r="B27" s="52" t="s">
        <v>531</v>
      </c>
      <c r="C27" s="42">
        <v>0</v>
      </c>
      <c r="D27" s="43">
        <v>0</v>
      </c>
      <c r="E27" s="43">
        <f t="shared" si="0"/>
        <v>0</v>
      </c>
    </row>
    <row r="28" spans="1:5" ht="16.5" thickBot="1" x14ac:dyDescent="0.3">
      <c r="A28" s="40">
        <v>1.6</v>
      </c>
      <c r="B28" s="52" t="s">
        <v>532</v>
      </c>
      <c r="C28" s="42">
        <v>0</v>
      </c>
      <c r="D28" s="43">
        <v>0</v>
      </c>
      <c r="E28" s="43">
        <f t="shared" si="0"/>
        <v>0</v>
      </c>
    </row>
    <row r="29" spans="1:5" ht="16.149999999999999" thickBot="1" x14ac:dyDescent="0.35">
      <c r="A29" s="40">
        <v>1.7</v>
      </c>
      <c r="B29" s="52" t="s">
        <v>533</v>
      </c>
      <c r="C29" s="42">
        <f>SUM(C30+C32+C34+C36+C40+C42)</f>
        <v>67437430</v>
      </c>
      <c r="D29" s="43">
        <f>SUM(D30+D32+D34+D36+D40+D42)</f>
        <v>0</v>
      </c>
      <c r="E29" s="43">
        <f t="shared" si="0"/>
        <v>67437430</v>
      </c>
    </row>
    <row r="30" spans="1:5" ht="16.149999999999999" thickBot="1" x14ac:dyDescent="0.35">
      <c r="A30" s="44" t="s">
        <v>63</v>
      </c>
      <c r="B30" s="45" t="s">
        <v>534</v>
      </c>
      <c r="C30" s="46">
        <f>SUM(C31)</f>
        <v>18360003</v>
      </c>
      <c r="D30" s="47">
        <f>SUM(D31)</f>
        <v>0</v>
      </c>
      <c r="E30" s="47">
        <f t="shared" si="0"/>
        <v>18360003</v>
      </c>
    </row>
    <row r="31" spans="1:5" ht="15.6" thickBot="1" x14ac:dyDescent="0.35">
      <c r="A31" s="48" t="s">
        <v>535</v>
      </c>
      <c r="B31" s="49" t="s">
        <v>536</v>
      </c>
      <c r="C31" s="50">
        <v>18360003</v>
      </c>
      <c r="D31" s="51">
        <v>0</v>
      </c>
      <c r="E31" s="51">
        <f t="shared" si="0"/>
        <v>18360003</v>
      </c>
    </row>
    <row r="32" spans="1:5" ht="16.149999999999999" thickBot="1" x14ac:dyDescent="0.35">
      <c r="A32" s="44" t="s">
        <v>96</v>
      </c>
      <c r="B32" s="45" t="s">
        <v>537</v>
      </c>
      <c r="C32" s="46">
        <f>SUM(C33)</f>
        <v>38918259</v>
      </c>
      <c r="D32" s="47">
        <f>SUM(D33)</f>
        <v>0</v>
      </c>
      <c r="E32" s="47">
        <f t="shared" si="0"/>
        <v>38918259</v>
      </c>
    </row>
    <row r="33" spans="1:5" ht="15.75" thickBot="1" x14ac:dyDescent="0.3">
      <c r="A33" s="48" t="s">
        <v>538</v>
      </c>
      <c r="B33" s="49" t="s">
        <v>539</v>
      </c>
      <c r="C33" s="50">
        <v>38918259</v>
      </c>
      <c r="D33" s="51">
        <v>0</v>
      </c>
      <c r="E33" s="51">
        <f t="shared" si="0"/>
        <v>38918259</v>
      </c>
    </row>
    <row r="34" spans="1:5" ht="16.5" thickBot="1" x14ac:dyDescent="0.3">
      <c r="A34" s="44" t="s">
        <v>540</v>
      </c>
      <c r="B34" s="45" t="s">
        <v>541</v>
      </c>
      <c r="C34" s="46">
        <f>SUM(C35)</f>
        <v>1366</v>
      </c>
      <c r="D34" s="47">
        <f>SUM(D35)</f>
        <v>0</v>
      </c>
      <c r="E34" s="47">
        <f t="shared" si="0"/>
        <v>1366</v>
      </c>
    </row>
    <row r="35" spans="1:5" ht="15.75" thickBot="1" x14ac:dyDescent="0.3">
      <c r="A35" s="48" t="s">
        <v>542</v>
      </c>
      <c r="B35" s="49" t="s">
        <v>543</v>
      </c>
      <c r="C35" s="50">
        <v>1366</v>
      </c>
      <c r="D35" s="51">
        <v>0</v>
      </c>
      <c r="E35" s="51">
        <f t="shared" si="0"/>
        <v>1366</v>
      </c>
    </row>
    <row r="36" spans="1:5" ht="16.5" thickBot="1" x14ac:dyDescent="0.3">
      <c r="A36" s="44" t="s">
        <v>544</v>
      </c>
      <c r="B36" s="45" t="s">
        <v>545</v>
      </c>
      <c r="C36" s="46">
        <f>SUM(C37:C39)</f>
        <v>9517834</v>
      </c>
      <c r="D36" s="47">
        <f>SUM(D37:D39)</f>
        <v>0</v>
      </c>
      <c r="E36" s="47">
        <f t="shared" si="0"/>
        <v>9517834</v>
      </c>
    </row>
    <row r="37" spans="1:5" ht="15.75" thickBot="1" x14ac:dyDescent="0.3">
      <c r="A37" s="48" t="s">
        <v>546</v>
      </c>
      <c r="B37" s="49" t="s">
        <v>547</v>
      </c>
      <c r="C37" s="50">
        <v>9517834</v>
      </c>
      <c r="D37" s="51">
        <v>0</v>
      </c>
      <c r="E37" s="51">
        <f t="shared" si="0"/>
        <v>9517834</v>
      </c>
    </row>
    <row r="38" spans="1:5" ht="15.75" thickBot="1" x14ac:dyDescent="0.3">
      <c r="A38" s="48" t="s">
        <v>548</v>
      </c>
      <c r="B38" s="49" t="s">
        <v>549</v>
      </c>
      <c r="C38" s="50">
        <v>0</v>
      </c>
      <c r="D38" s="51">
        <v>0</v>
      </c>
      <c r="E38" s="51">
        <f t="shared" si="0"/>
        <v>0</v>
      </c>
    </row>
    <row r="39" spans="1:5" ht="15.75" thickBot="1" x14ac:dyDescent="0.3">
      <c r="A39" s="48" t="s">
        <v>550</v>
      </c>
      <c r="B39" s="49" t="s">
        <v>551</v>
      </c>
      <c r="C39" s="50">
        <v>0</v>
      </c>
      <c r="D39" s="51">
        <v>0</v>
      </c>
      <c r="E39" s="51">
        <f t="shared" si="0"/>
        <v>0</v>
      </c>
    </row>
    <row r="40" spans="1:5" ht="16.5" thickBot="1" x14ac:dyDescent="0.3">
      <c r="A40" s="44" t="s">
        <v>552</v>
      </c>
      <c r="B40" s="45" t="s">
        <v>553</v>
      </c>
      <c r="C40" s="46">
        <f>SUM(C41)</f>
        <v>639968</v>
      </c>
      <c r="D40" s="47">
        <f>SUM(D41)</f>
        <v>0</v>
      </c>
      <c r="E40" s="47">
        <f t="shared" si="0"/>
        <v>639968</v>
      </c>
    </row>
    <row r="41" spans="1:5" ht="15.75" thickBot="1" x14ac:dyDescent="0.3">
      <c r="A41" s="48" t="s">
        <v>554</v>
      </c>
      <c r="B41" s="49" t="s">
        <v>553</v>
      </c>
      <c r="C41" s="50">
        <v>639968</v>
      </c>
      <c r="D41" s="51">
        <v>0</v>
      </c>
      <c r="E41" s="51">
        <f t="shared" si="0"/>
        <v>639968</v>
      </c>
    </row>
    <row r="42" spans="1:5" ht="16.5" thickBot="1" x14ac:dyDescent="0.3">
      <c r="A42" s="44" t="s">
        <v>555</v>
      </c>
      <c r="B42" s="45" t="s">
        <v>556</v>
      </c>
      <c r="C42" s="46">
        <f>SUM(C43)</f>
        <v>0</v>
      </c>
      <c r="D42" s="47">
        <f>SUM(D43)</f>
        <v>0</v>
      </c>
      <c r="E42" s="47">
        <f t="shared" si="0"/>
        <v>0</v>
      </c>
    </row>
    <row r="43" spans="1:5" ht="15.75" thickBot="1" x14ac:dyDescent="0.3">
      <c r="A43" s="48" t="s">
        <v>557</v>
      </c>
      <c r="B43" s="49" t="s">
        <v>558</v>
      </c>
      <c r="C43" s="50">
        <v>0</v>
      </c>
      <c r="D43" s="51">
        <v>0</v>
      </c>
      <c r="E43" s="51">
        <f t="shared" si="0"/>
        <v>0</v>
      </c>
    </row>
    <row r="44" spans="1:5" ht="16.5" thickBot="1" x14ac:dyDescent="0.3">
      <c r="A44" s="40">
        <v>1.8</v>
      </c>
      <c r="B44" s="52" t="s">
        <v>559</v>
      </c>
      <c r="C44" s="42">
        <f>SUM(C45)</f>
        <v>0</v>
      </c>
      <c r="D44" s="43">
        <f>SUM(D45)</f>
        <v>0</v>
      </c>
      <c r="E44" s="43">
        <f t="shared" si="0"/>
        <v>0</v>
      </c>
    </row>
    <row r="45" spans="1:5" ht="16.5" thickBot="1" x14ac:dyDescent="0.3">
      <c r="A45" s="40" t="s">
        <v>560</v>
      </c>
      <c r="B45" s="52" t="s">
        <v>561</v>
      </c>
      <c r="C45" s="42">
        <f>SUM(C46:C47)</f>
        <v>0</v>
      </c>
      <c r="D45" s="43">
        <f>SUM(D46:D47)</f>
        <v>0</v>
      </c>
      <c r="E45" s="43">
        <f t="shared" si="0"/>
        <v>0</v>
      </c>
    </row>
    <row r="46" spans="1:5" ht="15.75" thickBot="1" x14ac:dyDescent="0.3">
      <c r="A46" s="48" t="s">
        <v>562</v>
      </c>
      <c r="B46" s="49" t="s">
        <v>561</v>
      </c>
      <c r="C46" s="50">
        <v>0</v>
      </c>
      <c r="D46" s="51">
        <v>0</v>
      </c>
      <c r="E46" s="51">
        <f t="shared" si="0"/>
        <v>0</v>
      </c>
    </row>
    <row r="47" spans="1:5" ht="15.75" thickBot="1" x14ac:dyDescent="0.3">
      <c r="A47" s="48" t="s">
        <v>563</v>
      </c>
      <c r="B47" s="49" t="s">
        <v>564</v>
      </c>
      <c r="C47" s="50">
        <v>0</v>
      </c>
      <c r="D47" s="51">
        <v>0</v>
      </c>
      <c r="E47" s="51">
        <f t="shared" si="0"/>
        <v>0</v>
      </c>
    </row>
    <row r="48" spans="1:5" ht="48" thickBot="1" x14ac:dyDescent="0.3">
      <c r="A48" s="40">
        <v>1.9</v>
      </c>
      <c r="B48" s="52" t="s">
        <v>565</v>
      </c>
      <c r="C48" s="42">
        <v>0</v>
      </c>
      <c r="D48" s="43">
        <v>0</v>
      </c>
      <c r="E48" s="43">
        <f t="shared" si="0"/>
        <v>0</v>
      </c>
    </row>
    <row r="49" spans="1:5" ht="16.5" thickBot="1" x14ac:dyDescent="0.3">
      <c r="A49" s="53">
        <v>2</v>
      </c>
      <c r="B49" s="54" t="s">
        <v>566</v>
      </c>
      <c r="C49" s="55">
        <f>SUM(C50+C51+C52+C53+C54)</f>
        <v>0</v>
      </c>
      <c r="D49" s="56">
        <f>SUM(D50+D51+D52+D53+D54)</f>
        <v>0</v>
      </c>
      <c r="E49" s="56">
        <f t="shared" si="0"/>
        <v>0</v>
      </c>
    </row>
    <row r="50" spans="1:5" ht="16.5" thickBot="1" x14ac:dyDescent="0.3">
      <c r="A50" s="40">
        <v>2.1</v>
      </c>
      <c r="B50" s="52" t="s">
        <v>567</v>
      </c>
      <c r="C50" s="42">
        <v>0</v>
      </c>
      <c r="D50" s="43">
        <v>0</v>
      </c>
      <c r="E50" s="43">
        <f t="shared" si="0"/>
        <v>0</v>
      </c>
    </row>
    <row r="51" spans="1:5" ht="16.5" thickBot="1" x14ac:dyDescent="0.3">
      <c r="A51" s="40">
        <v>2.2000000000000002</v>
      </c>
      <c r="B51" s="52" t="s">
        <v>568</v>
      </c>
      <c r="C51" s="42">
        <v>0</v>
      </c>
      <c r="D51" s="43">
        <v>0</v>
      </c>
      <c r="E51" s="43">
        <f t="shared" si="0"/>
        <v>0</v>
      </c>
    </row>
    <row r="52" spans="1:5" ht="16.5" thickBot="1" x14ac:dyDescent="0.3">
      <c r="A52" s="40">
        <v>2.2999999999999998</v>
      </c>
      <c r="B52" s="52" t="s">
        <v>569</v>
      </c>
      <c r="C52" s="42">
        <v>0</v>
      </c>
      <c r="D52" s="43">
        <v>0</v>
      </c>
      <c r="E52" s="43">
        <f t="shared" si="0"/>
        <v>0</v>
      </c>
    </row>
    <row r="53" spans="1:5" ht="32.25" thickBot="1" x14ac:dyDescent="0.3">
      <c r="A53" s="40">
        <v>2.4</v>
      </c>
      <c r="B53" s="52" t="s">
        <v>570</v>
      </c>
      <c r="C53" s="42">
        <v>0</v>
      </c>
      <c r="D53" s="43">
        <v>0</v>
      </c>
      <c r="E53" s="43">
        <f t="shared" si="0"/>
        <v>0</v>
      </c>
    </row>
    <row r="54" spans="1:5" ht="32.25" thickBot="1" x14ac:dyDescent="0.3">
      <c r="A54" s="40">
        <v>2.5</v>
      </c>
      <c r="B54" s="52" t="s">
        <v>571</v>
      </c>
      <c r="C54" s="42">
        <v>0</v>
      </c>
      <c r="D54" s="43">
        <v>0</v>
      </c>
      <c r="E54" s="43">
        <f t="shared" si="0"/>
        <v>0</v>
      </c>
    </row>
    <row r="55" spans="1:5" ht="16.5" thickBot="1" x14ac:dyDescent="0.3">
      <c r="A55" s="53">
        <v>3</v>
      </c>
      <c r="B55" s="54" t="s">
        <v>572</v>
      </c>
      <c r="C55" s="55">
        <f>SUM(C56+C59)</f>
        <v>0</v>
      </c>
      <c r="D55" s="56">
        <f>SUM(D56+D59)</f>
        <v>0</v>
      </c>
      <c r="E55" s="56">
        <f t="shared" si="0"/>
        <v>0</v>
      </c>
    </row>
    <row r="56" spans="1:5" ht="16.5" thickBot="1" x14ac:dyDescent="0.3">
      <c r="A56" s="40">
        <v>3.1</v>
      </c>
      <c r="B56" s="52" t="s">
        <v>573</v>
      </c>
      <c r="C56" s="42">
        <f>SUM(C57)</f>
        <v>0</v>
      </c>
      <c r="D56" s="43">
        <f>SUM(D57)</f>
        <v>0</v>
      </c>
      <c r="E56" s="43">
        <f t="shared" si="0"/>
        <v>0</v>
      </c>
    </row>
    <row r="57" spans="1:5" ht="16.5" thickBot="1" x14ac:dyDescent="0.3">
      <c r="A57" s="44" t="s">
        <v>369</v>
      </c>
      <c r="B57" s="45" t="s">
        <v>574</v>
      </c>
      <c r="C57" s="46">
        <f>SUM(C58)</f>
        <v>0</v>
      </c>
      <c r="D57" s="47">
        <f>SUM(D58)</f>
        <v>0</v>
      </c>
      <c r="E57" s="47">
        <f t="shared" si="0"/>
        <v>0</v>
      </c>
    </row>
    <row r="58" spans="1:5" ht="15.75" thickBot="1" x14ac:dyDescent="0.3">
      <c r="A58" s="48" t="s">
        <v>575</v>
      </c>
      <c r="B58" s="49" t="s">
        <v>576</v>
      </c>
      <c r="C58" s="50">
        <v>0</v>
      </c>
      <c r="D58" s="51">
        <v>0</v>
      </c>
      <c r="E58" s="51">
        <f t="shared" si="0"/>
        <v>0</v>
      </c>
    </row>
    <row r="59" spans="1:5" ht="48" thickBot="1" x14ac:dyDescent="0.3">
      <c r="A59" s="40">
        <v>3.9</v>
      </c>
      <c r="B59" s="52" t="s">
        <v>577</v>
      </c>
      <c r="C59" s="42">
        <v>0</v>
      </c>
      <c r="D59" s="43">
        <v>0</v>
      </c>
      <c r="E59" s="43">
        <f t="shared" si="0"/>
        <v>0</v>
      </c>
    </row>
    <row r="60" spans="1:5" ht="16.5" thickBot="1" x14ac:dyDescent="0.3">
      <c r="A60" s="53">
        <v>4</v>
      </c>
      <c r="B60" s="54" t="s">
        <v>578</v>
      </c>
      <c r="C60" s="55">
        <f>SUM(C61+C81+C165+C172+C187)</f>
        <v>635925215</v>
      </c>
      <c r="D60" s="56">
        <f>SUM(D61+D81+D165+D172+D187)</f>
        <v>0</v>
      </c>
      <c r="E60" s="56">
        <f t="shared" si="0"/>
        <v>635925215</v>
      </c>
    </row>
    <row r="61" spans="1:5" ht="32.25" thickBot="1" x14ac:dyDescent="0.3">
      <c r="A61" s="40">
        <v>4.0999999999999996</v>
      </c>
      <c r="B61" s="52" t="s">
        <v>579</v>
      </c>
      <c r="C61" s="42">
        <f>SUM(C62+C68+C70+C75)</f>
        <v>25273715</v>
      </c>
      <c r="D61" s="43">
        <f>SUM(D62+D68+D70+D75)</f>
        <v>0</v>
      </c>
      <c r="E61" s="43">
        <f t="shared" si="0"/>
        <v>25273715</v>
      </c>
    </row>
    <row r="62" spans="1:5" ht="16.5" thickBot="1" x14ac:dyDescent="0.3">
      <c r="A62" s="44" t="s">
        <v>580</v>
      </c>
      <c r="B62" s="45" t="s">
        <v>581</v>
      </c>
      <c r="C62" s="46">
        <f>SUM(C63:C67)</f>
        <v>20917604</v>
      </c>
      <c r="D62" s="47">
        <f>SUM(D63:D67)</f>
        <v>0</v>
      </c>
      <c r="E62" s="47">
        <f t="shared" si="0"/>
        <v>20917604</v>
      </c>
    </row>
    <row r="63" spans="1:5" ht="15.75" thickBot="1" x14ac:dyDescent="0.3">
      <c r="A63" s="48" t="s">
        <v>582</v>
      </c>
      <c r="B63" s="49" t="s">
        <v>583</v>
      </c>
      <c r="C63" s="50">
        <v>176185</v>
      </c>
      <c r="D63" s="51"/>
      <c r="E63" s="51">
        <f t="shared" si="0"/>
        <v>176185</v>
      </c>
    </row>
    <row r="64" spans="1:5" ht="15.75" thickBot="1" x14ac:dyDescent="0.3">
      <c r="A64" s="48" t="s">
        <v>584</v>
      </c>
      <c r="B64" s="49" t="s">
        <v>585</v>
      </c>
      <c r="C64" s="50">
        <v>4782244</v>
      </c>
      <c r="D64" s="51">
        <v>0</v>
      </c>
      <c r="E64" s="51">
        <f t="shared" si="0"/>
        <v>4782244</v>
      </c>
    </row>
    <row r="65" spans="1:5" ht="15.75" thickBot="1" x14ac:dyDescent="0.3">
      <c r="A65" s="48" t="s">
        <v>586</v>
      </c>
      <c r="B65" s="49" t="s">
        <v>587</v>
      </c>
      <c r="C65" s="50">
        <v>15740534</v>
      </c>
      <c r="D65" s="51">
        <v>0</v>
      </c>
      <c r="E65" s="51">
        <f t="shared" si="0"/>
        <v>15740534</v>
      </c>
    </row>
    <row r="66" spans="1:5" ht="15.75" thickBot="1" x14ac:dyDescent="0.3">
      <c r="A66" s="48" t="s">
        <v>588</v>
      </c>
      <c r="B66" s="49" t="s">
        <v>589</v>
      </c>
      <c r="C66" s="50">
        <v>153476</v>
      </c>
      <c r="D66" s="51">
        <v>0</v>
      </c>
      <c r="E66" s="51">
        <f t="shared" si="0"/>
        <v>153476</v>
      </c>
    </row>
    <row r="67" spans="1:5" ht="15.75" thickBot="1" x14ac:dyDescent="0.3">
      <c r="A67" s="48" t="s">
        <v>590</v>
      </c>
      <c r="B67" s="49" t="s">
        <v>591</v>
      </c>
      <c r="C67" s="50">
        <v>65165</v>
      </c>
      <c r="D67" s="51">
        <v>0</v>
      </c>
      <c r="E67" s="51">
        <f t="shared" si="0"/>
        <v>65165</v>
      </c>
    </row>
    <row r="68" spans="1:5" ht="16.5" thickBot="1" x14ac:dyDescent="0.3">
      <c r="A68" s="44" t="s">
        <v>592</v>
      </c>
      <c r="B68" s="45" t="s">
        <v>593</v>
      </c>
      <c r="C68" s="46">
        <f>SUM(C69)</f>
        <v>1398411</v>
      </c>
      <c r="D68" s="47">
        <f>SUM(D69)</f>
        <v>0</v>
      </c>
      <c r="E68" s="47">
        <f t="shared" si="0"/>
        <v>1398411</v>
      </c>
    </row>
    <row r="69" spans="1:5" ht="15.75" thickBot="1" x14ac:dyDescent="0.3">
      <c r="A69" s="48" t="s">
        <v>594</v>
      </c>
      <c r="B69" s="49" t="s">
        <v>595</v>
      </c>
      <c r="C69" s="50">
        <v>1398411</v>
      </c>
      <c r="D69" s="51">
        <v>0</v>
      </c>
      <c r="E69" s="51">
        <f t="shared" ref="E69:E132" si="1">SUM(C69+D69)</f>
        <v>1398411</v>
      </c>
    </row>
    <row r="70" spans="1:5" ht="16.5" thickBot="1" x14ac:dyDescent="0.3">
      <c r="A70" s="44" t="s">
        <v>596</v>
      </c>
      <c r="B70" s="45" t="s">
        <v>597</v>
      </c>
      <c r="C70" s="46">
        <f>SUM(C71:C74)</f>
        <v>2435306</v>
      </c>
      <c r="D70" s="47">
        <f>SUM(D71:D74)</f>
        <v>0</v>
      </c>
      <c r="E70" s="47">
        <f t="shared" si="1"/>
        <v>2435306</v>
      </c>
    </row>
    <row r="71" spans="1:5" ht="15.75" thickBot="1" x14ac:dyDescent="0.3">
      <c r="A71" s="48" t="s">
        <v>598</v>
      </c>
      <c r="B71" s="49" t="s">
        <v>599</v>
      </c>
      <c r="C71" s="50">
        <v>399324</v>
      </c>
      <c r="D71" s="51">
        <v>0</v>
      </c>
      <c r="E71" s="51">
        <f t="shared" si="1"/>
        <v>399324</v>
      </c>
    </row>
    <row r="72" spans="1:5" ht="15.75" thickBot="1" x14ac:dyDescent="0.3">
      <c r="A72" s="48" t="s">
        <v>600</v>
      </c>
      <c r="B72" s="57" t="s">
        <v>601</v>
      </c>
      <c r="C72" s="50">
        <v>2020054</v>
      </c>
      <c r="D72" s="51">
        <v>0</v>
      </c>
      <c r="E72" s="51">
        <f t="shared" si="1"/>
        <v>2020054</v>
      </c>
    </row>
    <row r="73" spans="1:5" ht="15.75" thickBot="1" x14ac:dyDescent="0.3">
      <c r="A73" s="48" t="s">
        <v>602</v>
      </c>
      <c r="B73" s="49" t="s">
        <v>603</v>
      </c>
      <c r="C73" s="50">
        <v>0</v>
      </c>
      <c r="D73" s="51">
        <v>0</v>
      </c>
      <c r="E73" s="51">
        <f t="shared" si="1"/>
        <v>0</v>
      </c>
    </row>
    <row r="74" spans="1:5" ht="15.75" thickBot="1" x14ac:dyDescent="0.3">
      <c r="A74" s="48" t="s">
        <v>604</v>
      </c>
      <c r="B74" s="49" t="s">
        <v>605</v>
      </c>
      <c r="C74" s="50">
        <v>15928</v>
      </c>
      <c r="D74" s="51">
        <v>0</v>
      </c>
      <c r="E74" s="51">
        <f t="shared" si="1"/>
        <v>15928</v>
      </c>
    </row>
    <row r="75" spans="1:5" ht="32.25" thickBot="1" x14ac:dyDescent="0.3">
      <c r="A75" s="44" t="s">
        <v>606</v>
      </c>
      <c r="B75" s="45" t="s">
        <v>607</v>
      </c>
      <c r="C75" s="46">
        <f>SUM(C76:C80)</f>
        <v>522394</v>
      </c>
      <c r="D75" s="47">
        <f>SUM(D76:D80)</f>
        <v>0</v>
      </c>
      <c r="E75" s="47">
        <f t="shared" si="1"/>
        <v>522394</v>
      </c>
    </row>
    <row r="76" spans="1:5" ht="15.75" thickBot="1" x14ac:dyDescent="0.3">
      <c r="A76" s="48" t="s">
        <v>608</v>
      </c>
      <c r="B76" s="49" t="s">
        <v>609</v>
      </c>
      <c r="C76" s="50">
        <v>522394</v>
      </c>
      <c r="D76" s="51">
        <v>0</v>
      </c>
      <c r="E76" s="51">
        <f t="shared" si="1"/>
        <v>522394</v>
      </c>
    </row>
    <row r="77" spans="1:5" ht="15.75" thickBot="1" x14ac:dyDescent="0.3">
      <c r="A77" s="48" t="s">
        <v>610</v>
      </c>
      <c r="B77" s="49" t="s">
        <v>611</v>
      </c>
      <c r="C77" s="50">
        <v>0</v>
      </c>
      <c r="D77" s="51">
        <v>0</v>
      </c>
      <c r="E77" s="51">
        <f t="shared" si="1"/>
        <v>0</v>
      </c>
    </row>
    <row r="78" spans="1:5" ht="15.75" thickBot="1" x14ac:dyDescent="0.3">
      <c r="A78" s="48" t="s">
        <v>612</v>
      </c>
      <c r="B78" s="49" t="s">
        <v>613</v>
      </c>
      <c r="C78" s="50">
        <v>0</v>
      </c>
      <c r="D78" s="51">
        <v>0</v>
      </c>
      <c r="E78" s="51">
        <f t="shared" si="1"/>
        <v>0</v>
      </c>
    </row>
    <row r="79" spans="1:5" ht="15.75" thickBot="1" x14ac:dyDescent="0.3">
      <c r="A79" s="48" t="s">
        <v>614</v>
      </c>
      <c r="B79" s="49" t="s">
        <v>615</v>
      </c>
      <c r="C79" s="50">
        <v>0</v>
      </c>
      <c r="D79" s="51">
        <v>0</v>
      </c>
      <c r="E79" s="51">
        <f t="shared" si="1"/>
        <v>0</v>
      </c>
    </row>
    <row r="80" spans="1:5" ht="15.75" thickBot="1" x14ac:dyDescent="0.3">
      <c r="A80" s="48" t="s">
        <v>616</v>
      </c>
      <c r="B80" s="49" t="s">
        <v>617</v>
      </c>
      <c r="C80" s="50">
        <v>0</v>
      </c>
      <c r="D80" s="51">
        <v>0</v>
      </c>
      <c r="E80" s="51">
        <f t="shared" si="1"/>
        <v>0</v>
      </c>
    </row>
    <row r="81" spans="1:5" ht="16.5" thickBot="1" x14ac:dyDescent="0.3">
      <c r="A81" s="40">
        <v>4.3</v>
      </c>
      <c r="B81" s="52" t="s">
        <v>618</v>
      </c>
      <c r="C81" s="42">
        <f>SUM(C82+C87+C91+C99+C104+C110+C114+C118+C123+C130+C140+C149+C153+C158)</f>
        <v>555733639</v>
      </c>
      <c r="D81" s="43">
        <f>SUM(D82+D87+D91+D99+D104+D110+D114+D118+D123+D130+D140+D149+D153+D158)</f>
        <v>0</v>
      </c>
      <c r="E81" s="43">
        <f t="shared" si="1"/>
        <v>555733639</v>
      </c>
    </row>
    <row r="82" spans="1:5" ht="16.5" thickBot="1" x14ac:dyDescent="0.3">
      <c r="A82" s="44" t="s">
        <v>619</v>
      </c>
      <c r="B82" s="45" t="s">
        <v>620</v>
      </c>
      <c r="C82" s="46">
        <f>SUM(C83:C86)</f>
        <v>27664881</v>
      </c>
      <c r="D82" s="47">
        <f>SUM(D83:D86)</f>
        <v>0</v>
      </c>
      <c r="E82" s="47">
        <f t="shared" si="1"/>
        <v>27664881</v>
      </c>
    </row>
    <row r="83" spans="1:5" ht="30.75" thickBot="1" x14ac:dyDescent="0.3">
      <c r="A83" s="48" t="s">
        <v>621</v>
      </c>
      <c r="B83" s="49" t="s">
        <v>622</v>
      </c>
      <c r="C83" s="50">
        <v>12520285</v>
      </c>
      <c r="D83" s="51">
        <v>0</v>
      </c>
      <c r="E83" s="51">
        <f t="shared" si="1"/>
        <v>12520285</v>
      </c>
    </row>
    <row r="84" spans="1:5" ht="30.75" thickBot="1" x14ac:dyDescent="0.3">
      <c r="A84" s="48" t="s">
        <v>623</v>
      </c>
      <c r="B84" s="49" t="s">
        <v>624</v>
      </c>
      <c r="C84" s="50">
        <v>8389454</v>
      </c>
      <c r="D84" s="51">
        <v>0</v>
      </c>
      <c r="E84" s="51">
        <f t="shared" si="1"/>
        <v>8389454</v>
      </c>
    </row>
    <row r="85" spans="1:5" ht="30.75" thickBot="1" x14ac:dyDescent="0.3">
      <c r="A85" s="48" t="s">
        <v>625</v>
      </c>
      <c r="B85" s="49" t="s">
        <v>626</v>
      </c>
      <c r="C85" s="50">
        <v>1360650</v>
      </c>
      <c r="D85" s="51">
        <v>0</v>
      </c>
      <c r="E85" s="51">
        <f t="shared" si="1"/>
        <v>1360650</v>
      </c>
    </row>
    <row r="86" spans="1:5" ht="15.75" thickBot="1" x14ac:dyDescent="0.3">
      <c r="A86" s="48" t="s">
        <v>627</v>
      </c>
      <c r="B86" s="49" t="s">
        <v>628</v>
      </c>
      <c r="C86" s="50">
        <v>5394492</v>
      </c>
      <c r="D86" s="51">
        <v>0</v>
      </c>
      <c r="E86" s="51">
        <f t="shared" si="1"/>
        <v>5394492</v>
      </c>
    </row>
    <row r="87" spans="1:5" ht="16.5" thickBot="1" x14ac:dyDescent="0.3">
      <c r="A87" s="44" t="s">
        <v>629</v>
      </c>
      <c r="B87" s="45" t="s">
        <v>630</v>
      </c>
      <c r="C87" s="46">
        <f>SUM(C88:C90)</f>
        <v>16402427</v>
      </c>
      <c r="D87" s="47">
        <f>SUM(D88:D90)</f>
        <v>0</v>
      </c>
      <c r="E87" s="47">
        <f t="shared" si="1"/>
        <v>16402427</v>
      </c>
    </row>
    <row r="88" spans="1:5" ht="15.75" thickBot="1" x14ac:dyDescent="0.3">
      <c r="A88" s="48" t="s">
        <v>631</v>
      </c>
      <c r="B88" s="49" t="s">
        <v>632</v>
      </c>
      <c r="C88" s="50">
        <v>15736945</v>
      </c>
      <c r="D88" s="51">
        <v>0</v>
      </c>
      <c r="E88" s="51">
        <f t="shared" si="1"/>
        <v>15736945</v>
      </c>
    </row>
    <row r="89" spans="1:5" ht="15.75" thickBot="1" x14ac:dyDescent="0.3">
      <c r="A89" s="48" t="s">
        <v>633</v>
      </c>
      <c r="B89" s="49" t="s">
        <v>634</v>
      </c>
      <c r="C89" s="50">
        <v>665482</v>
      </c>
      <c r="D89" s="51">
        <v>0</v>
      </c>
      <c r="E89" s="51">
        <f t="shared" si="1"/>
        <v>665482</v>
      </c>
    </row>
    <row r="90" spans="1:5" ht="15.75" thickBot="1" x14ac:dyDescent="0.3">
      <c r="A90" s="48" t="s">
        <v>635</v>
      </c>
      <c r="B90" s="49" t="s">
        <v>636</v>
      </c>
      <c r="C90" s="50">
        <v>0</v>
      </c>
      <c r="D90" s="51">
        <v>0</v>
      </c>
      <c r="E90" s="51">
        <f t="shared" si="1"/>
        <v>0</v>
      </c>
    </row>
    <row r="91" spans="1:5" ht="32.25" thickBot="1" x14ac:dyDescent="0.3">
      <c r="A91" s="44" t="s">
        <v>637</v>
      </c>
      <c r="B91" s="45" t="s">
        <v>638</v>
      </c>
      <c r="C91" s="46">
        <f>SUM(C92:C98)</f>
        <v>115271407</v>
      </c>
      <c r="D91" s="47">
        <f>SUM(D92:D98)</f>
        <v>0</v>
      </c>
      <c r="E91" s="47">
        <f t="shared" si="1"/>
        <v>115271407</v>
      </c>
    </row>
    <row r="92" spans="1:5" ht="15.75" thickBot="1" x14ac:dyDescent="0.3">
      <c r="A92" s="48" t="s">
        <v>639</v>
      </c>
      <c r="B92" s="49" t="s">
        <v>640</v>
      </c>
      <c r="C92" s="50">
        <v>106271244</v>
      </c>
      <c r="D92" s="51">
        <v>0</v>
      </c>
      <c r="E92" s="51">
        <f t="shared" si="1"/>
        <v>106271244</v>
      </c>
    </row>
    <row r="93" spans="1:5" ht="15.75" thickBot="1" x14ac:dyDescent="0.3">
      <c r="A93" s="48" t="s">
        <v>641</v>
      </c>
      <c r="B93" s="49" t="s">
        <v>642</v>
      </c>
      <c r="C93" s="50">
        <v>2288998</v>
      </c>
      <c r="D93" s="51">
        <v>0</v>
      </c>
      <c r="E93" s="51">
        <f t="shared" si="1"/>
        <v>2288998</v>
      </c>
    </row>
    <row r="94" spans="1:5" ht="15.75" thickBot="1" x14ac:dyDescent="0.3">
      <c r="A94" s="48" t="s">
        <v>643</v>
      </c>
      <c r="B94" s="49" t="s">
        <v>644</v>
      </c>
      <c r="C94" s="50">
        <v>487007</v>
      </c>
      <c r="D94" s="51">
        <v>0</v>
      </c>
      <c r="E94" s="51">
        <f t="shared" si="1"/>
        <v>487007</v>
      </c>
    </row>
    <row r="95" spans="1:5" ht="15.75" thickBot="1" x14ac:dyDescent="0.3">
      <c r="A95" s="48" t="s">
        <v>645</v>
      </c>
      <c r="B95" s="49" t="s">
        <v>646</v>
      </c>
      <c r="C95" s="50">
        <v>0</v>
      </c>
      <c r="D95" s="51">
        <v>0</v>
      </c>
      <c r="E95" s="51">
        <f t="shared" si="1"/>
        <v>0</v>
      </c>
    </row>
    <row r="96" spans="1:5" ht="15.75" thickBot="1" x14ac:dyDescent="0.3">
      <c r="A96" s="48" t="s">
        <v>647</v>
      </c>
      <c r="B96" s="49" t="s">
        <v>648</v>
      </c>
      <c r="C96" s="50">
        <v>0</v>
      </c>
      <c r="D96" s="51">
        <v>0</v>
      </c>
      <c r="E96" s="51">
        <f t="shared" si="1"/>
        <v>0</v>
      </c>
    </row>
    <row r="97" spans="1:5" ht="15.75" thickBot="1" x14ac:dyDescent="0.3">
      <c r="A97" s="48" t="s">
        <v>649</v>
      </c>
      <c r="B97" s="49" t="s">
        <v>650</v>
      </c>
      <c r="C97" s="50">
        <v>5707762</v>
      </c>
      <c r="D97" s="51">
        <v>0</v>
      </c>
      <c r="E97" s="51">
        <f t="shared" si="1"/>
        <v>5707762</v>
      </c>
    </row>
    <row r="98" spans="1:5" ht="15.75" thickBot="1" x14ac:dyDescent="0.3">
      <c r="A98" s="48" t="s">
        <v>651</v>
      </c>
      <c r="B98" s="49" t="s">
        <v>652</v>
      </c>
      <c r="C98" s="50">
        <v>516396</v>
      </c>
      <c r="D98" s="51">
        <v>0</v>
      </c>
      <c r="E98" s="51">
        <f t="shared" si="1"/>
        <v>516396</v>
      </c>
    </row>
    <row r="99" spans="1:5" ht="16.5" thickBot="1" x14ac:dyDescent="0.3">
      <c r="A99" s="44" t="s">
        <v>653</v>
      </c>
      <c r="B99" s="45" t="s">
        <v>654</v>
      </c>
      <c r="C99" s="46">
        <f>SUM(C100:C103)</f>
        <v>1171667</v>
      </c>
      <c r="D99" s="47">
        <f>SUM(D100:D103)</f>
        <v>0</v>
      </c>
      <c r="E99" s="47">
        <f t="shared" si="1"/>
        <v>1171667</v>
      </c>
    </row>
    <row r="100" spans="1:5" ht="15.75" thickBot="1" x14ac:dyDescent="0.3">
      <c r="A100" s="48" t="s">
        <v>655</v>
      </c>
      <c r="B100" s="49" t="s">
        <v>656</v>
      </c>
      <c r="C100" s="50">
        <v>787700</v>
      </c>
      <c r="D100" s="51">
        <v>0</v>
      </c>
      <c r="E100" s="51">
        <f t="shared" si="1"/>
        <v>787700</v>
      </c>
    </row>
    <row r="101" spans="1:5" ht="15.75" thickBot="1" x14ac:dyDescent="0.3">
      <c r="A101" s="48" t="s">
        <v>657</v>
      </c>
      <c r="B101" s="49" t="s">
        <v>658</v>
      </c>
      <c r="C101" s="50">
        <v>383967</v>
      </c>
      <c r="D101" s="51">
        <v>0</v>
      </c>
      <c r="E101" s="51">
        <f t="shared" si="1"/>
        <v>383967</v>
      </c>
    </row>
    <row r="102" spans="1:5" ht="15.75" thickBot="1" x14ac:dyDescent="0.3">
      <c r="A102" s="48" t="s">
        <v>659</v>
      </c>
      <c r="B102" s="49" t="s">
        <v>660</v>
      </c>
      <c r="C102" s="50">
        <v>0</v>
      </c>
      <c r="D102" s="51">
        <v>0</v>
      </c>
      <c r="E102" s="51">
        <f t="shared" si="1"/>
        <v>0</v>
      </c>
    </row>
    <row r="103" spans="1:5" ht="15.75" thickBot="1" x14ac:dyDescent="0.3">
      <c r="A103" s="48" t="s">
        <v>661</v>
      </c>
      <c r="B103" s="49" t="s">
        <v>662</v>
      </c>
      <c r="C103" s="50">
        <v>0</v>
      </c>
      <c r="D103" s="51">
        <v>0</v>
      </c>
      <c r="E103" s="51">
        <f t="shared" si="1"/>
        <v>0</v>
      </c>
    </row>
    <row r="104" spans="1:5" ht="16.5" thickBot="1" x14ac:dyDescent="0.3">
      <c r="A104" s="44" t="s">
        <v>663</v>
      </c>
      <c r="B104" s="45" t="s">
        <v>664</v>
      </c>
      <c r="C104" s="46">
        <f>SUM(C105:C109)</f>
        <v>49634981</v>
      </c>
      <c r="D104" s="47">
        <f>SUM(D105:D109)</f>
        <v>0</v>
      </c>
      <c r="E104" s="47">
        <f t="shared" si="1"/>
        <v>49634981</v>
      </c>
    </row>
    <row r="105" spans="1:5" ht="15.75" thickBot="1" x14ac:dyDescent="0.3">
      <c r="A105" s="48" t="s">
        <v>665</v>
      </c>
      <c r="B105" s="49" t="s">
        <v>666</v>
      </c>
      <c r="C105" s="50">
        <v>2204318</v>
      </c>
      <c r="D105" s="51">
        <v>0</v>
      </c>
      <c r="E105" s="51">
        <f t="shared" si="1"/>
        <v>2204318</v>
      </c>
    </row>
    <row r="106" spans="1:5" ht="15.75" thickBot="1" x14ac:dyDescent="0.3">
      <c r="A106" s="48" t="s">
        <v>667</v>
      </c>
      <c r="B106" s="49" t="s">
        <v>668</v>
      </c>
      <c r="C106" s="50">
        <v>47430663</v>
      </c>
      <c r="D106" s="51">
        <v>0</v>
      </c>
      <c r="E106" s="51">
        <f t="shared" si="1"/>
        <v>47430663</v>
      </c>
    </row>
    <row r="107" spans="1:5" ht="15.75" thickBot="1" x14ac:dyDescent="0.3">
      <c r="A107" s="48" t="s">
        <v>669</v>
      </c>
      <c r="B107" s="49" t="s">
        <v>670</v>
      </c>
      <c r="C107" s="50">
        <v>0</v>
      </c>
      <c r="D107" s="51">
        <v>0</v>
      </c>
      <c r="E107" s="51">
        <f t="shared" si="1"/>
        <v>0</v>
      </c>
    </row>
    <row r="108" spans="1:5" ht="15.75" thickBot="1" x14ac:dyDescent="0.3">
      <c r="A108" s="48" t="s">
        <v>671</v>
      </c>
      <c r="B108" s="49" t="s">
        <v>672</v>
      </c>
      <c r="C108" s="50">
        <v>0</v>
      </c>
      <c r="D108" s="51">
        <v>0</v>
      </c>
      <c r="E108" s="51">
        <f t="shared" si="1"/>
        <v>0</v>
      </c>
    </row>
    <row r="109" spans="1:5" ht="15.75" thickBot="1" x14ac:dyDescent="0.3">
      <c r="A109" s="48" t="s">
        <v>673</v>
      </c>
      <c r="B109" s="49" t="s">
        <v>674</v>
      </c>
      <c r="C109" s="50">
        <v>0</v>
      </c>
      <c r="D109" s="51">
        <v>0</v>
      </c>
      <c r="E109" s="51">
        <f t="shared" si="1"/>
        <v>0</v>
      </c>
    </row>
    <row r="110" spans="1:5" ht="16.5" thickBot="1" x14ac:dyDescent="0.3">
      <c r="A110" s="44" t="s">
        <v>675</v>
      </c>
      <c r="B110" s="45" t="s">
        <v>676</v>
      </c>
      <c r="C110" s="46">
        <f>SUM(C111:C113)</f>
        <v>5079350</v>
      </c>
      <c r="D110" s="47">
        <f>SUM(D111:D113)</f>
        <v>0</v>
      </c>
      <c r="E110" s="47">
        <f t="shared" si="1"/>
        <v>5079350</v>
      </c>
    </row>
    <row r="111" spans="1:5" ht="15.75" thickBot="1" x14ac:dyDescent="0.3">
      <c r="A111" s="48" t="s">
        <v>677</v>
      </c>
      <c r="B111" s="49" t="s">
        <v>678</v>
      </c>
      <c r="C111" s="50">
        <v>0</v>
      </c>
      <c r="D111" s="51">
        <v>0</v>
      </c>
      <c r="E111" s="51">
        <f t="shared" si="1"/>
        <v>0</v>
      </c>
    </row>
    <row r="112" spans="1:5" ht="15.75" thickBot="1" x14ac:dyDescent="0.3">
      <c r="A112" s="48" t="s">
        <v>679</v>
      </c>
      <c r="B112" s="49" t="s">
        <v>680</v>
      </c>
      <c r="C112" s="50">
        <v>5006501</v>
      </c>
      <c r="D112" s="51">
        <v>0</v>
      </c>
      <c r="E112" s="51">
        <f t="shared" si="1"/>
        <v>5006501</v>
      </c>
    </row>
    <row r="113" spans="1:5" ht="15.75" thickBot="1" x14ac:dyDescent="0.3">
      <c r="A113" s="48" t="s">
        <v>681</v>
      </c>
      <c r="B113" s="49" t="s">
        <v>682</v>
      </c>
      <c r="C113" s="50">
        <v>72849</v>
      </c>
      <c r="D113" s="51">
        <v>0</v>
      </c>
      <c r="E113" s="51">
        <f t="shared" si="1"/>
        <v>72849</v>
      </c>
    </row>
    <row r="114" spans="1:5" ht="16.5" thickBot="1" x14ac:dyDescent="0.3">
      <c r="A114" s="44" t="s">
        <v>683</v>
      </c>
      <c r="B114" s="45" t="s">
        <v>684</v>
      </c>
      <c r="C114" s="46">
        <f>SUM(C115:C117)</f>
        <v>0</v>
      </c>
      <c r="D114" s="47">
        <f>SUM(D115:D117)</f>
        <v>0</v>
      </c>
      <c r="E114" s="47">
        <f t="shared" si="1"/>
        <v>0</v>
      </c>
    </row>
    <row r="115" spans="1:5" ht="30.75" thickBot="1" x14ac:dyDescent="0.3">
      <c r="A115" s="48" t="s">
        <v>685</v>
      </c>
      <c r="B115" s="49" t="s">
        <v>686</v>
      </c>
      <c r="C115" s="50">
        <v>0</v>
      </c>
      <c r="D115" s="51">
        <v>0</v>
      </c>
      <c r="E115" s="51">
        <f t="shared" si="1"/>
        <v>0</v>
      </c>
    </row>
    <row r="116" spans="1:5" ht="30.75" thickBot="1" x14ac:dyDescent="0.3">
      <c r="A116" s="48" t="s">
        <v>687</v>
      </c>
      <c r="B116" s="49" t="s">
        <v>688</v>
      </c>
      <c r="C116" s="50">
        <v>0</v>
      </c>
      <c r="D116" s="51">
        <v>0</v>
      </c>
      <c r="E116" s="51">
        <f t="shared" si="1"/>
        <v>0</v>
      </c>
    </row>
    <row r="117" spans="1:5" ht="30.75" thickBot="1" x14ac:dyDescent="0.3">
      <c r="A117" s="48" t="s">
        <v>689</v>
      </c>
      <c r="B117" s="49" t="s">
        <v>690</v>
      </c>
      <c r="C117" s="50">
        <v>0</v>
      </c>
      <c r="D117" s="51">
        <v>0</v>
      </c>
      <c r="E117" s="51">
        <f t="shared" si="1"/>
        <v>0</v>
      </c>
    </row>
    <row r="118" spans="1:5" ht="16.5" thickBot="1" x14ac:dyDescent="0.3">
      <c r="A118" s="44" t="s">
        <v>691</v>
      </c>
      <c r="B118" s="45" t="s">
        <v>692</v>
      </c>
      <c r="C118" s="46">
        <f>SUM(C119:C122)</f>
        <v>129531</v>
      </c>
      <c r="D118" s="47">
        <f>SUM(D119:D122)</f>
        <v>0</v>
      </c>
      <c r="E118" s="47">
        <f t="shared" si="1"/>
        <v>129531</v>
      </c>
    </row>
    <row r="119" spans="1:5" ht="15.75" thickBot="1" x14ac:dyDescent="0.3">
      <c r="A119" s="48" t="s">
        <v>693</v>
      </c>
      <c r="B119" s="49" t="s">
        <v>694</v>
      </c>
      <c r="C119" s="50">
        <v>77319</v>
      </c>
      <c r="D119" s="51">
        <v>0</v>
      </c>
      <c r="E119" s="51">
        <f t="shared" si="1"/>
        <v>77319</v>
      </c>
    </row>
    <row r="120" spans="1:5" ht="15.75" thickBot="1" x14ac:dyDescent="0.3">
      <c r="A120" s="48" t="s">
        <v>695</v>
      </c>
      <c r="B120" s="49" t="s">
        <v>696</v>
      </c>
      <c r="C120" s="50">
        <v>0</v>
      </c>
      <c r="D120" s="51">
        <v>0</v>
      </c>
      <c r="E120" s="51">
        <f t="shared" si="1"/>
        <v>0</v>
      </c>
    </row>
    <row r="121" spans="1:5" ht="15.75" thickBot="1" x14ac:dyDescent="0.3">
      <c r="A121" s="48" t="s">
        <v>697</v>
      </c>
      <c r="B121" s="49" t="s">
        <v>698</v>
      </c>
      <c r="C121" s="50">
        <v>0</v>
      </c>
      <c r="D121" s="51">
        <v>0</v>
      </c>
      <c r="E121" s="51">
        <f t="shared" si="1"/>
        <v>0</v>
      </c>
    </row>
    <row r="122" spans="1:5" ht="15.75" thickBot="1" x14ac:dyDescent="0.3">
      <c r="A122" s="48" t="s">
        <v>699</v>
      </c>
      <c r="B122" s="49" t="s">
        <v>700</v>
      </c>
      <c r="C122" s="50">
        <v>52212</v>
      </c>
      <c r="D122" s="51">
        <v>0</v>
      </c>
      <c r="E122" s="51">
        <f t="shared" si="1"/>
        <v>52212</v>
      </c>
    </row>
    <row r="123" spans="1:5" ht="32.25" thickBot="1" x14ac:dyDescent="0.3">
      <c r="A123" s="44" t="s">
        <v>701</v>
      </c>
      <c r="B123" s="45" t="s">
        <v>702</v>
      </c>
      <c r="C123" s="46">
        <f>SUM(C124:C129)</f>
        <v>275552</v>
      </c>
      <c r="D123" s="47">
        <f>SUM(D124:D129)</f>
        <v>0</v>
      </c>
      <c r="E123" s="47">
        <f t="shared" si="1"/>
        <v>275552</v>
      </c>
    </row>
    <row r="124" spans="1:5" ht="30.75" thickBot="1" x14ac:dyDescent="0.3">
      <c r="A124" s="48" t="s">
        <v>703</v>
      </c>
      <c r="B124" s="49" t="s">
        <v>704</v>
      </c>
      <c r="C124" s="50">
        <v>247555</v>
      </c>
      <c r="D124" s="51">
        <v>0</v>
      </c>
      <c r="E124" s="51">
        <f t="shared" si="1"/>
        <v>247555</v>
      </c>
    </row>
    <row r="125" spans="1:5" ht="15.75" thickBot="1" x14ac:dyDescent="0.3">
      <c r="A125" s="48" t="s">
        <v>705</v>
      </c>
      <c r="B125" s="49" t="s">
        <v>706</v>
      </c>
      <c r="C125" s="50">
        <v>0</v>
      </c>
      <c r="D125" s="51">
        <v>0</v>
      </c>
      <c r="E125" s="51">
        <f t="shared" si="1"/>
        <v>0</v>
      </c>
    </row>
    <row r="126" spans="1:5" ht="15.75" thickBot="1" x14ac:dyDescent="0.3">
      <c r="A126" s="48" t="s">
        <v>707</v>
      </c>
      <c r="B126" s="49" t="s">
        <v>708</v>
      </c>
      <c r="C126" s="50">
        <v>0</v>
      </c>
      <c r="D126" s="51">
        <v>0</v>
      </c>
      <c r="E126" s="51">
        <f t="shared" si="1"/>
        <v>0</v>
      </c>
    </row>
    <row r="127" spans="1:5" ht="15.75" thickBot="1" x14ac:dyDescent="0.3">
      <c r="A127" s="48" t="s">
        <v>709</v>
      </c>
      <c r="B127" s="49" t="s">
        <v>710</v>
      </c>
      <c r="C127" s="50">
        <v>11833</v>
      </c>
      <c r="D127" s="51">
        <v>0</v>
      </c>
      <c r="E127" s="51">
        <f t="shared" si="1"/>
        <v>11833</v>
      </c>
    </row>
    <row r="128" spans="1:5" ht="15.75" thickBot="1" x14ac:dyDescent="0.3">
      <c r="A128" s="48" t="s">
        <v>711</v>
      </c>
      <c r="B128" s="49" t="s">
        <v>712</v>
      </c>
      <c r="C128" s="50">
        <v>15918</v>
      </c>
      <c r="D128" s="51">
        <v>0</v>
      </c>
      <c r="E128" s="51">
        <f t="shared" si="1"/>
        <v>15918</v>
      </c>
    </row>
    <row r="129" spans="1:5" ht="15.75" thickBot="1" x14ac:dyDescent="0.3">
      <c r="A129" s="48" t="s">
        <v>713</v>
      </c>
      <c r="B129" s="49" t="s">
        <v>662</v>
      </c>
      <c r="C129" s="50">
        <v>246</v>
      </c>
      <c r="D129" s="51">
        <v>0</v>
      </c>
      <c r="E129" s="51">
        <f t="shared" si="1"/>
        <v>246</v>
      </c>
    </row>
    <row r="130" spans="1:5" ht="16.5" thickBot="1" x14ac:dyDescent="0.3">
      <c r="A130" s="44" t="s">
        <v>714</v>
      </c>
      <c r="B130" s="45" t="s">
        <v>715</v>
      </c>
      <c r="C130" s="46">
        <f>SUM(C131:C139)</f>
        <v>299845997</v>
      </c>
      <c r="D130" s="47">
        <f>SUM(D131:D139)</f>
        <v>0</v>
      </c>
      <c r="E130" s="47">
        <f t="shared" si="1"/>
        <v>299845997</v>
      </c>
    </row>
    <row r="131" spans="1:5" ht="15.75" thickBot="1" x14ac:dyDescent="0.3">
      <c r="A131" s="48" t="s">
        <v>716</v>
      </c>
      <c r="B131" s="49" t="s">
        <v>717</v>
      </c>
      <c r="C131" s="50">
        <v>143052888</v>
      </c>
      <c r="D131" s="51">
        <v>0</v>
      </c>
      <c r="E131" s="51">
        <f t="shared" si="1"/>
        <v>143052888</v>
      </c>
    </row>
    <row r="132" spans="1:5" ht="15.75" thickBot="1" x14ac:dyDescent="0.3">
      <c r="A132" s="48" t="s">
        <v>718</v>
      </c>
      <c r="B132" s="49" t="s">
        <v>719</v>
      </c>
      <c r="C132" s="50">
        <v>13629519</v>
      </c>
      <c r="D132" s="51">
        <v>0</v>
      </c>
      <c r="E132" s="51">
        <f t="shared" si="1"/>
        <v>13629519</v>
      </c>
    </row>
    <row r="133" spans="1:5" ht="15.75" thickBot="1" x14ac:dyDescent="0.3">
      <c r="A133" s="48" t="s">
        <v>720</v>
      </c>
      <c r="B133" s="49" t="s">
        <v>721</v>
      </c>
      <c r="C133" s="50">
        <v>14835784</v>
      </c>
      <c r="D133" s="51">
        <v>0</v>
      </c>
      <c r="E133" s="51">
        <f t="shared" ref="E133:E196" si="2">SUM(C133+D133)</f>
        <v>14835784</v>
      </c>
    </row>
    <row r="134" spans="1:5" ht="15.75" thickBot="1" x14ac:dyDescent="0.3">
      <c r="A134" s="48" t="s">
        <v>722</v>
      </c>
      <c r="B134" s="49" t="s">
        <v>723</v>
      </c>
      <c r="C134" s="50">
        <v>294700</v>
      </c>
      <c r="D134" s="51">
        <v>0</v>
      </c>
      <c r="E134" s="51">
        <f t="shared" si="2"/>
        <v>294700</v>
      </c>
    </row>
    <row r="135" spans="1:5" ht="15.75" thickBot="1" x14ac:dyDescent="0.3">
      <c r="A135" s="48" t="s">
        <v>724</v>
      </c>
      <c r="B135" s="49" t="s">
        <v>725</v>
      </c>
      <c r="C135" s="50">
        <v>32292775</v>
      </c>
      <c r="D135" s="51">
        <v>0</v>
      </c>
      <c r="E135" s="51">
        <f t="shared" si="2"/>
        <v>32292775</v>
      </c>
    </row>
    <row r="136" spans="1:5" ht="15.75" thickBot="1" x14ac:dyDescent="0.3">
      <c r="A136" s="48" t="s">
        <v>726</v>
      </c>
      <c r="B136" s="49" t="s">
        <v>727</v>
      </c>
      <c r="C136" s="50">
        <v>4843917</v>
      </c>
      <c r="D136" s="51">
        <v>0</v>
      </c>
      <c r="E136" s="51">
        <f t="shared" si="2"/>
        <v>4843917</v>
      </c>
    </row>
    <row r="137" spans="1:5" ht="15.75" thickBot="1" x14ac:dyDescent="0.3">
      <c r="A137" s="48" t="s">
        <v>728</v>
      </c>
      <c r="B137" s="49" t="s">
        <v>729</v>
      </c>
      <c r="C137" s="50">
        <v>80241402</v>
      </c>
      <c r="D137" s="51">
        <v>0</v>
      </c>
      <c r="E137" s="51">
        <f t="shared" si="2"/>
        <v>80241402</v>
      </c>
    </row>
    <row r="138" spans="1:5" ht="15.75" thickBot="1" x14ac:dyDescent="0.3">
      <c r="A138" s="48" t="s">
        <v>730</v>
      </c>
      <c r="B138" s="49" t="s">
        <v>731</v>
      </c>
      <c r="C138" s="50">
        <v>10655012</v>
      </c>
      <c r="D138" s="51">
        <v>0</v>
      </c>
      <c r="E138" s="51">
        <f t="shared" si="2"/>
        <v>10655012</v>
      </c>
    </row>
    <row r="139" spans="1:5" ht="15.75" thickBot="1" x14ac:dyDescent="0.3">
      <c r="A139" s="48" t="s">
        <v>732</v>
      </c>
      <c r="B139" s="49" t="s">
        <v>733</v>
      </c>
      <c r="C139" s="50">
        <v>0</v>
      </c>
      <c r="D139" s="51">
        <v>0</v>
      </c>
      <c r="E139" s="51">
        <f t="shared" si="2"/>
        <v>0</v>
      </c>
    </row>
    <row r="140" spans="1:5" ht="16.5" thickBot="1" x14ac:dyDescent="0.3">
      <c r="A140" s="44" t="s">
        <v>734</v>
      </c>
      <c r="B140" s="45" t="s">
        <v>735</v>
      </c>
      <c r="C140" s="46">
        <f>SUM(C141:C148)</f>
        <v>2358174</v>
      </c>
      <c r="D140" s="47">
        <f>SUM(D141:D148)</f>
        <v>0</v>
      </c>
      <c r="E140" s="47">
        <f t="shared" si="2"/>
        <v>2358174</v>
      </c>
    </row>
    <row r="141" spans="1:5" ht="15.75" thickBot="1" x14ac:dyDescent="0.3">
      <c r="A141" s="48" t="s">
        <v>736</v>
      </c>
      <c r="B141" s="49" t="s">
        <v>737</v>
      </c>
      <c r="C141" s="50">
        <v>255117</v>
      </c>
      <c r="D141" s="51">
        <v>0</v>
      </c>
      <c r="E141" s="51">
        <f t="shared" si="2"/>
        <v>255117</v>
      </c>
    </row>
    <row r="142" spans="1:5" ht="30.75" thickBot="1" x14ac:dyDescent="0.3">
      <c r="A142" s="48" t="s">
        <v>738</v>
      </c>
      <c r="B142" s="49" t="s">
        <v>739</v>
      </c>
      <c r="C142" s="50">
        <v>0</v>
      </c>
      <c r="D142" s="51">
        <v>0</v>
      </c>
      <c r="E142" s="51">
        <f t="shared" si="2"/>
        <v>0</v>
      </c>
    </row>
    <row r="143" spans="1:5" ht="30.75" thickBot="1" x14ac:dyDescent="0.3">
      <c r="A143" s="48" t="s">
        <v>740</v>
      </c>
      <c r="B143" s="49" t="s">
        <v>741</v>
      </c>
      <c r="C143" s="50">
        <v>0</v>
      </c>
      <c r="D143" s="51">
        <v>0</v>
      </c>
      <c r="E143" s="51">
        <f t="shared" si="2"/>
        <v>0</v>
      </c>
    </row>
    <row r="144" spans="1:5" ht="15.75" thickBot="1" x14ac:dyDescent="0.3">
      <c r="A144" s="48" t="s">
        <v>742</v>
      </c>
      <c r="B144" s="49" t="s">
        <v>743</v>
      </c>
      <c r="C144" s="50">
        <v>0</v>
      </c>
      <c r="D144" s="51">
        <v>0</v>
      </c>
      <c r="E144" s="51">
        <f t="shared" si="2"/>
        <v>0</v>
      </c>
    </row>
    <row r="145" spans="1:5" ht="15.75" thickBot="1" x14ac:dyDescent="0.3">
      <c r="A145" s="48" t="s">
        <v>744</v>
      </c>
      <c r="B145" s="49" t="s">
        <v>745</v>
      </c>
      <c r="C145" s="50">
        <v>0</v>
      </c>
      <c r="D145" s="51">
        <v>0</v>
      </c>
      <c r="E145" s="51">
        <f t="shared" si="2"/>
        <v>0</v>
      </c>
    </row>
    <row r="146" spans="1:5" ht="15.75" thickBot="1" x14ac:dyDescent="0.3">
      <c r="A146" s="48" t="s">
        <v>746</v>
      </c>
      <c r="B146" s="49" t="s">
        <v>747</v>
      </c>
      <c r="C146" s="50">
        <v>2099460</v>
      </c>
      <c r="D146" s="51">
        <v>0</v>
      </c>
      <c r="E146" s="51">
        <f t="shared" si="2"/>
        <v>2099460</v>
      </c>
    </row>
    <row r="147" spans="1:5" ht="15.75" thickBot="1" x14ac:dyDescent="0.3">
      <c r="A147" s="48" t="s">
        <v>748</v>
      </c>
      <c r="B147" s="49" t="s">
        <v>749</v>
      </c>
      <c r="C147" s="50">
        <v>0</v>
      </c>
      <c r="D147" s="51">
        <v>0</v>
      </c>
      <c r="E147" s="51">
        <f t="shared" si="2"/>
        <v>0</v>
      </c>
    </row>
    <row r="148" spans="1:5" ht="15.75" thickBot="1" x14ac:dyDescent="0.3">
      <c r="A148" s="48" t="s">
        <v>750</v>
      </c>
      <c r="B148" s="49" t="s">
        <v>751</v>
      </c>
      <c r="C148" s="50">
        <v>3597</v>
      </c>
      <c r="D148" s="51">
        <v>0</v>
      </c>
      <c r="E148" s="51">
        <f t="shared" si="2"/>
        <v>3597</v>
      </c>
    </row>
    <row r="149" spans="1:5" ht="16.5" thickBot="1" x14ac:dyDescent="0.3">
      <c r="A149" s="44" t="s">
        <v>752</v>
      </c>
      <c r="B149" s="45" t="s">
        <v>753</v>
      </c>
      <c r="C149" s="46">
        <f>SUM(C150:C152)</f>
        <v>632210</v>
      </c>
      <c r="D149" s="47">
        <f>SUM(D150:D152)</f>
        <v>0</v>
      </c>
      <c r="E149" s="47">
        <f t="shared" si="2"/>
        <v>632210</v>
      </c>
    </row>
    <row r="150" spans="1:5" ht="15.75" thickBot="1" x14ac:dyDescent="0.3">
      <c r="A150" s="48" t="s">
        <v>754</v>
      </c>
      <c r="B150" s="49" t="s">
        <v>755</v>
      </c>
      <c r="C150" s="50">
        <v>324352</v>
      </c>
      <c r="D150" s="51">
        <v>0</v>
      </c>
      <c r="E150" s="51">
        <f t="shared" si="2"/>
        <v>324352</v>
      </c>
    </row>
    <row r="151" spans="1:5" ht="15.75" thickBot="1" x14ac:dyDescent="0.3">
      <c r="A151" s="48" t="s">
        <v>756</v>
      </c>
      <c r="B151" s="49" t="s">
        <v>757</v>
      </c>
      <c r="C151" s="50">
        <v>251890</v>
      </c>
      <c r="D151" s="51">
        <v>0</v>
      </c>
      <c r="E151" s="51">
        <f t="shared" si="2"/>
        <v>251890</v>
      </c>
    </row>
    <row r="152" spans="1:5" ht="15.75" thickBot="1" x14ac:dyDescent="0.3">
      <c r="A152" s="48" t="s">
        <v>758</v>
      </c>
      <c r="B152" s="49" t="s">
        <v>759</v>
      </c>
      <c r="C152" s="50">
        <v>55968</v>
      </c>
      <c r="D152" s="51">
        <v>0</v>
      </c>
      <c r="E152" s="51">
        <f t="shared" si="2"/>
        <v>55968</v>
      </c>
    </row>
    <row r="153" spans="1:5" ht="16.5" thickBot="1" x14ac:dyDescent="0.3">
      <c r="A153" s="44" t="s">
        <v>760</v>
      </c>
      <c r="B153" s="45" t="s">
        <v>761</v>
      </c>
      <c r="C153" s="46">
        <f>SUM(C154:C157)</f>
        <v>29138881</v>
      </c>
      <c r="D153" s="47">
        <f>SUM(D154:D157)</f>
        <v>0</v>
      </c>
      <c r="E153" s="47">
        <f t="shared" si="2"/>
        <v>29138881</v>
      </c>
    </row>
    <row r="154" spans="1:5" ht="30.75" thickBot="1" x14ac:dyDescent="0.3">
      <c r="A154" s="48" t="s">
        <v>762</v>
      </c>
      <c r="B154" s="49" t="s">
        <v>763</v>
      </c>
      <c r="C154" s="50">
        <v>23052831</v>
      </c>
      <c r="D154" s="51">
        <v>0</v>
      </c>
      <c r="E154" s="51">
        <f t="shared" si="2"/>
        <v>23052831</v>
      </c>
    </row>
    <row r="155" spans="1:5" ht="15.75" thickBot="1" x14ac:dyDescent="0.3">
      <c r="A155" s="48" t="s">
        <v>764</v>
      </c>
      <c r="B155" s="49" t="s">
        <v>765</v>
      </c>
      <c r="C155" s="50">
        <v>360317</v>
      </c>
      <c r="D155" s="51">
        <v>0</v>
      </c>
      <c r="E155" s="51">
        <f t="shared" si="2"/>
        <v>360317</v>
      </c>
    </row>
    <row r="156" spans="1:5" ht="15.75" thickBot="1" x14ac:dyDescent="0.3">
      <c r="A156" s="48" t="s">
        <v>766</v>
      </c>
      <c r="B156" s="49" t="s">
        <v>767</v>
      </c>
      <c r="C156" s="50">
        <v>1334718</v>
      </c>
      <c r="D156" s="51">
        <v>0</v>
      </c>
      <c r="E156" s="51">
        <f t="shared" si="2"/>
        <v>1334718</v>
      </c>
    </row>
    <row r="157" spans="1:5" ht="15.75" thickBot="1" x14ac:dyDescent="0.3">
      <c r="A157" s="48" t="s">
        <v>768</v>
      </c>
      <c r="B157" s="49" t="s">
        <v>769</v>
      </c>
      <c r="C157" s="50">
        <v>4391015</v>
      </c>
      <c r="D157" s="51">
        <v>0</v>
      </c>
      <c r="E157" s="51">
        <f t="shared" si="2"/>
        <v>4391015</v>
      </c>
    </row>
    <row r="158" spans="1:5" ht="16.5" thickBot="1" x14ac:dyDescent="0.3">
      <c r="A158" s="44" t="s">
        <v>770</v>
      </c>
      <c r="B158" s="45" t="s">
        <v>771</v>
      </c>
      <c r="C158" s="46">
        <f>SUM(C159:C164)</f>
        <v>8128581</v>
      </c>
      <c r="D158" s="47">
        <f>SUM(D159:D164)</f>
        <v>0</v>
      </c>
      <c r="E158" s="47">
        <f t="shared" si="2"/>
        <v>8128581</v>
      </c>
    </row>
    <row r="159" spans="1:5" ht="15.75" thickBot="1" x14ac:dyDescent="0.3">
      <c r="A159" s="48" t="s">
        <v>772</v>
      </c>
      <c r="B159" s="49" t="s">
        <v>773</v>
      </c>
      <c r="C159" s="50">
        <v>28677</v>
      </c>
      <c r="D159" s="51">
        <v>0</v>
      </c>
      <c r="E159" s="51">
        <f t="shared" si="2"/>
        <v>28677</v>
      </c>
    </row>
    <row r="160" spans="1:5" ht="15.75" thickBot="1" x14ac:dyDescent="0.3">
      <c r="A160" s="48" t="s">
        <v>774</v>
      </c>
      <c r="B160" s="49" t="s">
        <v>775</v>
      </c>
      <c r="C160" s="50">
        <v>332094</v>
      </c>
      <c r="D160" s="51">
        <v>0</v>
      </c>
      <c r="E160" s="51">
        <f t="shared" si="2"/>
        <v>332094</v>
      </c>
    </row>
    <row r="161" spans="1:5" ht="15.75" thickBot="1" x14ac:dyDescent="0.3">
      <c r="A161" s="48" t="s">
        <v>776</v>
      </c>
      <c r="B161" s="49" t="s">
        <v>777</v>
      </c>
      <c r="C161" s="50">
        <v>8407</v>
      </c>
      <c r="D161" s="51">
        <v>0</v>
      </c>
      <c r="E161" s="51">
        <f t="shared" si="2"/>
        <v>8407</v>
      </c>
    </row>
    <row r="162" spans="1:5" ht="15.75" thickBot="1" x14ac:dyDescent="0.3">
      <c r="A162" s="48" t="s">
        <v>778</v>
      </c>
      <c r="B162" s="49" t="s">
        <v>779</v>
      </c>
      <c r="C162" s="50">
        <v>0</v>
      </c>
      <c r="D162" s="51">
        <v>0</v>
      </c>
      <c r="E162" s="51">
        <f t="shared" si="2"/>
        <v>0</v>
      </c>
    </row>
    <row r="163" spans="1:5" ht="15.75" thickBot="1" x14ac:dyDescent="0.3">
      <c r="A163" s="48" t="s">
        <v>780</v>
      </c>
      <c r="B163" s="49" t="s">
        <v>781</v>
      </c>
      <c r="C163" s="50">
        <v>3399981</v>
      </c>
      <c r="D163" s="51">
        <v>0</v>
      </c>
      <c r="E163" s="51">
        <f t="shared" si="2"/>
        <v>3399981</v>
      </c>
    </row>
    <row r="164" spans="1:5" ht="15.75" thickBot="1" x14ac:dyDescent="0.3">
      <c r="A164" s="48" t="s">
        <v>782</v>
      </c>
      <c r="B164" s="49" t="s">
        <v>783</v>
      </c>
      <c r="C164" s="50">
        <v>4359422</v>
      </c>
      <c r="D164" s="51">
        <v>0</v>
      </c>
      <c r="E164" s="51">
        <f t="shared" si="2"/>
        <v>4359422</v>
      </c>
    </row>
    <row r="165" spans="1:5" ht="16.5" thickBot="1" x14ac:dyDescent="0.3">
      <c r="A165" s="40">
        <v>4.4000000000000004</v>
      </c>
      <c r="B165" s="52" t="s">
        <v>784</v>
      </c>
      <c r="C165" s="42">
        <f>SUM(C166)</f>
        <v>12023370</v>
      </c>
      <c r="D165" s="43">
        <f>SUM(D166)</f>
        <v>0</v>
      </c>
      <c r="E165" s="43">
        <f t="shared" si="2"/>
        <v>12023370</v>
      </c>
    </row>
    <row r="166" spans="1:5" ht="16.5" thickBot="1" x14ac:dyDescent="0.3">
      <c r="A166" s="44" t="s">
        <v>785</v>
      </c>
      <c r="B166" s="45" t="s">
        <v>786</v>
      </c>
      <c r="C166" s="46">
        <f>SUM(C167:C171)</f>
        <v>12023370</v>
      </c>
      <c r="D166" s="47">
        <f>SUM(D167:D171)</f>
        <v>0</v>
      </c>
      <c r="E166" s="47">
        <f t="shared" si="2"/>
        <v>12023370</v>
      </c>
    </row>
    <row r="167" spans="1:5" ht="15.75" thickBot="1" x14ac:dyDescent="0.3">
      <c r="A167" s="48" t="s">
        <v>787</v>
      </c>
      <c r="B167" s="49" t="s">
        <v>788</v>
      </c>
      <c r="C167" s="50">
        <v>692994</v>
      </c>
      <c r="D167" s="51">
        <v>0</v>
      </c>
      <c r="E167" s="51">
        <f t="shared" si="2"/>
        <v>692994</v>
      </c>
    </row>
    <row r="168" spans="1:5" ht="15.75" thickBot="1" x14ac:dyDescent="0.3">
      <c r="A168" s="48" t="s">
        <v>789</v>
      </c>
      <c r="B168" s="49" t="s">
        <v>790</v>
      </c>
      <c r="C168" s="50">
        <v>887357</v>
      </c>
      <c r="D168" s="51">
        <v>0</v>
      </c>
      <c r="E168" s="51">
        <f t="shared" si="2"/>
        <v>887357</v>
      </c>
    </row>
    <row r="169" spans="1:5" ht="15.75" thickBot="1" x14ac:dyDescent="0.3">
      <c r="A169" s="48" t="s">
        <v>791</v>
      </c>
      <c r="B169" s="49" t="s">
        <v>792</v>
      </c>
      <c r="C169" s="50">
        <v>0</v>
      </c>
      <c r="D169" s="51">
        <v>0</v>
      </c>
      <c r="E169" s="51">
        <f t="shared" si="2"/>
        <v>0</v>
      </c>
    </row>
    <row r="170" spans="1:5" ht="15.75" thickBot="1" x14ac:dyDescent="0.3">
      <c r="A170" s="48" t="s">
        <v>793</v>
      </c>
      <c r="B170" s="49" t="s">
        <v>794</v>
      </c>
      <c r="C170" s="50">
        <v>10443019</v>
      </c>
      <c r="D170" s="51">
        <v>0</v>
      </c>
      <c r="E170" s="51">
        <f t="shared" si="2"/>
        <v>10443019</v>
      </c>
    </row>
    <row r="171" spans="1:5" ht="15.75" thickBot="1" x14ac:dyDescent="0.3">
      <c r="A171" s="48" t="s">
        <v>795</v>
      </c>
      <c r="B171" s="49" t="s">
        <v>796</v>
      </c>
      <c r="C171" s="50">
        <v>0</v>
      </c>
      <c r="D171" s="51">
        <v>0</v>
      </c>
      <c r="E171" s="51">
        <f t="shared" si="2"/>
        <v>0</v>
      </c>
    </row>
    <row r="172" spans="1:5" ht="16.5" thickBot="1" x14ac:dyDescent="0.3">
      <c r="A172" s="40">
        <v>4.5</v>
      </c>
      <c r="B172" s="52" t="s">
        <v>797</v>
      </c>
      <c r="C172" s="42">
        <f>SUM(C173+C175+C177+C179+C183+C185)</f>
        <v>42894491</v>
      </c>
      <c r="D172" s="43">
        <f>SUM(D173+D175+D177+D179+D183+D185)</f>
        <v>0</v>
      </c>
      <c r="E172" s="43">
        <f t="shared" si="2"/>
        <v>42894491</v>
      </c>
    </row>
    <row r="173" spans="1:5" ht="16.5" thickBot="1" x14ac:dyDescent="0.3">
      <c r="A173" s="44" t="s">
        <v>798</v>
      </c>
      <c r="B173" s="45" t="s">
        <v>534</v>
      </c>
      <c r="C173" s="46">
        <f>SUM(C174)</f>
        <v>14265041</v>
      </c>
      <c r="D173" s="47">
        <f>SUM(D174)</f>
        <v>0</v>
      </c>
      <c r="E173" s="47">
        <f t="shared" si="2"/>
        <v>14265041</v>
      </c>
    </row>
    <row r="174" spans="1:5" ht="15.75" thickBot="1" x14ac:dyDescent="0.3">
      <c r="A174" s="48" t="s">
        <v>799</v>
      </c>
      <c r="B174" s="49" t="s">
        <v>536</v>
      </c>
      <c r="C174" s="50">
        <v>14265041</v>
      </c>
      <c r="D174" s="51">
        <v>0</v>
      </c>
      <c r="E174" s="51">
        <f t="shared" si="2"/>
        <v>14265041</v>
      </c>
    </row>
    <row r="175" spans="1:5" ht="16.5" thickBot="1" x14ac:dyDescent="0.3">
      <c r="A175" s="44" t="s">
        <v>800</v>
      </c>
      <c r="B175" s="45" t="s">
        <v>537</v>
      </c>
      <c r="C175" s="46">
        <f>SUM(C176)</f>
        <v>25083162</v>
      </c>
      <c r="D175" s="47">
        <f>SUM(D176)</f>
        <v>0</v>
      </c>
      <c r="E175" s="47">
        <f t="shared" si="2"/>
        <v>25083162</v>
      </c>
    </row>
    <row r="176" spans="1:5" ht="15.75" thickBot="1" x14ac:dyDescent="0.3">
      <c r="A176" s="48" t="s">
        <v>801</v>
      </c>
      <c r="B176" s="49" t="s">
        <v>539</v>
      </c>
      <c r="C176" s="50">
        <v>25083162</v>
      </c>
      <c r="D176" s="51">
        <v>0</v>
      </c>
      <c r="E176" s="51">
        <f t="shared" si="2"/>
        <v>25083162</v>
      </c>
    </row>
    <row r="177" spans="1:5" ht="16.5" thickBot="1" x14ac:dyDescent="0.3">
      <c r="A177" s="44" t="s">
        <v>802</v>
      </c>
      <c r="B177" s="45" t="s">
        <v>541</v>
      </c>
      <c r="C177" s="46">
        <f>SUM(C178)</f>
        <v>1572758</v>
      </c>
      <c r="D177" s="47">
        <f>SUM(D178)</f>
        <v>0</v>
      </c>
      <c r="E177" s="47">
        <f t="shared" si="2"/>
        <v>1572758</v>
      </c>
    </row>
    <row r="178" spans="1:5" ht="15.75" thickBot="1" x14ac:dyDescent="0.3">
      <c r="A178" s="48" t="s">
        <v>803</v>
      </c>
      <c r="B178" s="49" t="s">
        <v>543</v>
      </c>
      <c r="C178" s="50">
        <v>1572758</v>
      </c>
      <c r="D178" s="51">
        <v>0</v>
      </c>
      <c r="E178" s="51">
        <f t="shared" si="2"/>
        <v>1572758</v>
      </c>
    </row>
    <row r="179" spans="1:5" ht="16.5" thickBot="1" x14ac:dyDescent="0.3">
      <c r="A179" s="44" t="s">
        <v>804</v>
      </c>
      <c r="B179" s="45" t="s">
        <v>545</v>
      </c>
      <c r="C179" s="46">
        <f>SUM(C180:C182)</f>
        <v>1757432</v>
      </c>
      <c r="D179" s="47">
        <f>SUM(D180:D182)</f>
        <v>0</v>
      </c>
      <c r="E179" s="47">
        <f t="shared" si="2"/>
        <v>1757432</v>
      </c>
    </row>
    <row r="180" spans="1:5" ht="15.75" thickBot="1" x14ac:dyDescent="0.3">
      <c r="A180" s="48" t="s">
        <v>805</v>
      </c>
      <c r="B180" s="49" t="s">
        <v>547</v>
      </c>
      <c r="C180" s="50">
        <v>1757432</v>
      </c>
      <c r="D180" s="51">
        <v>0</v>
      </c>
      <c r="E180" s="51">
        <f t="shared" si="2"/>
        <v>1757432</v>
      </c>
    </row>
    <row r="181" spans="1:5" ht="15.75" thickBot="1" x14ac:dyDescent="0.3">
      <c r="A181" s="48" t="s">
        <v>806</v>
      </c>
      <c r="B181" s="49" t="s">
        <v>549</v>
      </c>
      <c r="C181" s="50">
        <v>0</v>
      </c>
      <c r="D181" s="51">
        <v>0</v>
      </c>
      <c r="E181" s="51">
        <f t="shared" si="2"/>
        <v>0</v>
      </c>
    </row>
    <row r="182" spans="1:5" ht="15.75" thickBot="1" x14ac:dyDescent="0.3">
      <c r="A182" s="48" t="s">
        <v>807</v>
      </c>
      <c r="B182" s="49" t="s">
        <v>551</v>
      </c>
      <c r="C182" s="50">
        <v>0</v>
      </c>
      <c r="D182" s="51">
        <v>0</v>
      </c>
      <c r="E182" s="51">
        <f t="shared" si="2"/>
        <v>0</v>
      </c>
    </row>
    <row r="183" spans="1:5" ht="16.5" thickBot="1" x14ac:dyDescent="0.3">
      <c r="A183" s="44" t="s">
        <v>808</v>
      </c>
      <c r="B183" s="45" t="s">
        <v>553</v>
      </c>
      <c r="C183" s="46">
        <f>SUM(C184)</f>
        <v>216098</v>
      </c>
      <c r="D183" s="47">
        <f>SUM(D184)</f>
        <v>0</v>
      </c>
      <c r="E183" s="47">
        <f t="shared" si="2"/>
        <v>216098</v>
      </c>
    </row>
    <row r="184" spans="1:5" ht="15.75" thickBot="1" x14ac:dyDescent="0.3">
      <c r="A184" s="48" t="s">
        <v>809</v>
      </c>
      <c r="B184" s="49" t="s">
        <v>553</v>
      </c>
      <c r="C184" s="50">
        <v>216098</v>
      </c>
      <c r="D184" s="51">
        <v>0</v>
      </c>
      <c r="E184" s="51">
        <f t="shared" si="2"/>
        <v>216098</v>
      </c>
    </row>
    <row r="185" spans="1:5" ht="16.5" thickBot="1" x14ac:dyDescent="0.3">
      <c r="A185" s="44" t="s">
        <v>810</v>
      </c>
      <c r="B185" s="45" t="s">
        <v>556</v>
      </c>
      <c r="C185" s="46">
        <f>SUM(C186)</f>
        <v>0</v>
      </c>
      <c r="D185" s="47">
        <f>SUM(D186)</f>
        <v>0</v>
      </c>
      <c r="E185" s="47">
        <f t="shared" si="2"/>
        <v>0</v>
      </c>
    </row>
    <row r="186" spans="1:5" ht="15.75" thickBot="1" x14ac:dyDescent="0.3">
      <c r="A186" s="48" t="s">
        <v>811</v>
      </c>
      <c r="B186" s="49" t="s">
        <v>558</v>
      </c>
      <c r="C186" s="50">
        <v>0</v>
      </c>
      <c r="D186" s="51">
        <v>0</v>
      </c>
      <c r="E186" s="51">
        <f t="shared" si="2"/>
        <v>0</v>
      </c>
    </row>
    <row r="187" spans="1:5" ht="48" thickBot="1" x14ac:dyDescent="0.3">
      <c r="A187" s="40">
        <v>4.9000000000000004</v>
      </c>
      <c r="B187" s="52" t="s">
        <v>812</v>
      </c>
      <c r="C187" s="42">
        <f>SUM(C188)</f>
        <v>0</v>
      </c>
      <c r="D187" s="43">
        <f>SUM(D188)</f>
        <v>0</v>
      </c>
      <c r="E187" s="43">
        <f t="shared" si="2"/>
        <v>0</v>
      </c>
    </row>
    <row r="188" spans="1:5" ht="32.25" thickBot="1" x14ac:dyDescent="0.3">
      <c r="A188" s="44" t="s">
        <v>813</v>
      </c>
      <c r="B188" s="45" t="s">
        <v>814</v>
      </c>
      <c r="C188" s="46">
        <f>SUM(C189)</f>
        <v>0</v>
      </c>
      <c r="D188" s="47">
        <f>SUM(D189)</f>
        <v>0</v>
      </c>
      <c r="E188" s="47">
        <f t="shared" si="2"/>
        <v>0</v>
      </c>
    </row>
    <row r="189" spans="1:5" ht="30.75" thickBot="1" x14ac:dyDescent="0.3">
      <c r="A189" s="48" t="s">
        <v>815</v>
      </c>
      <c r="B189" s="49" t="s">
        <v>816</v>
      </c>
      <c r="C189" s="50">
        <v>0</v>
      </c>
      <c r="D189" s="51">
        <v>0</v>
      </c>
      <c r="E189" s="51">
        <f t="shared" si="2"/>
        <v>0</v>
      </c>
    </row>
    <row r="190" spans="1:5" ht="16.5" thickBot="1" x14ac:dyDescent="0.3">
      <c r="A190" s="53">
        <v>5</v>
      </c>
      <c r="B190" s="54" t="s">
        <v>817</v>
      </c>
      <c r="C190" s="55">
        <f>SUM(C191+C213)</f>
        <v>27836275</v>
      </c>
      <c r="D190" s="56">
        <f>SUM(D191+D213)</f>
        <v>0</v>
      </c>
      <c r="E190" s="56">
        <f t="shared" si="2"/>
        <v>27836275</v>
      </c>
    </row>
    <row r="191" spans="1:5" ht="16.5" thickBot="1" x14ac:dyDescent="0.3">
      <c r="A191" s="40">
        <v>5.0999999999999996</v>
      </c>
      <c r="B191" s="52" t="s">
        <v>817</v>
      </c>
      <c r="C191" s="42">
        <f>SUM(C192+C198+C203)</f>
        <v>27836275</v>
      </c>
      <c r="D191" s="43">
        <f>SUM(D192+D198+D203)</f>
        <v>0</v>
      </c>
      <c r="E191" s="43">
        <f t="shared" si="2"/>
        <v>27836275</v>
      </c>
    </row>
    <row r="192" spans="1:5" ht="32.25" thickBot="1" x14ac:dyDescent="0.3">
      <c r="A192" s="44" t="s">
        <v>818</v>
      </c>
      <c r="B192" s="45" t="s">
        <v>819</v>
      </c>
      <c r="C192" s="46">
        <f>SUM(C193:C197)</f>
        <v>662667</v>
      </c>
      <c r="D192" s="47">
        <f>SUM(D193:D197)</f>
        <v>0</v>
      </c>
      <c r="E192" s="47">
        <f t="shared" si="2"/>
        <v>662667</v>
      </c>
    </row>
    <row r="193" spans="1:5" ht="15.75" thickBot="1" x14ac:dyDescent="0.3">
      <c r="A193" s="48" t="s">
        <v>820</v>
      </c>
      <c r="B193" s="49" t="s">
        <v>609</v>
      </c>
      <c r="C193" s="50">
        <v>0</v>
      </c>
      <c r="D193" s="51">
        <v>0</v>
      </c>
      <c r="E193" s="51">
        <f t="shared" si="2"/>
        <v>0</v>
      </c>
    </row>
    <row r="194" spans="1:5" ht="15.75" thickBot="1" x14ac:dyDescent="0.3">
      <c r="A194" s="48" t="s">
        <v>821</v>
      </c>
      <c r="B194" s="49" t="s">
        <v>611</v>
      </c>
      <c r="C194" s="50">
        <v>0</v>
      </c>
      <c r="D194" s="51">
        <v>0</v>
      </c>
      <c r="E194" s="51">
        <f t="shared" si="2"/>
        <v>0</v>
      </c>
    </row>
    <row r="195" spans="1:5" ht="15.75" thickBot="1" x14ac:dyDescent="0.3">
      <c r="A195" s="48" t="s">
        <v>822</v>
      </c>
      <c r="B195" s="49" t="s">
        <v>613</v>
      </c>
      <c r="C195" s="50">
        <v>0</v>
      </c>
      <c r="D195" s="51">
        <v>0</v>
      </c>
      <c r="E195" s="51">
        <f t="shared" si="2"/>
        <v>0</v>
      </c>
    </row>
    <row r="196" spans="1:5" ht="15.75" thickBot="1" x14ac:dyDescent="0.3">
      <c r="A196" s="48" t="s">
        <v>823</v>
      </c>
      <c r="B196" s="49" t="s">
        <v>615</v>
      </c>
      <c r="C196" s="50">
        <v>0</v>
      </c>
      <c r="D196" s="51">
        <v>0</v>
      </c>
      <c r="E196" s="51">
        <f t="shared" si="2"/>
        <v>0</v>
      </c>
    </row>
    <row r="197" spans="1:5" ht="15.75" thickBot="1" x14ac:dyDescent="0.3">
      <c r="A197" s="48" t="s">
        <v>824</v>
      </c>
      <c r="B197" s="49" t="s">
        <v>617</v>
      </c>
      <c r="C197" s="50">
        <v>662667</v>
      </c>
      <c r="D197" s="51">
        <v>0</v>
      </c>
      <c r="E197" s="51">
        <f t="shared" ref="E197:E260" si="3">SUM(C197+D197)</f>
        <v>662667</v>
      </c>
    </row>
    <row r="198" spans="1:5" ht="16.5" thickBot="1" x14ac:dyDescent="0.3">
      <c r="A198" s="44" t="s">
        <v>825</v>
      </c>
      <c r="B198" s="45" t="s">
        <v>826</v>
      </c>
      <c r="C198" s="46">
        <f>SUM(C199:C202)</f>
        <v>0</v>
      </c>
      <c r="D198" s="47">
        <f>SUM(D199:D202)</f>
        <v>0</v>
      </c>
      <c r="E198" s="47">
        <f t="shared" si="3"/>
        <v>0</v>
      </c>
    </row>
    <row r="199" spans="1:5" ht="15.75" thickBot="1" x14ac:dyDescent="0.3">
      <c r="A199" s="48" t="s">
        <v>827</v>
      </c>
      <c r="B199" s="49" t="s">
        <v>599</v>
      </c>
      <c r="C199" s="50">
        <v>0</v>
      </c>
      <c r="D199" s="51">
        <v>0</v>
      </c>
      <c r="E199" s="51">
        <f t="shared" si="3"/>
        <v>0</v>
      </c>
    </row>
    <row r="200" spans="1:5" ht="15.75" thickBot="1" x14ac:dyDescent="0.3">
      <c r="A200" s="48" t="s">
        <v>828</v>
      </c>
      <c r="B200" s="49" t="s">
        <v>601</v>
      </c>
      <c r="C200" s="50">
        <v>0</v>
      </c>
      <c r="D200" s="51">
        <v>0</v>
      </c>
      <c r="E200" s="51">
        <f t="shared" si="3"/>
        <v>0</v>
      </c>
    </row>
    <row r="201" spans="1:5" ht="15.75" thickBot="1" x14ac:dyDescent="0.3">
      <c r="A201" s="48" t="s">
        <v>829</v>
      </c>
      <c r="B201" s="49" t="s">
        <v>603</v>
      </c>
      <c r="C201" s="50">
        <v>0</v>
      </c>
      <c r="D201" s="51">
        <v>0</v>
      </c>
      <c r="E201" s="51">
        <f t="shared" si="3"/>
        <v>0</v>
      </c>
    </row>
    <row r="202" spans="1:5" ht="15.75" thickBot="1" x14ac:dyDescent="0.3">
      <c r="A202" s="48" t="s">
        <v>830</v>
      </c>
      <c r="B202" s="49" t="s">
        <v>831</v>
      </c>
      <c r="C202" s="50">
        <v>0</v>
      </c>
      <c r="D202" s="51">
        <v>0</v>
      </c>
      <c r="E202" s="51">
        <f t="shared" si="3"/>
        <v>0</v>
      </c>
    </row>
    <row r="203" spans="1:5" ht="16.5" thickBot="1" x14ac:dyDescent="0.3">
      <c r="A203" s="44" t="s">
        <v>832</v>
      </c>
      <c r="B203" s="45" t="s">
        <v>833</v>
      </c>
      <c r="C203" s="46">
        <f>SUM(C204:C212)</f>
        <v>27173608</v>
      </c>
      <c r="D203" s="47">
        <f>SUM(D204:D212)</f>
        <v>0</v>
      </c>
      <c r="E203" s="47">
        <f t="shared" si="3"/>
        <v>27173608</v>
      </c>
    </row>
    <row r="204" spans="1:5" ht="15.75" thickBot="1" x14ac:dyDescent="0.3">
      <c r="A204" s="48" t="s">
        <v>834</v>
      </c>
      <c r="B204" s="49" t="s">
        <v>835</v>
      </c>
      <c r="C204" s="50">
        <v>11387472</v>
      </c>
      <c r="D204" s="51">
        <v>0</v>
      </c>
      <c r="E204" s="51">
        <f t="shared" si="3"/>
        <v>11387472</v>
      </c>
    </row>
    <row r="205" spans="1:5" ht="30.75" thickBot="1" x14ac:dyDescent="0.3">
      <c r="A205" s="48" t="s">
        <v>836</v>
      </c>
      <c r="B205" s="49" t="s">
        <v>837</v>
      </c>
      <c r="C205" s="50">
        <v>204580</v>
      </c>
      <c r="D205" s="51">
        <v>0</v>
      </c>
      <c r="E205" s="51">
        <f t="shared" si="3"/>
        <v>204580</v>
      </c>
    </row>
    <row r="206" spans="1:5" ht="15.75" thickBot="1" x14ac:dyDescent="0.3">
      <c r="A206" s="48" t="s">
        <v>838</v>
      </c>
      <c r="B206" s="49" t="s">
        <v>839</v>
      </c>
      <c r="C206" s="50">
        <v>0</v>
      </c>
      <c r="D206" s="51">
        <v>0</v>
      </c>
      <c r="E206" s="51">
        <f t="shared" si="3"/>
        <v>0</v>
      </c>
    </row>
    <row r="207" spans="1:5" ht="15.75" thickBot="1" x14ac:dyDescent="0.3">
      <c r="A207" s="48" t="s">
        <v>840</v>
      </c>
      <c r="B207" s="49" t="s">
        <v>841</v>
      </c>
      <c r="C207" s="50">
        <v>0</v>
      </c>
      <c r="D207" s="51">
        <v>0</v>
      </c>
      <c r="E207" s="51">
        <f t="shared" si="3"/>
        <v>0</v>
      </c>
    </row>
    <row r="208" spans="1:5" ht="15.75" thickBot="1" x14ac:dyDescent="0.3">
      <c r="A208" s="48" t="s">
        <v>842</v>
      </c>
      <c r="B208" s="49" t="s">
        <v>843</v>
      </c>
      <c r="C208" s="50">
        <v>0</v>
      </c>
      <c r="D208" s="51">
        <v>0</v>
      </c>
      <c r="E208" s="51">
        <f t="shared" si="3"/>
        <v>0</v>
      </c>
    </row>
    <row r="209" spans="1:5" ht="15.75" thickBot="1" x14ac:dyDescent="0.3">
      <c r="A209" s="48" t="s">
        <v>844</v>
      </c>
      <c r="B209" s="49" t="s">
        <v>845</v>
      </c>
      <c r="C209" s="50">
        <v>0</v>
      </c>
      <c r="D209" s="51">
        <v>0</v>
      </c>
      <c r="E209" s="51">
        <f t="shared" si="3"/>
        <v>0</v>
      </c>
    </row>
    <row r="210" spans="1:5" ht="15.75" thickBot="1" x14ac:dyDescent="0.3">
      <c r="A210" s="48" t="s">
        <v>846</v>
      </c>
      <c r="B210" s="49" t="s">
        <v>847</v>
      </c>
      <c r="C210" s="50">
        <v>0</v>
      </c>
      <c r="D210" s="51">
        <v>0</v>
      </c>
      <c r="E210" s="51">
        <f t="shared" si="3"/>
        <v>0</v>
      </c>
    </row>
    <row r="211" spans="1:5" ht="15.75" thickBot="1" x14ac:dyDescent="0.3">
      <c r="A211" s="48" t="s">
        <v>848</v>
      </c>
      <c r="B211" s="49" t="s">
        <v>849</v>
      </c>
      <c r="C211" s="50">
        <v>28566</v>
      </c>
      <c r="D211" s="51">
        <v>0</v>
      </c>
      <c r="E211" s="51">
        <f t="shared" si="3"/>
        <v>28566</v>
      </c>
    </row>
    <row r="212" spans="1:5" ht="15.75" thickBot="1" x14ac:dyDescent="0.3">
      <c r="A212" s="48" t="s">
        <v>850</v>
      </c>
      <c r="B212" s="49" t="s">
        <v>851</v>
      </c>
      <c r="C212" s="50">
        <v>15552990</v>
      </c>
      <c r="D212" s="51">
        <v>0</v>
      </c>
      <c r="E212" s="51">
        <f t="shared" si="3"/>
        <v>15552990</v>
      </c>
    </row>
    <row r="213" spans="1:5" ht="48" thickBot="1" x14ac:dyDescent="0.3">
      <c r="A213" s="40">
        <v>5.9</v>
      </c>
      <c r="B213" s="52" t="s">
        <v>852</v>
      </c>
      <c r="C213" s="42">
        <v>0</v>
      </c>
      <c r="D213" s="43">
        <v>0</v>
      </c>
      <c r="E213" s="43">
        <f t="shared" si="3"/>
        <v>0</v>
      </c>
    </row>
    <row r="214" spans="1:5" ht="16.5" thickBot="1" x14ac:dyDescent="0.3">
      <c r="A214" s="53">
        <v>6</v>
      </c>
      <c r="B214" s="54" t="s">
        <v>853</v>
      </c>
      <c r="C214" s="55">
        <f>SUM(C215+C230+C231+C234)</f>
        <v>58499076</v>
      </c>
      <c r="D214" s="56">
        <f>SUM(D215+D230+D231+D234)</f>
        <v>2380013.27</v>
      </c>
      <c r="E214" s="56">
        <f t="shared" si="3"/>
        <v>60879089.270000003</v>
      </c>
    </row>
    <row r="215" spans="1:5" ht="16.5" thickBot="1" x14ac:dyDescent="0.3">
      <c r="A215" s="40">
        <v>6.1</v>
      </c>
      <c r="B215" s="52" t="s">
        <v>853</v>
      </c>
      <c r="C215" s="42">
        <f>SUM(C216+C218+C220+C222+C224+C226+C228)</f>
        <v>52085186</v>
      </c>
      <c r="D215" s="43">
        <f>SUM(D216+D218+D220+D222+D224+D226+D228)</f>
        <v>2380013.27</v>
      </c>
      <c r="E215" s="43">
        <f t="shared" si="3"/>
        <v>54465199.270000003</v>
      </c>
    </row>
    <row r="216" spans="1:5" ht="16.5" thickBot="1" x14ac:dyDescent="0.3">
      <c r="A216" s="44" t="s">
        <v>854</v>
      </c>
      <c r="B216" s="45" t="s">
        <v>537</v>
      </c>
      <c r="C216" s="46">
        <f>SUM(C217)</f>
        <v>15359859</v>
      </c>
      <c r="D216" s="47">
        <f>SUM(D217)</f>
        <v>0</v>
      </c>
      <c r="E216" s="47">
        <f t="shared" si="3"/>
        <v>15359859</v>
      </c>
    </row>
    <row r="217" spans="1:5" ht="15.75" thickBot="1" x14ac:dyDescent="0.3">
      <c r="A217" s="48" t="s">
        <v>855</v>
      </c>
      <c r="B217" s="49" t="s">
        <v>539</v>
      </c>
      <c r="C217" s="50">
        <v>15359859</v>
      </c>
      <c r="D217" s="51">
        <v>0</v>
      </c>
      <c r="E217" s="51">
        <f t="shared" si="3"/>
        <v>15359859</v>
      </c>
    </row>
    <row r="218" spans="1:5" ht="16.5" thickBot="1" x14ac:dyDescent="0.3">
      <c r="A218" s="44" t="s">
        <v>856</v>
      </c>
      <c r="B218" s="45" t="s">
        <v>857</v>
      </c>
      <c r="C218" s="46">
        <f>SUM(C219)</f>
        <v>1285277</v>
      </c>
      <c r="D218" s="47">
        <f>SUM(D219)</f>
        <v>0</v>
      </c>
      <c r="E218" s="47">
        <f t="shared" si="3"/>
        <v>1285277</v>
      </c>
    </row>
    <row r="219" spans="1:5" ht="15.75" thickBot="1" x14ac:dyDescent="0.3">
      <c r="A219" s="48" t="s">
        <v>858</v>
      </c>
      <c r="B219" s="49" t="s">
        <v>857</v>
      </c>
      <c r="C219" s="50">
        <v>1285277</v>
      </c>
      <c r="D219" s="51">
        <v>0</v>
      </c>
      <c r="E219" s="51">
        <f t="shared" si="3"/>
        <v>1285277</v>
      </c>
    </row>
    <row r="220" spans="1:5" ht="16.5" thickBot="1" x14ac:dyDescent="0.3">
      <c r="A220" s="44" t="s">
        <v>859</v>
      </c>
      <c r="B220" s="45" t="s">
        <v>860</v>
      </c>
      <c r="C220" s="46">
        <f>SUM(C221)</f>
        <v>0</v>
      </c>
      <c r="D220" s="47">
        <f>SUM(D221)</f>
        <v>1568013.27</v>
      </c>
      <c r="E220" s="47">
        <f t="shared" si="3"/>
        <v>1568013.27</v>
      </c>
    </row>
    <row r="221" spans="1:5" ht="15.75" thickBot="1" x14ac:dyDescent="0.3">
      <c r="A221" s="48" t="s">
        <v>861</v>
      </c>
      <c r="B221" s="49" t="s">
        <v>860</v>
      </c>
      <c r="C221" s="50">
        <v>0</v>
      </c>
      <c r="D221" s="51">
        <v>1568013.27</v>
      </c>
      <c r="E221" s="51">
        <f t="shared" si="3"/>
        <v>1568013.27</v>
      </c>
    </row>
    <row r="222" spans="1:5" ht="16.5" thickBot="1" x14ac:dyDescent="0.3">
      <c r="A222" s="44" t="s">
        <v>862</v>
      </c>
      <c r="B222" s="45" t="s">
        <v>863</v>
      </c>
      <c r="C222" s="46">
        <f>SUM(C223)</f>
        <v>0</v>
      </c>
      <c r="D222" s="47">
        <f>SUM(D223)</f>
        <v>0</v>
      </c>
      <c r="E222" s="47">
        <f t="shared" si="3"/>
        <v>0</v>
      </c>
    </row>
    <row r="223" spans="1:5" ht="15.75" thickBot="1" x14ac:dyDescent="0.3">
      <c r="A223" s="48" t="s">
        <v>864</v>
      </c>
      <c r="B223" s="49" t="s">
        <v>865</v>
      </c>
      <c r="C223" s="50">
        <v>0</v>
      </c>
      <c r="D223" s="51">
        <v>0</v>
      </c>
      <c r="E223" s="51">
        <f t="shared" si="3"/>
        <v>0</v>
      </c>
    </row>
    <row r="224" spans="1:5" ht="32.25" thickBot="1" x14ac:dyDescent="0.3">
      <c r="A224" s="44" t="s">
        <v>866</v>
      </c>
      <c r="B224" s="45" t="s">
        <v>867</v>
      </c>
      <c r="C224" s="46">
        <f>SUM(C225)</f>
        <v>0</v>
      </c>
      <c r="D224" s="47">
        <f>SUM(D225)</f>
        <v>0</v>
      </c>
      <c r="E224" s="47">
        <f t="shared" si="3"/>
        <v>0</v>
      </c>
    </row>
    <row r="225" spans="1:5" ht="30.75" thickBot="1" x14ac:dyDescent="0.3">
      <c r="A225" s="48" t="s">
        <v>868</v>
      </c>
      <c r="B225" s="49" t="s">
        <v>867</v>
      </c>
      <c r="C225" s="50">
        <v>0</v>
      </c>
      <c r="D225" s="51">
        <v>0</v>
      </c>
      <c r="E225" s="51">
        <f t="shared" si="3"/>
        <v>0</v>
      </c>
    </row>
    <row r="226" spans="1:5" ht="16.5" thickBot="1" x14ac:dyDescent="0.3">
      <c r="A226" s="44" t="s">
        <v>869</v>
      </c>
      <c r="B226" s="45" t="s">
        <v>870</v>
      </c>
      <c r="C226" s="46">
        <f>SUM(C227)</f>
        <v>0</v>
      </c>
      <c r="D226" s="47">
        <f>SUM(D227)</f>
        <v>0</v>
      </c>
      <c r="E226" s="47">
        <f t="shared" si="3"/>
        <v>0</v>
      </c>
    </row>
    <row r="227" spans="1:5" ht="15.75" thickBot="1" x14ac:dyDescent="0.3">
      <c r="A227" s="48" t="s">
        <v>871</v>
      </c>
      <c r="B227" s="49" t="s">
        <v>870</v>
      </c>
      <c r="C227" s="50">
        <v>0</v>
      </c>
      <c r="D227" s="51">
        <v>0</v>
      </c>
      <c r="E227" s="51">
        <f t="shared" si="3"/>
        <v>0</v>
      </c>
    </row>
    <row r="228" spans="1:5" ht="16.5" thickBot="1" x14ac:dyDescent="0.3">
      <c r="A228" s="44" t="s">
        <v>872</v>
      </c>
      <c r="B228" s="45" t="s">
        <v>873</v>
      </c>
      <c r="C228" s="46">
        <f>SUM(C229)</f>
        <v>35440050</v>
      </c>
      <c r="D228" s="47">
        <f>SUM(D229)</f>
        <v>812000</v>
      </c>
      <c r="E228" s="47">
        <f t="shared" si="3"/>
        <v>36252050</v>
      </c>
    </row>
    <row r="229" spans="1:5" ht="15.75" thickBot="1" x14ac:dyDescent="0.3">
      <c r="A229" s="48" t="s">
        <v>874</v>
      </c>
      <c r="B229" s="49" t="s">
        <v>875</v>
      </c>
      <c r="C229" s="50">
        <v>35440050</v>
      </c>
      <c r="D229" s="51">
        <v>812000</v>
      </c>
      <c r="E229" s="51">
        <f t="shared" si="3"/>
        <v>36252050</v>
      </c>
    </row>
    <row r="230" spans="1:5" ht="16.5" thickBot="1" x14ac:dyDescent="0.3">
      <c r="A230" s="40">
        <v>6.2</v>
      </c>
      <c r="B230" s="52" t="s">
        <v>876</v>
      </c>
      <c r="C230" s="42">
        <v>0</v>
      </c>
      <c r="D230" s="43">
        <v>0</v>
      </c>
      <c r="E230" s="43">
        <f t="shared" si="3"/>
        <v>0</v>
      </c>
    </row>
    <row r="231" spans="1:5" ht="16.5" thickBot="1" x14ac:dyDescent="0.3">
      <c r="A231" s="40">
        <v>6.3</v>
      </c>
      <c r="B231" s="52" t="s">
        <v>877</v>
      </c>
      <c r="C231" s="42">
        <f>SUM(C232)</f>
        <v>6413890</v>
      </c>
      <c r="D231" s="43">
        <f>SUM(D232)</f>
        <v>0</v>
      </c>
      <c r="E231" s="43">
        <f t="shared" si="3"/>
        <v>6413890</v>
      </c>
    </row>
    <row r="232" spans="1:5" ht="16.5" thickBot="1" x14ac:dyDescent="0.3">
      <c r="A232" s="44" t="s">
        <v>878</v>
      </c>
      <c r="B232" s="45" t="s">
        <v>556</v>
      </c>
      <c r="C232" s="46">
        <f>SUM(C233)</f>
        <v>6413890</v>
      </c>
      <c r="D232" s="47">
        <f>SUM(D233)</f>
        <v>0</v>
      </c>
      <c r="E232" s="47">
        <f t="shared" si="3"/>
        <v>6413890</v>
      </c>
    </row>
    <row r="233" spans="1:5" ht="15.75" thickBot="1" x14ac:dyDescent="0.3">
      <c r="A233" s="48" t="s">
        <v>879</v>
      </c>
      <c r="B233" s="49" t="s">
        <v>880</v>
      </c>
      <c r="C233" s="50">
        <v>6413890</v>
      </c>
      <c r="D233" s="51">
        <v>0</v>
      </c>
      <c r="E233" s="51">
        <f t="shared" si="3"/>
        <v>6413890</v>
      </c>
    </row>
    <row r="234" spans="1:5" ht="48" thickBot="1" x14ac:dyDescent="0.3">
      <c r="A234" s="40">
        <v>6.9</v>
      </c>
      <c r="B234" s="52" t="s">
        <v>881</v>
      </c>
      <c r="C234" s="42">
        <f>SUM(C235)</f>
        <v>0</v>
      </c>
      <c r="D234" s="43">
        <f>SUM(D235)</f>
        <v>0</v>
      </c>
      <c r="E234" s="43">
        <f t="shared" si="3"/>
        <v>0</v>
      </c>
    </row>
    <row r="235" spans="1:5" ht="32.25" thickBot="1" x14ac:dyDescent="0.3">
      <c r="A235" s="40" t="s">
        <v>882</v>
      </c>
      <c r="B235" s="52" t="s">
        <v>883</v>
      </c>
      <c r="C235" s="42">
        <f>SUM(C236)</f>
        <v>0</v>
      </c>
      <c r="D235" s="43">
        <f>SUM(D236)</f>
        <v>0</v>
      </c>
      <c r="E235" s="43">
        <f t="shared" si="3"/>
        <v>0</v>
      </c>
    </row>
    <row r="236" spans="1:5" ht="30.75" thickBot="1" x14ac:dyDescent="0.3">
      <c r="A236" s="48" t="s">
        <v>884</v>
      </c>
      <c r="B236" s="49" t="s">
        <v>885</v>
      </c>
      <c r="C236" s="50">
        <v>0</v>
      </c>
      <c r="D236" s="51">
        <v>0</v>
      </c>
      <c r="E236" s="51">
        <f t="shared" si="3"/>
        <v>0</v>
      </c>
    </row>
    <row r="237" spans="1:5" ht="32.25" thickBot="1" x14ac:dyDescent="0.3">
      <c r="A237" s="53">
        <v>7</v>
      </c>
      <c r="B237" s="54" t="s">
        <v>886</v>
      </c>
      <c r="C237" s="55">
        <f>SUM(C238+C239+C240+C241+C242+C243+C244+C245+C246+C247)</f>
        <v>0</v>
      </c>
      <c r="D237" s="56">
        <f>SUM(D238+D239+D240+D241+D242+D243+D244+D245+D246+D247)</f>
        <v>0</v>
      </c>
      <c r="E237" s="56">
        <f t="shared" si="3"/>
        <v>0</v>
      </c>
    </row>
    <row r="238" spans="1:5" ht="48" thickBot="1" x14ac:dyDescent="0.3">
      <c r="A238" s="40">
        <v>7.1</v>
      </c>
      <c r="B238" s="52" t="s">
        <v>887</v>
      </c>
      <c r="C238" s="42">
        <v>0</v>
      </c>
      <c r="D238" s="43">
        <v>0</v>
      </c>
      <c r="E238" s="43">
        <f t="shared" si="3"/>
        <v>0</v>
      </c>
    </row>
    <row r="239" spans="1:5" ht="32.25" thickBot="1" x14ac:dyDescent="0.3">
      <c r="A239" s="40">
        <v>7.2</v>
      </c>
      <c r="B239" s="52" t="s">
        <v>888</v>
      </c>
      <c r="C239" s="42">
        <v>0</v>
      </c>
      <c r="D239" s="43">
        <v>0</v>
      </c>
      <c r="E239" s="43">
        <f t="shared" si="3"/>
        <v>0</v>
      </c>
    </row>
    <row r="240" spans="1:5" ht="48" thickBot="1" x14ac:dyDescent="0.3">
      <c r="A240" s="40">
        <v>7.3</v>
      </c>
      <c r="B240" s="52" t="s">
        <v>889</v>
      </c>
      <c r="C240" s="42">
        <v>0</v>
      </c>
      <c r="D240" s="43">
        <v>0</v>
      </c>
      <c r="E240" s="43">
        <f t="shared" si="3"/>
        <v>0</v>
      </c>
    </row>
    <row r="241" spans="1:5" ht="48" thickBot="1" x14ac:dyDescent="0.3">
      <c r="A241" s="40">
        <v>7.4</v>
      </c>
      <c r="B241" s="52" t="s">
        <v>890</v>
      </c>
      <c r="C241" s="42">
        <v>0</v>
      </c>
      <c r="D241" s="43">
        <v>0</v>
      </c>
      <c r="E241" s="43">
        <f t="shared" si="3"/>
        <v>0</v>
      </c>
    </row>
    <row r="242" spans="1:5" ht="63.75" thickBot="1" x14ac:dyDescent="0.3">
      <c r="A242" s="40">
        <v>7.5</v>
      </c>
      <c r="B242" s="52" t="s">
        <v>891</v>
      </c>
      <c r="C242" s="42">
        <v>0</v>
      </c>
      <c r="D242" s="43">
        <v>0</v>
      </c>
      <c r="E242" s="43">
        <f t="shared" si="3"/>
        <v>0</v>
      </c>
    </row>
    <row r="243" spans="1:5" ht="63.75" thickBot="1" x14ac:dyDescent="0.3">
      <c r="A243" s="40">
        <v>7.6</v>
      </c>
      <c r="B243" s="52" t="s">
        <v>892</v>
      </c>
      <c r="C243" s="42">
        <v>0</v>
      </c>
      <c r="D243" s="43">
        <v>0</v>
      </c>
      <c r="E243" s="43">
        <f t="shared" si="3"/>
        <v>0</v>
      </c>
    </row>
    <row r="244" spans="1:5" ht="48" thickBot="1" x14ac:dyDescent="0.3">
      <c r="A244" s="40">
        <v>7.7</v>
      </c>
      <c r="B244" s="52" t="s">
        <v>893</v>
      </c>
      <c r="C244" s="42">
        <v>0</v>
      </c>
      <c r="D244" s="43">
        <v>0</v>
      </c>
      <c r="E244" s="43">
        <f t="shared" si="3"/>
        <v>0</v>
      </c>
    </row>
    <row r="245" spans="1:5" ht="48" thickBot="1" x14ac:dyDescent="0.3">
      <c r="A245" s="40">
        <v>7.8</v>
      </c>
      <c r="B245" s="52" t="s">
        <v>894</v>
      </c>
      <c r="C245" s="42">
        <v>0</v>
      </c>
      <c r="D245" s="43">
        <v>0</v>
      </c>
      <c r="E245" s="43">
        <f t="shared" si="3"/>
        <v>0</v>
      </c>
    </row>
    <row r="246" spans="1:5" ht="16.5" thickBot="1" x14ac:dyDescent="0.3">
      <c r="A246" s="40">
        <v>7.9</v>
      </c>
      <c r="B246" s="52" t="s">
        <v>895</v>
      </c>
      <c r="C246" s="42">
        <f>SUM(C247)</f>
        <v>0</v>
      </c>
      <c r="D246" s="43">
        <f>SUM(D247)</f>
        <v>0</v>
      </c>
      <c r="E246" s="43">
        <f t="shared" si="3"/>
        <v>0</v>
      </c>
    </row>
    <row r="247" spans="1:5" ht="16.5" thickBot="1" x14ac:dyDescent="0.3">
      <c r="A247" s="58" t="s">
        <v>896</v>
      </c>
      <c r="B247" s="45" t="s">
        <v>897</v>
      </c>
      <c r="C247" s="46">
        <f>SUM(C248)</f>
        <v>0</v>
      </c>
      <c r="D247" s="47">
        <f>SUM(D248)</f>
        <v>0</v>
      </c>
      <c r="E247" s="47">
        <f t="shared" si="3"/>
        <v>0</v>
      </c>
    </row>
    <row r="248" spans="1:5" ht="15.75" thickBot="1" x14ac:dyDescent="0.3">
      <c r="A248" s="48" t="s">
        <v>898</v>
      </c>
      <c r="B248" s="49" t="s">
        <v>899</v>
      </c>
      <c r="C248" s="50">
        <v>0</v>
      </c>
      <c r="D248" s="51">
        <v>0</v>
      </c>
      <c r="E248" s="51">
        <f t="shared" si="3"/>
        <v>0</v>
      </c>
    </row>
    <row r="249" spans="1:5" ht="48" thickBot="1" x14ac:dyDescent="0.3">
      <c r="A249" s="53">
        <v>8</v>
      </c>
      <c r="B249" s="54" t="s">
        <v>900</v>
      </c>
      <c r="C249" s="55">
        <f>SUM(C250+C261+C267+C272+C278)</f>
        <v>1267285171</v>
      </c>
      <c r="D249" s="56">
        <f>SUM(D250+D261+D267+D272+D278)</f>
        <v>68104285.850000009</v>
      </c>
      <c r="E249" s="56">
        <f t="shared" si="3"/>
        <v>1335389456.8499999</v>
      </c>
    </row>
    <row r="250" spans="1:5" ht="16.5" thickBot="1" x14ac:dyDescent="0.3">
      <c r="A250" s="40">
        <v>8.1</v>
      </c>
      <c r="B250" s="52" t="s">
        <v>901</v>
      </c>
      <c r="C250" s="42">
        <f>SUM(C251+C259)</f>
        <v>787139059</v>
      </c>
      <c r="D250" s="43">
        <f>SUM(D251+D259)</f>
        <v>68104285.850000009</v>
      </c>
      <c r="E250" s="43">
        <f t="shared" si="3"/>
        <v>855243344.85000002</v>
      </c>
    </row>
    <row r="251" spans="1:5" ht="16.5" thickBot="1" x14ac:dyDescent="0.3">
      <c r="A251" s="44" t="s">
        <v>902</v>
      </c>
      <c r="B251" s="45" t="s">
        <v>903</v>
      </c>
      <c r="C251" s="46">
        <f>SUM(C252:C258)</f>
        <v>669091135</v>
      </c>
      <c r="D251" s="47">
        <f>SUM(D252:D258)</f>
        <v>68104285.850000009</v>
      </c>
      <c r="E251" s="47">
        <f t="shared" si="3"/>
        <v>737195420.85000002</v>
      </c>
    </row>
    <row r="252" spans="1:5" ht="15.75" thickBot="1" x14ac:dyDescent="0.3">
      <c r="A252" s="48" t="s">
        <v>904</v>
      </c>
      <c r="B252" s="49" t="s">
        <v>905</v>
      </c>
      <c r="C252" s="50">
        <v>325859182</v>
      </c>
      <c r="D252" s="51">
        <v>42261683.329999998</v>
      </c>
      <c r="E252" s="51">
        <f t="shared" si="3"/>
        <v>368120865.32999998</v>
      </c>
    </row>
    <row r="253" spans="1:5" ht="15.75" thickBot="1" x14ac:dyDescent="0.3">
      <c r="A253" s="48" t="s">
        <v>906</v>
      </c>
      <c r="B253" s="49" t="s">
        <v>907</v>
      </c>
      <c r="C253" s="50">
        <v>56256749</v>
      </c>
      <c r="D253" s="51">
        <v>8536476.8800000008</v>
      </c>
      <c r="E253" s="51">
        <f t="shared" si="3"/>
        <v>64793225.880000003</v>
      </c>
    </row>
    <row r="254" spans="1:5" ht="15.75" thickBot="1" x14ac:dyDescent="0.3">
      <c r="A254" s="48" t="s">
        <v>908</v>
      </c>
      <c r="B254" s="49" t="s">
        <v>909</v>
      </c>
      <c r="C254" s="50">
        <v>35278883</v>
      </c>
      <c r="D254" s="51">
        <v>4051554.02</v>
      </c>
      <c r="E254" s="51">
        <f t="shared" si="3"/>
        <v>39330437.020000003</v>
      </c>
    </row>
    <row r="255" spans="1:5" ht="15.75" thickBot="1" x14ac:dyDescent="0.3">
      <c r="A255" s="48" t="s">
        <v>910</v>
      </c>
      <c r="B255" s="49" t="s">
        <v>911</v>
      </c>
      <c r="C255" s="50">
        <v>8255142</v>
      </c>
      <c r="D255" s="51">
        <v>1163370.6299999999</v>
      </c>
      <c r="E255" s="51">
        <f t="shared" si="3"/>
        <v>9418512.629999999</v>
      </c>
    </row>
    <row r="256" spans="1:5" ht="15.75" thickBot="1" x14ac:dyDescent="0.3">
      <c r="A256" s="48" t="s">
        <v>912</v>
      </c>
      <c r="B256" s="49" t="s">
        <v>913</v>
      </c>
      <c r="C256" s="50">
        <v>20117698</v>
      </c>
      <c r="D256" s="51">
        <v>1238771.3</v>
      </c>
      <c r="E256" s="51">
        <f t="shared" si="3"/>
        <v>21356469.300000001</v>
      </c>
    </row>
    <row r="257" spans="1:5" ht="15.75" thickBot="1" x14ac:dyDescent="0.3">
      <c r="A257" s="48" t="s">
        <v>914</v>
      </c>
      <c r="B257" s="49" t="s">
        <v>915</v>
      </c>
      <c r="C257" s="50">
        <v>122299861</v>
      </c>
      <c r="D257" s="51">
        <v>10672894.859999999</v>
      </c>
      <c r="E257" s="51">
        <f t="shared" si="3"/>
        <v>132972755.86</v>
      </c>
    </row>
    <row r="258" spans="1:5" ht="15.75" thickBot="1" x14ac:dyDescent="0.3">
      <c r="A258" s="48" t="s">
        <v>916</v>
      </c>
      <c r="B258" s="49" t="s">
        <v>917</v>
      </c>
      <c r="C258" s="50">
        <v>101023620</v>
      </c>
      <c r="D258" s="51">
        <v>179534.83</v>
      </c>
      <c r="E258" s="51">
        <f t="shared" si="3"/>
        <v>101203154.83</v>
      </c>
    </row>
    <row r="259" spans="1:5" ht="16.5" thickBot="1" x14ac:dyDescent="0.3">
      <c r="A259" s="44" t="s">
        <v>918</v>
      </c>
      <c r="B259" s="45" t="s">
        <v>919</v>
      </c>
      <c r="C259" s="46">
        <f>SUM(C260)</f>
        <v>118047924</v>
      </c>
      <c r="D259" s="47">
        <f>SUM(D260)</f>
        <v>0</v>
      </c>
      <c r="E259" s="47">
        <f t="shared" si="3"/>
        <v>118047924</v>
      </c>
    </row>
    <row r="260" spans="1:5" ht="15.75" thickBot="1" x14ac:dyDescent="0.3">
      <c r="A260" s="48" t="s">
        <v>920</v>
      </c>
      <c r="B260" s="49" t="s">
        <v>921</v>
      </c>
      <c r="C260" s="50">
        <v>118047924</v>
      </c>
      <c r="D260" s="51">
        <v>0</v>
      </c>
      <c r="E260" s="51">
        <f t="shared" si="3"/>
        <v>118047924</v>
      </c>
    </row>
    <row r="261" spans="1:5" ht="16.5" thickBot="1" x14ac:dyDescent="0.3">
      <c r="A261" s="40">
        <v>8.1999999999999993</v>
      </c>
      <c r="B261" s="52" t="s">
        <v>922</v>
      </c>
      <c r="C261" s="42">
        <f>SUM(C262)</f>
        <v>471296586</v>
      </c>
      <c r="D261" s="43">
        <f>SUM(D262)</f>
        <v>0</v>
      </c>
      <c r="E261" s="43">
        <f t="shared" ref="E261:E298" si="4">SUM(C261+D261)</f>
        <v>471296586</v>
      </c>
    </row>
    <row r="262" spans="1:5" ht="16.5" thickBot="1" x14ac:dyDescent="0.3">
      <c r="A262" s="44" t="s">
        <v>923</v>
      </c>
      <c r="B262" s="45" t="s">
        <v>924</v>
      </c>
      <c r="C262" s="46">
        <f>SUM(C263:C266)</f>
        <v>471296586</v>
      </c>
      <c r="D262" s="47">
        <f>SUM(D263:D266)</f>
        <v>0</v>
      </c>
      <c r="E262" s="47">
        <f t="shared" si="4"/>
        <v>471296586</v>
      </c>
    </row>
    <row r="263" spans="1:5" ht="15.75" thickBot="1" x14ac:dyDescent="0.3">
      <c r="A263" s="48" t="s">
        <v>925</v>
      </c>
      <c r="B263" s="49" t="s">
        <v>926</v>
      </c>
      <c r="C263" s="50">
        <v>52932308</v>
      </c>
      <c r="D263" s="51">
        <v>0</v>
      </c>
      <c r="E263" s="51">
        <f t="shared" si="4"/>
        <v>52932308</v>
      </c>
    </row>
    <row r="264" spans="1:5" ht="30.75" thickBot="1" x14ac:dyDescent="0.3">
      <c r="A264" s="48" t="s">
        <v>927</v>
      </c>
      <c r="B264" s="49" t="s">
        <v>928</v>
      </c>
      <c r="C264" s="50">
        <v>159359</v>
      </c>
      <c r="D264" s="51">
        <v>0</v>
      </c>
      <c r="E264" s="51">
        <f t="shared" si="4"/>
        <v>159359</v>
      </c>
    </row>
    <row r="265" spans="1:5" ht="15.75" thickBot="1" x14ac:dyDescent="0.3">
      <c r="A265" s="48" t="s">
        <v>929</v>
      </c>
      <c r="B265" s="49" t="s">
        <v>930</v>
      </c>
      <c r="C265" s="50">
        <v>416686649</v>
      </c>
      <c r="D265" s="51">
        <v>0</v>
      </c>
      <c r="E265" s="51">
        <f t="shared" si="4"/>
        <v>416686649</v>
      </c>
    </row>
    <row r="266" spans="1:5" ht="30.75" thickBot="1" x14ac:dyDescent="0.3">
      <c r="A266" s="48" t="s">
        <v>931</v>
      </c>
      <c r="B266" s="49" t="s">
        <v>932</v>
      </c>
      <c r="C266" s="50">
        <v>1518270</v>
      </c>
      <c r="D266" s="51">
        <v>0</v>
      </c>
      <c r="E266" s="51">
        <f t="shared" si="4"/>
        <v>1518270</v>
      </c>
    </row>
    <row r="267" spans="1:5" ht="16.5" thickBot="1" x14ac:dyDescent="0.3">
      <c r="A267" s="40">
        <v>8.3000000000000007</v>
      </c>
      <c r="B267" s="52" t="s">
        <v>933</v>
      </c>
      <c r="C267" s="42">
        <f>SUM(C268)</f>
        <v>0</v>
      </c>
      <c r="D267" s="43">
        <f>SUM(D268)</f>
        <v>0</v>
      </c>
      <c r="E267" s="43">
        <f t="shared" si="4"/>
        <v>0</v>
      </c>
    </row>
    <row r="268" spans="1:5" ht="16.5" thickBot="1" x14ac:dyDescent="0.3">
      <c r="A268" s="44" t="s">
        <v>934</v>
      </c>
      <c r="B268" s="45" t="s">
        <v>935</v>
      </c>
      <c r="C268" s="46">
        <f>SUM(C269:C271)</f>
        <v>0</v>
      </c>
      <c r="D268" s="47">
        <f>SUM(D269:D271)</f>
        <v>0</v>
      </c>
      <c r="E268" s="47">
        <f t="shared" si="4"/>
        <v>0</v>
      </c>
    </row>
    <row r="269" spans="1:5" ht="15.75" thickBot="1" x14ac:dyDescent="0.3">
      <c r="A269" s="48" t="s">
        <v>936</v>
      </c>
      <c r="B269" s="49" t="s">
        <v>937</v>
      </c>
      <c r="C269" s="50">
        <v>0</v>
      </c>
      <c r="D269" s="51">
        <v>0</v>
      </c>
      <c r="E269" s="51">
        <f t="shared" si="4"/>
        <v>0</v>
      </c>
    </row>
    <row r="270" spans="1:5" ht="15.75" thickBot="1" x14ac:dyDescent="0.3">
      <c r="A270" s="48" t="s">
        <v>938</v>
      </c>
      <c r="B270" s="49" t="s">
        <v>939</v>
      </c>
      <c r="C270" s="50">
        <v>0</v>
      </c>
      <c r="D270" s="51">
        <v>0</v>
      </c>
      <c r="E270" s="51">
        <f t="shared" si="4"/>
        <v>0</v>
      </c>
    </row>
    <row r="271" spans="1:5" ht="15.75" thickBot="1" x14ac:dyDescent="0.3">
      <c r="A271" s="48" t="s">
        <v>940</v>
      </c>
      <c r="B271" s="49" t="s">
        <v>941</v>
      </c>
      <c r="C271" s="50">
        <v>0</v>
      </c>
      <c r="D271" s="51">
        <v>0</v>
      </c>
      <c r="E271" s="51">
        <f t="shared" si="4"/>
        <v>0</v>
      </c>
    </row>
    <row r="272" spans="1:5" ht="16.5" thickBot="1" x14ac:dyDescent="0.3">
      <c r="A272" s="40">
        <v>8.4</v>
      </c>
      <c r="B272" s="52" t="s">
        <v>942</v>
      </c>
      <c r="C272" s="46">
        <f>SUM(C273)</f>
        <v>8849526</v>
      </c>
      <c r="D272" s="47">
        <f>SUM(D273)</f>
        <v>0</v>
      </c>
      <c r="E272" s="47">
        <f t="shared" si="4"/>
        <v>8849526</v>
      </c>
    </row>
    <row r="273" spans="1:5" ht="16.5" thickBot="1" x14ac:dyDescent="0.3">
      <c r="A273" s="40" t="s">
        <v>943</v>
      </c>
      <c r="B273" s="52" t="s">
        <v>944</v>
      </c>
      <c r="C273" s="46">
        <f>SUM(C274:C277)</f>
        <v>8849526</v>
      </c>
      <c r="D273" s="47">
        <f>SUM(D274:D277)</f>
        <v>0</v>
      </c>
      <c r="E273" s="47">
        <f t="shared" si="4"/>
        <v>8849526</v>
      </c>
    </row>
    <row r="274" spans="1:5" ht="15.75" thickBot="1" x14ac:dyDescent="0.3">
      <c r="A274" s="48" t="s">
        <v>945</v>
      </c>
      <c r="B274" s="49" t="s">
        <v>946</v>
      </c>
      <c r="C274" s="50">
        <v>20157</v>
      </c>
      <c r="D274" s="51">
        <v>0</v>
      </c>
      <c r="E274" s="51">
        <f t="shared" si="4"/>
        <v>20157</v>
      </c>
    </row>
    <row r="275" spans="1:5" ht="15.75" thickBot="1" x14ac:dyDescent="0.3">
      <c r="A275" s="48" t="s">
        <v>947</v>
      </c>
      <c r="B275" s="49" t="s">
        <v>948</v>
      </c>
      <c r="C275" s="50">
        <v>2744187</v>
      </c>
      <c r="D275" s="51">
        <v>0</v>
      </c>
      <c r="E275" s="51">
        <f t="shared" si="4"/>
        <v>2744187</v>
      </c>
    </row>
    <row r="276" spans="1:5" ht="15.75" thickBot="1" x14ac:dyDescent="0.3">
      <c r="A276" s="48" t="s">
        <v>949</v>
      </c>
      <c r="B276" s="49" t="s">
        <v>950</v>
      </c>
      <c r="C276" s="50">
        <v>6085182</v>
      </c>
      <c r="D276" s="51">
        <v>0</v>
      </c>
      <c r="E276" s="51">
        <f t="shared" si="4"/>
        <v>6085182</v>
      </c>
    </row>
    <row r="277" spans="1:5" ht="15.75" thickBot="1" x14ac:dyDescent="0.3">
      <c r="A277" s="48" t="s">
        <v>951</v>
      </c>
      <c r="B277" s="49" t="s">
        <v>952</v>
      </c>
      <c r="C277" s="50">
        <v>0</v>
      </c>
      <c r="D277" s="51">
        <v>0</v>
      </c>
      <c r="E277" s="51">
        <f t="shared" si="4"/>
        <v>0</v>
      </c>
    </row>
    <row r="278" spans="1:5" ht="16.5" thickBot="1" x14ac:dyDescent="0.3">
      <c r="A278" s="40">
        <v>8.5</v>
      </c>
      <c r="B278" s="52" t="s">
        <v>953</v>
      </c>
      <c r="C278" s="42">
        <v>0</v>
      </c>
      <c r="D278" s="43">
        <v>0</v>
      </c>
      <c r="E278" s="43">
        <f t="shared" si="4"/>
        <v>0</v>
      </c>
    </row>
    <row r="279" spans="1:5" ht="32.25" thickBot="1" x14ac:dyDescent="0.3">
      <c r="A279" s="53">
        <v>9</v>
      </c>
      <c r="B279" s="54" t="s">
        <v>954</v>
      </c>
      <c r="C279" s="55">
        <f>SUM(C280+C283+C288+C289)</f>
        <v>0</v>
      </c>
      <c r="D279" s="56">
        <f>SUM(D280+D283+D288+D289)</f>
        <v>21200000</v>
      </c>
      <c r="E279" s="56">
        <f t="shared" si="4"/>
        <v>21200000</v>
      </c>
    </row>
    <row r="280" spans="1:5" ht="16.5" thickBot="1" x14ac:dyDescent="0.3">
      <c r="A280" s="40">
        <v>9.1</v>
      </c>
      <c r="B280" s="52" t="s">
        <v>955</v>
      </c>
      <c r="C280" s="42">
        <f>SUM(C281)</f>
        <v>0</v>
      </c>
      <c r="D280" s="43">
        <f>SUM(D281)</f>
        <v>0</v>
      </c>
      <c r="E280" s="43">
        <f t="shared" si="4"/>
        <v>0</v>
      </c>
    </row>
    <row r="281" spans="1:5" ht="16.5" thickBot="1" x14ac:dyDescent="0.3">
      <c r="A281" s="44" t="s">
        <v>956</v>
      </c>
      <c r="B281" s="45" t="s">
        <v>957</v>
      </c>
      <c r="C281" s="46">
        <f>SUM(C282)</f>
        <v>0</v>
      </c>
      <c r="D281" s="47">
        <f>SUM(D282)</f>
        <v>0</v>
      </c>
      <c r="E281" s="47">
        <f t="shared" si="4"/>
        <v>0</v>
      </c>
    </row>
    <row r="282" spans="1:5" ht="15.75" thickBot="1" x14ac:dyDescent="0.3">
      <c r="A282" s="48" t="s">
        <v>958</v>
      </c>
      <c r="B282" s="49" t="s">
        <v>957</v>
      </c>
      <c r="C282" s="50">
        <v>0</v>
      </c>
      <c r="D282" s="51">
        <v>0</v>
      </c>
      <c r="E282" s="51">
        <f t="shared" si="4"/>
        <v>0</v>
      </c>
    </row>
    <row r="283" spans="1:5" ht="16.5" thickBot="1" x14ac:dyDescent="0.3">
      <c r="A283" s="40">
        <v>9.3000000000000007</v>
      </c>
      <c r="B283" s="52" t="s">
        <v>959</v>
      </c>
      <c r="C283" s="42">
        <f>SUM(C284)</f>
        <v>0</v>
      </c>
      <c r="D283" s="43">
        <f>SUM(D284)</f>
        <v>21200000</v>
      </c>
      <c r="E283" s="43">
        <f t="shared" si="4"/>
        <v>21200000</v>
      </c>
    </row>
    <row r="284" spans="1:5" ht="16.5" thickBot="1" x14ac:dyDescent="0.3">
      <c r="A284" s="44" t="s">
        <v>960</v>
      </c>
      <c r="B284" s="45" t="s">
        <v>961</v>
      </c>
      <c r="C284" s="46">
        <f>SUM(C285)</f>
        <v>0</v>
      </c>
      <c r="D284" s="47">
        <f>SUM(D285)</f>
        <v>21200000</v>
      </c>
      <c r="E284" s="47">
        <f t="shared" si="4"/>
        <v>21200000</v>
      </c>
    </row>
    <row r="285" spans="1:5" ht="15.75" thickBot="1" x14ac:dyDescent="0.3">
      <c r="A285" s="48" t="s">
        <v>962</v>
      </c>
      <c r="B285" s="49" t="s">
        <v>961</v>
      </c>
      <c r="C285" s="50">
        <v>0</v>
      </c>
      <c r="D285" s="51">
        <v>21200000</v>
      </c>
      <c r="E285" s="51">
        <f t="shared" si="4"/>
        <v>21200000</v>
      </c>
    </row>
    <row r="286" spans="1:5" ht="16.5" thickBot="1" x14ac:dyDescent="0.3">
      <c r="A286" s="44" t="s">
        <v>963</v>
      </c>
      <c r="B286" s="45" t="s">
        <v>964</v>
      </c>
      <c r="C286" s="46">
        <v>0</v>
      </c>
      <c r="D286" s="47">
        <v>0</v>
      </c>
      <c r="E286" s="47">
        <f t="shared" si="4"/>
        <v>0</v>
      </c>
    </row>
    <row r="287" spans="1:5" ht="15.75" thickBot="1" x14ac:dyDescent="0.3">
      <c r="A287" s="48" t="s">
        <v>965</v>
      </c>
      <c r="B287" s="49" t="s">
        <v>964</v>
      </c>
      <c r="C287" s="50">
        <v>0</v>
      </c>
      <c r="D287" s="51">
        <v>0</v>
      </c>
      <c r="E287" s="51">
        <f t="shared" si="4"/>
        <v>0</v>
      </c>
    </row>
    <row r="288" spans="1:5" ht="16.5" thickBot="1" x14ac:dyDescent="0.3">
      <c r="A288" s="40">
        <v>9.5</v>
      </c>
      <c r="B288" s="52" t="s">
        <v>966</v>
      </c>
      <c r="C288" s="42">
        <v>0</v>
      </c>
      <c r="D288" s="43">
        <v>0</v>
      </c>
      <c r="E288" s="43">
        <f t="shared" si="4"/>
        <v>0</v>
      </c>
    </row>
    <row r="289" spans="1:5" ht="32.25" thickBot="1" x14ac:dyDescent="0.3">
      <c r="A289" s="40">
        <v>9.6999999999999993</v>
      </c>
      <c r="B289" s="52" t="s">
        <v>967</v>
      </c>
      <c r="C289" s="42">
        <v>0</v>
      </c>
      <c r="D289" s="43">
        <v>0</v>
      </c>
      <c r="E289" s="43">
        <f t="shared" si="4"/>
        <v>0</v>
      </c>
    </row>
    <row r="290" spans="1:5" ht="16.5" thickBot="1" x14ac:dyDescent="0.3">
      <c r="A290" s="53">
        <v>10</v>
      </c>
      <c r="B290" s="54" t="s">
        <v>968</v>
      </c>
      <c r="C290" s="55">
        <f>SUM(C291+C297+C298)</f>
        <v>0</v>
      </c>
      <c r="D290" s="56">
        <f>SUM(D291+D297+D298)</f>
        <v>0</v>
      </c>
      <c r="E290" s="56">
        <f t="shared" si="4"/>
        <v>0</v>
      </c>
    </row>
    <row r="291" spans="1:5" ht="16.5" thickBot="1" x14ac:dyDescent="0.3">
      <c r="A291" s="40">
        <v>10.1</v>
      </c>
      <c r="B291" s="52" t="s">
        <v>969</v>
      </c>
      <c r="C291" s="42">
        <f>SUM(C292)</f>
        <v>0</v>
      </c>
      <c r="D291" s="43">
        <f>SUM(D292)</f>
        <v>0</v>
      </c>
      <c r="E291" s="43">
        <f t="shared" si="4"/>
        <v>0</v>
      </c>
    </row>
    <row r="292" spans="1:5" ht="16.5" thickBot="1" x14ac:dyDescent="0.3">
      <c r="A292" s="44" t="s">
        <v>970</v>
      </c>
      <c r="B292" s="45" t="s">
        <v>971</v>
      </c>
      <c r="C292" s="46">
        <f>SUM(C293:C296)</f>
        <v>0</v>
      </c>
      <c r="D292" s="47">
        <f>SUM(D293:D296)</f>
        <v>0</v>
      </c>
      <c r="E292" s="47">
        <f t="shared" si="4"/>
        <v>0</v>
      </c>
    </row>
    <row r="293" spans="1:5" ht="30.75" thickBot="1" x14ac:dyDescent="0.3">
      <c r="A293" s="48" t="s">
        <v>972</v>
      </c>
      <c r="B293" s="49" t="s">
        <v>973</v>
      </c>
      <c r="C293" s="50">
        <v>0</v>
      </c>
      <c r="D293" s="51">
        <v>0</v>
      </c>
      <c r="E293" s="51">
        <f t="shared" si="4"/>
        <v>0</v>
      </c>
    </row>
    <row r="294" spans="1:5" ht="30.75" thickBot="1" x14ac:dyDescent="0.3">
      <c r="A294" s="48" t="s">
        <v>974</v>
      </c>
      <c r="B294" s="49" t="s">
        <v>975</v>
      </c>
      <c r="C294" s="50">
        <v>0</v>
      </c>
      <c r="D294" s="51">
        <v>0</v>
      </c>
      <c r="E294" s="51">
        <f t="shared" si="4"/>
        <v>0</v>
      </c>
    </row>
    <row r="295" spans="1:5" ht="30.75" thickBot="1" x14ac:dyDescent="0.3">
      <c r="A295" s="48" t="s">
        <v>976</v>
      </c>
      <c r="B295" s="49" t="s">
        <v>977</v>
      </c>
      <c r="C295" s="50">
        <v>0</v>
      </c>
      <c r="D295" s="51">
        <v>0</v>
      </c>
      <c r="E295" s="51">
        <f t="shared" si="4"/>
        <v>0</v>
      </c>
    </row>
    <row r="296" spans="1:5" ht="30.75" thickBot="1" x14ac:dyDescent="0.3">
      <c r="A296" s="48" t="s">
        <v>978</v>
      </c>
      <c r="B296" s="49" t="s">
        <v>979</v>
      </c>
      <c r="C296" s="50">
        <v>0</v>
      </c>
      <c r="D296" s="51">
        <v>0</v>
      </c>
      <c r="E296" s="51">
        <f t="shared" si="4"/>
        <v>0</v>
      </c>
    </row>
    <row r="297" spans="1:5" ht="16.5" thickBot="1" x14ac:dyDescent="0.3">
      <c r="A297" s="40">
        <v>10.199999999999999</v>
      </c>
      <c r="B297" s="52" t="s">
        <v>980</v>
      </c>
      <c r="C297" s="42">
        <v>0</v>
      </c>
      <c r="D297" s="43">
        <v>0</v>
      </c>
      <c r="E297" s="43">
        <f t="shared" si="4"/>
        <v>0</v>
      </c>
    </row>
    <row r="298" spans="1:5" ht="16.5" thickBot="1" x14ac:dyDescent="0.3">
      <c r="A298" s="59">
        <v>10.3</v>
      </c>
      <c r="B298" s="60" t="s">
        <v>981</v>
      </c>
      <c r="C298" s="61">
        <v>0</v>
      </c>
      <c r="D298" s="62">
        <v>0</v>
      </c>
      <c r="E298" s="62">
        <f t="shared" si="4"/>
        <v>0</v>
      </c>
    </row>
  </sheetData>
  <mergeCells count="5">
    <mergeCell ref="A1:A2"/>
    <mergeCell ref="B1:B2"/>
    <mergeCell ref="C1:C2"/>
    <mergeCell ref="D1:D2"/>
    <mergeCell ref="E1:E2"/>
  </mergeCells>
  <pageMargins left="0.70866141732283472" right="0.70866141732283472" top="0.74803149606299213" bottom="0.74803149606299213" header="0.31496062992125984" footer="0.51181102362204722"/>
  <pageSetup scale="60" fitToHeight="0" orientation="portrait" r:id="rId1"/>
  <headerFooter>
    <oddHeader>&amp;C&amp;"-,Negrita"MUNICIPIO DE TLAJOMULCO DE ZÚÑIGA, JALISCO
1RA MODIFICACIÓN PRESUPUESTAL 2023 ESTIMACIÓN DE INGRESOS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Base</vt:lpstr>
      <vt:lpstr>Fuente de Financiamiento</vt:lpstr>
      <vt:lpstr>Capitulo</vt:lpstr>
      <vt:lpstr>Administrativa</vt:lpstr>
      <vt:lpstr>Programa y Proyecto</vt:lpstr>
      <vt:lpstr>Tipo de gasto</vt:lpstr>
      <vt:lpstr>Objeto del gasto</vt:lpstr>
      <vt:lpstr>Económica</vt:lpstr>
      <vt:lpstr>Capitulo 6000</vt:lpstr>
      <vt:lpstr>Capitulo 9000</vt:lpstr>
      <vt:lpstr>Apoyos</vt:lpstr>
      <vt:lpstr>Funcional</vt:lpstr>
      <vt:lpstr>Estado del presupuesto</vt:lpstr>
      <vt:lpstr>Ley de ingresos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LCP. Elizabeth Rodriguez Rubio</dc:creator>
  <cp:lastModifiedBy>Likuit</cp:lastModifiedBy>
  <cp:lastPrinted>2023-03-27T18:11:53Z</cp:lastPrinted>
  <dcterms:created xsi:type="dcterms:W3CDTF">2023-02-16T14:44:53Z</dcterms:created>
  <dcterms:modified xsi:type="dcterms:W3CDTF">2023-03-27T18:14:03Z</dcterms:modified>
</cp:coreProperties>
</file>