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TLJ1074\Documents\Presupuestos\2024\1ERA MODIFICACIÓN\"/>
    </mc:Choice>
  </mc:AlternateContent>
  <xr:revisionPtr revIDLastSave="0" documentId="13_ncr:1_{25032C18-B154-4906-B825-45CBD7436268}" xr6:coauthVersionLast="47" xr6:coauthVersionMax="47" xr10:uidLastSave="{00000000-0000-0000-0000-000000000000}"/>
  <workbookProtection workbookAlgorithmName="SHA-512" workbookHashValue="zo0ex7ikPWficnItOe+eL6mXuuN1KiyGu9XIYj6H/kQzC16YtZvR/+oamy+Q3mCguEpjklllvXgZe22l7TJJrg==" workbookSaltValue="n5vagFYM73YLQbekFtvAeQ==" workbookSpinCount="100000" lockStructure="1"/>
  <bookViews>
    <workbookView xWindow="-108" yWindow="-108" windowWidth="23256" windowHeight="12576" tabRatio="881" firstSheet="1" activeTab="9" xr2:uid="{00000000-000D-0000-FFFF-FFFF00000000}"/>
  </bookViews>
  <sheets>
    <sheet name="BASE GENERAL" sheetId="1" state="hidden" r:id="rId1"/>
    <sheet name="Fuente de financiamiento" sheetId="9" r:id="rId2"/>
    <sheet name="Capitulo del gasto " sheetId="10" r:id="rId3"/>
    <sheet name="Clasificación Administrativa " sheetId="12" r:id="rId4"/>
    <sheet name="Programa y proyecto" sheetId="16" r:id="rId5"/>
    <sheet name="Tipo de gasto" sheetId="17" r:id="rId6"/>
    <sheet name="Objeto del gasto" sheetId="18" r:id="rId7"/>
    <sheet name="Económica " sheetId="13" r:id="rId8"/>
    <sheet name="Capitulo 6000" sheetId="19" r:id="rId9"/>
    <sheet name="Capitulo 9000" sheetId="11" r:id="rId10"/>
    <sheet name="Apoyos" sheetId="20" r:id="rId11"/>
    <sheet name="Clasificación funcional" sheetId="14" r:id="rId12"/>
    <sheet name="Estado del presupuesto " sheetId="15" r:id="rId13"/>
    <sheet name="Ley de ingresos" sheetId="21" r:id="rId14"/>
  </sheets>
  <definedNames>
    <definedName name="_xlnm._FilterDatabase" localSheetId="0" hidden="1">'BASE GENERAL'!$A$1:$AR$408</definedName>
    <definedName name="_xlnm._FilterDatabase" localSheetId="13" hidden="1">'Ley de ingresos'!$A$6:$E$300</definedName>
  </definedNames>
  <calcPr calcId="191029"/>
  <pivotCaches>
    <pivotCache cacheId="7" r:id="rId1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419" i="1" l="1"/>
  <c r="AJ408" i="1"/>
  <c r="AK7" i="1"/>
  <c r="AI417" i="1"/>
  <c r="AI29" i="1"/>
  <c r="AI26" i="1"/>
  <c r="AI22" i="1"/>
  <c r="AI19" i="1"/>
  <c r="AI13" i="1"/>
  <c r="AI10" i="1"/>
  <c r="AI3" i="1"/>
  <c r="E298" i="21"/>
  <c r="E297" i="21"/>
  <c r="E296" i="21"/>
  <c r="E295" i="21"/>
  <c r="E294" i="21"/>
  <c r="D294" i="21"/>
  <c r="D293" i="21" s="1"/>
  <c r="D292" i="21" s="1"/>
  <c r="C294" i="21"/>
  <c r="C293" i="21" s="1"/>
  <c r="C292" i="21" s="1"/>
  <c r="E293" i="21"/>
  <c r="E292" i="21" s="1"/>
  <c r="E289" i="21"/>
  <c r="E287" i="21"/>
  <c r="E286" i="21" s="1"/>
  <c r="E285" i="21" s="1"/>
  <c r="D286" i="21"/>
  <c r="D285" i="21" s="1"/>
  <c r="C286" i="21"/>
  <c r="C285" i="21"/>
  <c r="E284" i="21"/>
  <c r="E283" i="21"/>
  <c r="E282" i="21" s="1"/>
  <c r="E281" i="21" s="1"/>
  <c r="D283" i="21"/>
  <c r="D282" i="21" s="1"/>
  <c r="D281" i="21" s="1"/>
  <c r="C283" i="21"/>
  <c r="C282" i="21" s="1"/>
  <c r="C281" i="21" s="1"/>
  <c r="E279" i="21"/>
  <c r="E278" i="21"/>
  <c r="E277" i="21"/>
  <c r="E276" i="21"/>
  <c r="E275" i="21" s="1"/>
  <c r="E274" i="21" s="1"/>
  <c r="D275" i="21"/>
  <c r="C275" i="21"/>
  <c r="C274" i="21" s="1"/>
  <c r="D274" i="21"/>
  <c r="E273" i="21"/>
  <c r="E272" i="21"/>
  <c r="E271" i="21"/>
  <c r="E270" i="21"/>
  <c r="D270" i="21"/>
  <c r="D269" i="21" s="1"/>
  <c r="C270" i="21"/>
  <c r="C269" i="21" s="1"/>
  <c r="E269" i="21"/>
  <c r="E268" i="21"/>
  <c r="E267" i="21"/>
  <c r="E266" i="21"/>
  <c r="E265" i="21"/>
  <c r="E264" i="21"/>
  <c r="E263" i="21" s="1"/>
  <c r="D264" i="21"/>
  <c r="D263" i="21" s="1"/>
  <c r="C264" i="21"/>
  <c r="C263" i="21" s="1"/>
  <c r="E262" i="21"/>
  <c r="E261" i="21"/>
  <c r="D261" i="21"/>
  <c r="C261" i="21"/>
  <c r="C252" i="21" s="1"/>
  <c r="E260" i="21"/>
  <c r="E259" i="21"/>
  <c r="E258" i="21"/>
  <c r="E257" i="21"/>
  <c r="E256" i="21"/>
  <c r="E255" i="21"/>
  <c r="E254" i="21"/>
  <c r="E253" i="21" s="1"/>
  <c r="E252" i="21" s="1"/>
  <c r="D253" i="21"/>
  <c r="D252" i="21" s="1"/>
  <c r="C253" i="21"/>
  <c r="E250" i="21"/>
  <c r="E249" i="21"/>
  <c r="D249" i="21"/>
  <c r="C249" i="21"/>
  <c r="E248" i="21"/>
  <c r="D248" i="21"/>
  <c r="D239" i="21" s="1"/>
  <c r="C248" i="21"/>
  <c r="C239" i="21" s="1"/>
  <c r="E239" i="21"/>
  <c r="E238" i="21"/>
  <c r="E237" i="21" s="1"/>
  <c r="E236" i="21" s="1"/>
  <c r="D237" i="21"/>
  <c r="C237" i="21"/>
  <c r="C236" i="21" s="1"/>
  <c r="D236" i="21"/>
  <c r="E235" i="21"/>
  <c r="E234" i="21" s="1"/>
  <c r="E233" i="21" s="1"/>
  <c r="D234" i="21"/>
  <c r="C234" i="21"/>
  <c r="D233" i="21"/>
  <c r="C233" i="21"/>
  <c r="E231" i="21"/>
  <c r="E230" i="21"/>
  <c r="D230" i="21"/>
  <c r="C230" i="21"/>
  <c r="E229" i="21"/>
  <c r="E228" i="21"/>
  <c r="D228" i="21"/>
  <c r="C228" i="21"/>
  <c r="E227" i="21"/>
  <c r="E226" i="21"/>
  <c r="D226" i="21"/>
  <c r="C226" i="21"/>
  <c r="E225" i="21"/>
  <c r="E224" i="21"/>
  <c r="D224" i="21"/>
  <c r="C224" i="21"/>
  <c r="E223" i="21"/>
  <c r="E222" i="21"/>
  <c r="D222" i="21"/>
  <c r="C222" i="21"/>
  <c r="E221" i="21"/>
  <c r="E220" i="21"/>
  <c r="E217" i="21" s="1"/>
  <c r="D220" i="21"/>
  <c r="D217" i="21" s="1"/>
  <c r="D216" i="21" s="1"/>
  <c r="C220" i="21"/>
  <c r="C217" i="21" s="1"/>
  <c r="E219" i="21"/>
  <c r="E218" i="21"/>
  <c r="D218" i="21"/>
  <c r="C218" i="21"/>
  <c r="E214" i="21"/>
  <c r="E213" i="21"/>
  <c r="E212" i="21"/>
  <c r="E211" i="21"/>
  <c r="E210" i="21"/>
  <c r="E209" i="21"/>
  <c r="E208" i="21"/>
  <c r="E207" i="21"/>
  <c r="E206" i="21"/>
  <c r="E205" i="21" s="1"/>
  <c r="D205" i="21"/>
  <c r="C205" i="21"/>
  <c r="E204" i="21"/>
  <c r="E203" i="21"/>
  <c r="E202" i="21"/>
  <c r="E201" i="21"/>
  <c r="E200" i="21" s="1"/>
  <c r="D200" i="21"/>
  <c r="C200" i="21"/>
  <c r="E199" i="21"/>
  <c r="E198" i="21"/>
  <c r="E197" i="21"/>
  <c r="E196" i="21"/>
  <c r="E195" i="21"/>
  <c r="E194" i="21" s="1"/>
  <c r="E193" i="21" s="1"/>
  <c r="E192" i="21" s="1"/>
  <c r="D194" i="21"/>
  <c r="C194" i="21"/>
  <c r="D193" i="21"/>
  <c r="D192" i="21" s="1"/>
  <c r="C193" i="21"/>
  <c r="C192" i="21" s="1"/>
  <c r="E191" i="21"/>
  <c r="E190" i="21"/>
  <c r="D190" i="21"/>
  <c r="D189" i="21" s="1"/>
  <c r="C190" i="21"/>
  <c r="C189" i="21" s="1"/>
  <c r="E189" i="21"/>
  <c r="E188" i="21"/>
  <c r="E187" i="21"/>
  <c r="D187" i="21"/>
  <c r="C187" i="21"/>
  <c r="E186" i="21"/>
  <c r="E185" i="21"/>
  <c r="D185" i="21"/>
  <c r="C185" i="21"/>
  <c r="E184" i="21"/>
  <c r="E183" i="21"/>
  <c r="E182" i="21"/>
  <c r="E181" i="21"/>
  <c r="D181" i="21"/>
  <c r="C181" i="21"/>
  <c r="E180" i="21"/>
  <c r="E179" i="21"/>
  <c r="D179" i="21"/>
  <c r="C179" i="21"/>
  <c r="E178" i="21"/>
  <c r="E177" i="21"/>
  <c r="E174" i="21" s="1"/>
  <c r="D177" i="21"/>
  <c r="D174" i="21" s="1"/>
  <c r="C177" i="21"/>
  <c r="C174" i="21" s="1"/>
  <c r="E176" i="21"/>
  <c r="E175" i="21"/>
  <c r="D175" i="21"/>
  <c r="C175" i="21"/>
  <c r="E173" i="21"/>
  <c r="E168" i="21" s="1"/>
  <c r="E167" i="21" s="1"/>
  <c r="E172" i="21"/>
  <c r="E171" i="21"/>
  <c r="E170" i="21"/>
  <c r="E169" i="21"/>
  <c r="D168" i="21"/>
  <c r="D167" i="21" s="1"/>
  <c r="C168" i="21"/>
  <c r="C167" i="21" s="1"/>
  <c r="E166" i="21"/>
  <c r="E165" i="21"/>
  <c r="E164" i="21"/>
  <c r="E163" i="21"/>
  <c r="E162" i="21"/>
  <c r="E161" i="21"/>
  <c r="E160" i="21" s="1"/>
  <c r="D160" i="21"/>
  <c r="C160" i="21"/>
  <c r="E159" i="21"/>
  <c r="E158" i="21"/>
  <c r="E157" i="21"/>
  <c r="E156" i="21"/>
  <c r="E155" i="21"/>
  <c r="D155" i="21"/>
  <c r="C155" i="21"/>
  <c r="E154" i="21"/>
  <c r="E153" i="21"/>
  <c r="E152" i="21"/>
  <c r="E151" i="21"/>
  <c r="D151" i="21"/>
  <c r="C151" i="21"/>
  <c r="E150" i="21"/>
  <c r="E149" i="21"/>
  <c r="E148" i="21"/>
  <c r="E147" i="21"/>
  <c r="E146" i="21"/>
  <c r="E145" i="21"/>
  <c r="E144" i="21"/>
  <c r="E143" i="21"/>
  <c r="E142" i="21" s="1"/>
  <c r="D142" i="21"/>
  <c r="C142" i="21"/>
  <c r="E141" i="21"/>
  <c r="E140" i="21"/>
  <c r="E139" i="21"/>
  <c r="E138" i="21"/>
  <c r="E137" i="21"/>
  <c r="E132" i="21" s="1"/>
  <c r="E136" i="21"/>
  <c r="E135" i="21"/>
  <c r="E134" i="21"/>
  <c r="E133" i="21"/>
  <c r="D132" i="21"/>
  <c r="C132" i="21"/>
  <c r="E131" i="21"/>
  <c r="E125" i="21" s="1"/>
  <c r="E130" i="21"/>
  <c r="E129" i="21"/>
  <c r="E128" i="21"/>
  <c r="E127" i="21"/>
  <c r="E126" i="21"/>
  <c r="D125" i="21"/>
  <c r="C125" i="21"/>
  <c r="E124" i="21"/>
  <c r="E123" i="21"/>
  <c r="E122" i="21"/>
  <c r="E121" i="21"/>
  <c r="E120" i="21"/>
  <c r="D120" i="21"/>
  <c r="C120" i="21"/>
  <c r="E119" i="21"/>
  <c r="E118" i="21"/>
  <c r="E117" i="21"/>
  <c r="E116" i="21" s="1"/>
  <c r="D116" i="21"/>
  <c r="C116" i="21"/>
  <c r="E115" i="21"/>
  <c r="E114" i="21"/>
  <c r="E113" i="21"/>
  <c r="E112" i="21" s="1"/>
  <c r="D112" i="21"/>
  <c r="C112" i="21"/>
  <c r="E111" i="21"/>
  <c r="E110" i="21"/>
  <c r="E109" i="21"/>
  <c r="E108" i="21"/>
  <c r="E107" i="21"/>
  <c r="E106" i="21" s="1"/>
  <c r="D106" i="21"/>
  <c r="C106" i="21"/>
  <c r="E105" i="21"/>
  <c r="E104" i="21"/>
  <c r="E103" i="21"/>
  <c r="E102" i="21"/>
  <c r="E101" i="21"/>
  <c r="D101" i="21"/>
  <c r="C101" i="21"/>
  <c r="E100" i="21"/>
  <c r="E99" i="21"/>
  <c r="E98" i="21"/>
  <c r="E97" i="21"/>
  <c r="E96" i="21"/>
  <c r="E95" i="21"/>
  <c r="E93" i="21" s="1"/>
  <c r="E94" i="21"/>
  <c r="D93" i="21"/>
  <c r="C93" i="21"/>
  <c r="E92" i="21"/>
  <c r="E91" i="21"/>
  <c r="E90" i="21"/>
  <c r="E89" i="21"/>
  <c r="D89" i="21"/>
  <c r="C89" i="21"/>
  <c r="E88" i="21"/>
  <c r="E87" i="21"/>
  <c r="E86" i="21"/>
  <c r="E85" i="21"/>
  <c r="E84" i="21"/>
  <c r="D84" i="21"/>
  <c r="D83" i="21" s="1"/>
  <c r="C84" i="21"/>
  <c r="C83" i="21" s="1"/>
  <c r="E82" i="21"/>
  <c r="E81" i="21"/>
  <c r="E80" i="21"/>
  <c r="E79" i="21"/>
  <c r="E77" i="21" s="1"/>
  <c r="E78" i="21"/>
  <c r="D77" i="21"/>
  <c r="C77" i="21"/>
  <c r="E76" i="21"/>
  <c r="E75" i="21"/>
  <c r="E74" i="21"/>
  <c r="E73" i="21"/>
  <c r="E72" i="21" s="1"/>
  <c r="D72" i="21"/>
  <c r="C72" i="21"/>
  <c r="E71" i="21"/>
  <c r="E70" i="21"/>
  <c r="D70" i="21"/>
  <c r="C70" i="21"/>
  <c r="E69" i="21"/>
  <c r="E64" i="21" s="1"/>
  <c r="E68" i="21"/>
  <c r="E67" i="21"/>
  <c r="E66" i="21"/>
  <c r="E65" i="21"/>
  <c r="D64" i="21"/>
  <c r="D63" i="21" s="1"/>
  <c r="C64" i="21"/>
  <c r="C63" i="21" s="1"/>
  <c r="E60" i="21"/>
  <c r="E59" i="21"/>
  <c r="E58" i="21" s="1"/>
  <c r="E57" i="21" s="1"/>
  <c r="D59" i="21"/>
  <c r="D58" i="21" s="1"/>
  <c r="D57" i="21" s="1"/>
  <c r="C59" i="21"/>
  <c r="C58" i="21" s="1"/>
  <c r="C57" i="21" s="1"/>
  <c r="E51" i="21"/>
  <c r="D51" i="21"/>
  <c r="C51" i="21"/>
  <c r="E49" i="21"/>
  <c r="E48" i="21"/>
  <c r="E47" i="21"/>
  <c r="D47" i="21"/>
  <c r="D46" i="21" s="1"/>
  <c r="C47" i="21"/>
  <c r="C46" i="21" s="1"/>
  <c r="E46" i="21"/>
  <c r="E45" i="21"/>
  <c r="E44" i="21" s="1"/>
  <c r="D44" i="21"/>
  <c r="C44" i="21"/>
  <c r="E43" i="21"/>
  <c r="E42" i="21"/>
  <c r="D42" i="21"/>
  <c r="C42" i="21"/>
  <c r="E41" i="21"/>
  <c r="E40" i="21"/>
  <c r="E39" i="21"/>
  <c r="E38" i="21"/>
  <c r="D38" i="21"/>
  <c r="C38" i="21"/>
  <c r="E37" i="21"/>
  <c r="E36" i="21"/>
  <c r="D36" i="21"/>
  <c r="C36" i="21"/>
  <c r="E35" i="21"/>
  <c r="E34" i="21"/>
  <c r="E31" i="21" s="1"/>
  <c r="D34" i="21"/>
  <c r="D31" i="21" s="1"/>
  <c r="C34" i="21"/>
  <c r="C31" i="21" s="1"/>
  <c r="E33" i="21"/>
  <c r="E32" i="21"/>
  <c r="D32" i="21"/>
  <c r="C32" i="21"/>
  <c r="E26" i="21"/>
  <c r="E25" i="21"/>
  <c r="E24" i="21"/>
  <c r="E23" i="21" s="1"/>
  <c r="E16" i="21" s="1"/>
  <c r="D23" i="21"/>
  <c r="C23" i="21"/>
  <c r="E22" i="21"/>
  <c r="E21" i="21"/>
  <c r="E20" i="21"/>
  <c r="D20" i="21"/>
  <c r="C20" i="21"/>
  <c r="E19" i="21"/>
  <c r="E18" i="21"/>
  <c r="E17" i="21"/>
  <c r="D17" i="21"/>
  <c r="D16" i="21" s="1"/>
  <c r="C17" i="21"/>
  <c r="C16" i="21" s="1"/>
  <c r="E15" i="21"/>
  <c r="E14" i="21"/>
  <c r="E13" i="21"/>
  <c r="E12" i="21"/>
  <c r="E11" i="21"/>
  <c r="E10" i="21"/>
  <c r="E9" i="21"/>
  <c r="E8" i="21" s="1"/>
  <c r="E7" i="21" s="1"/>
  <c r="D8" i="21"/>
  <c r="C8" i="21"/>
  <c r="D7" i="21"/>
  <c r="C7" i="21"/>
  <c r="C6" i="21" l="1"/>
  <c r="C62" i="21"/>
  <c r="D62" i="21"/>
  <c r="E83" i="21"/>
  <c r="C216" i="21"/>
  <c r="D6" i="21"/>
  <c r="E216" i="21"/>
  <c r="D251" i="21"/>
  <c r="C251" i="21"/>
  <c r="E6" i="21"/>
  <c r="E63" i="21"/>
  <c r="E62" i="21" s="1"/>
  <c r="E251" i="21"/>
  <c r="D5" i="21" l="1"/>
  <c r="E5" i="21"/>
  <c r="C5" i="21"/>
  <c r="AL35" i="1" l="1"/>
  <c r="AL2" i="1"/>
  <c r="AL4" i="1"/>
  <c r="AL5" i="1"/>
  <c r="AL6" i="1"/>
  <c r="AL7" i="1"/>
  <c r="AL412" i="1" s="1"/>
  <c r="AL8" i="1"/>
  <c r="AL9" i="1"/>
  <c r="AL11" i="1"/>
  <c r="AL12" i="1"/>
  <c r="AL14" i="1"/>
  <c r="AL16" i="1"/>
  <c r="AL17" i="1"/>
  <c r="AL18" i="1"/>
  <c r="AL20" i="1"/>
  <c r="AL21" i="1"/>
  <c r="AL22" i="1"/>
  <c r="AL23" i="1"/>
  <c r="AL25" i="1"/>
  <c r="AL27" i="1"/>
  <c r="AL28" i="1"/>
  <c r="AL30" i="1"/>
  <c r="AL32" i="1"/>
  <c r="AL33" i="1"/>
  <c r="AL34" i="1"/>
  <c r="AL36" i="1"/>
  <c r="AI31" i="1"/>
  <c r="AL31" i="1" s="1"/>
  <c r="AL29" i="1"/>
  <c r="AL26" i="1"/>
  <c r="AI24" i="1"/>
  <c r="AL24" i="1" s="1"/>
  <c r="AL19" i="1"/>
  <c r="AI15" i="1"/>
  <c r="AL15" i="1" s="1"/>
  <c r="AL13" i="1"/>
  <c r="AL10" i="1"/>
  <c r="AL3" i="1"/>
  <c r="AL411" i="1" l="1"/>
  <c r="AL414" i="1"/>
  <c r="AL387" i="1"/>
  <c r="AL388" i="1"/>
  <c r="AH389" i="1"/>
  <c r="AK389" i="1"/>
  <c r="AL389" i="1" s="1"/>
  <c r="AH390" i="1"/>
  <c r="AL390" i="1"/>
  <c r="AH391" i="1"/>
  <c r="AL391" i="1"/>
  <c r="AH392" i="1"/>
  <c r="AL392" i="1"/>
  <c r="AH393" i="1"/>
  <c r="AL393" i="1"/>
  <c r="AH394" i="1"/>
  <c r="AL394" i="1"/>
  <c r="AH395" i="1"/>
  <c r="AI408" i="1" s="1"/>
  <c r="AL396" i="1"/>
  <c r="AH397" i="1"/>
  <c r="AK397" i="1"/>
  <c r="AL397" i="1" s="1"/>
  <c r="AH398" i="1"/>
  <c r="AL398" i="1"/>
  <c r="AH399" i="1"/>
  <c r="AL399" i="1"/>
  <c r="AH400" i="1"/>
  <c r="AK400" i="1"/>
  <c r="AL400" i="1" s="1"/>
  <c r="AH401" i="1"/>
  <c r="AL401" i="1"/>
  <c r="AH402" i="1"/>
  <c r="AL402" i="1"/>
  <c r="AL403" i="1"/>
  <c r="AH404" i="1"/>
  <c r="AL404" i="1"/>
  <c r="AH405" i="1"/>
  <c r="AL405" i="1"/>
  <c r="AH406" i="1"/>
  <c r="AL406" i="1"/>
  <c r="AH407" i="1"/>
  <c r="AL407" i="1"/>
  <c r="Z408" i="1"/>
  <c r="AA408" i="1"/>
  <c r="AB408" i="1"/>
  <c r="AC408" i="1"/>
  <c r="AD408" i="1"/>
  <c r="AE408" i="1"/>
  <c r="AF408" i="1"/>
  <c r="AL395" i="1" l="1"/>
  <c r="AK263" i="1"/>
  <c r="AL191" i="1"/>
  <c r="AL129" i="1"/>
  <c r="AL130" i="1"/>
  <c r="AK179" i="1" l="1"/>
  <c r="AK44" i="1"/>
  <c r="AL174" i="1" l="1"/>
  <c r="AG36" i="1" l="1"/>
  <c r="AG408" i="1" s="1"/>
  <c r="AL326" i="1" l="1"/>
  <c r="AK49" i="1"/>
  <c r="AJ226" i="1"/>
  <c r="AL38" i="1"/>
  <c r="AL41" i="1"/>
  <c r="AL37" i="1" l="1"/>
  <c r="AL190" i="1"/>
  <c r="AL382" i="1"/>
  <c r="AL259" i="1"/>
  <c r="AL212" i="1"/>
  <c r="AL147" i="1"/>
  <c r="AL124" i="1"/>
  <c r="AL192" i="1"/>
  <c r="AL173" i="1"/>
  <c r="AL324" i="1"/>
  <c r="AL325" i="1"/>
  <c r="AL64" i="1"/>
  <c r="AL69" i="1"/>
  <c r="AL70" i="1"/>
  <c r="AL80" i="1"/>
  <c r="AL82" i="1"/>
  <c r="AL132" i="1"/>
  <c r="AL149" i="1"/>
  <c r="AL194" i="1"/>
  <c r="AL197" i="1"/>
  <c r="AL273" i="1"/>
  <c r="AL274" i="1"/>
  <c r="AL275" i="1"/>
  <c r="AL276" i="1"/>
  <c r="AL277" i="1"/>
  <c r="AL278" i="1"/>
  <c r="AL279" i="1"/>
  <c r="AL353" i="1"/>
  <c r="AL359" i="1"/>
  <c r="AL364" i="1"/>
  <c r="AL376" i="1"/>
  <c r="AL107" i="1"/>
  <c r="AL43" i="1"/>
  <c r="AL57" i="1"/>
  <c r="AL68" i="1"/>
  <c r="AL84" i="1"/>
  <c r="AL89" i="1"/>
  <c r="AL162" i="1"/>
  <c r="AL253" i="1"/>
  <c r="AL280" i="1"/>
  <c r="AL111" i="1"/>
  <c r="AL115" i="1"/>
  <c r="AL133" i="1"/>
  <c r="AL150" i="1"/>
  <c r="AL371" i="1"/>
  <c r="AL383" i="1"/>
  <c r="AL125" i="1"/>
  <c r="AL44" i="1"/>
  <c r="AL85" i="1"/>
  <c r="AL90" i="1"/>
  <c r="AL96" i="1"/>
  <c r="AL134" i="1"/>
  <c r="AL151" i="1"/>
  <c r="AL167" i="1"/>
  <c r="AL172" i="1"/>
  <c r="AL177" i="1"/>
  <c r="AL179" i="1"/>
  <c r="AL182" i="1"/>
  <c r="AL241" i="1"/>
  <c r="AL246" i="1"/>
  <c r="AL249" i="1"/>
  <c r="AL354" i="1"/>
  <c r="AL355" i="1"/>
  <c r="AL357" i="1"/>
  <c r="AL377" i="1"/>
  <c r="AL188" i="1"/>
  <c r="AL208" i="1"/>
  <c r="AL223" i="1"/>
  <c r="AL372" i="1"/>
  <c r="AL48" i="1"/>
  <c r="AL75" i="1"/>
  <c r="AL95" i="1"/>
  <c r="AL97" i="1"/>
  <c r="AL108" i="1"/>
  <c r="AL112" i="1"/>
  <c r="AL116" i="1"/>
  <c r="AL120" i="1"/>
  <c r="AL128" i="1"/>
  <c r="AL135" i="1"/>
  <c r="AL152" i="1"/>
  <c r="AL224" i="1"/>
  <c r="AL250" i="1"/>
  <c r="AL252" i="1"/>
  <c r="AL261" i="1"/>
  <c r="AL360" i="1"/>
  <c r="AL362" i="1"/>
  <c r="AL367" i="1"/>
  <c r="AL369" i="1"/>
  <c r="AL375" i="1"/>
  <c r="AL384" i="1"/>
  <c r="AL225" i="1"/>
  <c r="AL327" i="1"/>
  <c r="AL328" i="1"/>
  <c r="AL49" i="1"/>
  <c r="AL98" i="1"/>
  <c r="AL136" i="1"/>
  <c r="AL153" i="1"/>
  <c r="AL226" i="1"/>
  <c r="AL329" i="1"/>
  <c r="AL373" i="1"/>
  <c r="AL378" i="1"/>
  <c r="AL330" i="1"/>
  <c r="AL71" i="1"/>
  <c r="AL76" i="1"/>
  <c r="AL86" i="1"/>
  <c r="AL91" i="1"/>
  <c r="AL99" i="1"/>
  <c r="AL106" i="1"/>
  <c r="AL119" i="1"/>
  <c r="AL121" i="1"/>
  <c r="AL137" i="1"/>
  <c r="AL154" i="1"/>
  <c r="AL170" i="1"/>
  <c r="AL195" i="1"/>
  <c r="AL202" i="1"/>
  <c r="AL206" i="1"/>
  <c r="AL221" i="1"/>
  <c r="AL254" i="1"/>
  <c r="AL305" i="1"/>
  <c r="AL365" i="1"/>
  <c r="AL50" i="1"/>
  <c r="AL138" i="1"/>
  <c r="AL260" i="1"/>
  <c r="AL320" i="1"/>
  <c r="AL281" i="1"/>
  <c r="AL343" i="1"/>
  <c r="AL331" i="1"/>
  <c r="AL214" i="1"/>
  <c r="AL282" i="1"/>
  <c r="AL332" i="1"/>
  <c r="AL333" i="1"/>
  <c r="AL334" i="1"/>
  <c r="AL53" i="1"/>
  <c r="AL65" i="1"/>
  <c r="AL109" i="1"/>
  <c r="AL123" i="1"/>
  <c r="AL227" i="1"/>
  <c r="AL283" i="1"/>
  <c r="AL317" i="1"/>
  <c r="AL335" i="1"/>
  <c r="AL379" i="1"/>
  <c r="AL386" i="1"/>
  <c r="AL183" i="1"/>
  <c r="AL308" i="1"/>
  <c r="AL55" i="1"/>
  <c r="AL58" i="1"/>
  <c r="AL146" i="1"/>
  <c r="AL148" i="1"/>
  <c r="AL180" i="1"/>
  <c r="AL215" i="1"/>
  <c r="AL228" i="1"/>
  <c r="AL314" i="1"/>
  <c r="AL126" i="1"/>
  <c r="AL59" i="1"/>
  <c r="AL100" i="1"/>
  <c r="AL139" i="1"/>
  <c r="AL203" i="1"/>
  <c r="AL247" i="1"/>
  <c r="AL344" i="1"/>
  <c r="AL345" i="1"/>
  <c r="AL39" i="1"/>
  <c r="AL45" i="1"/>
  <c r="AL60" i="1"/>
  <c r="AL113" i="1"/>
  <c r="AL155" i="1"/>
  <c r="AL163" i="1"/>
  <c r="AL166" i="1"/>
  <c r="AL184" i="1"/>
  <c r="AL198" i="1"/>
  <c r="AL209" i="1"/>
  <c r="AL216" i="1"/>
  <c r="AL234" i="1"/>
  <c r="AL237" i="1"/>
  <c r="AL238" i="1"/>
  <c r="AL244" i="1"/>
  <c r="AL268" i="1"/>
  <c r="AL270" i="1"/>
  <c r="AL272" i="1"/>
  <c r="AL284" i="1"/>
  <c r="AL313" i="1"/>
  <c r="AL243" i="1"/>
  <c r="AL309" i="1"/>
  <c r="AL318" i="1"/>
  <c r="AL323" i="1"/>
  <c r="AL56" i="1"/>
  <c r="AL311" i="1"/>
  <c r="AL312" i="1"/>
  <c r="AL42" i="1"/>
  <c r="AL164" i="1"/>
  <c r="AL222" i="1"/>
  <c r="AL229" i="1"/>
  <c r="AL285" i="1"/>
  <c r="AL358" i="1"/>
  <c r="AL374" i="1"/>
  <c r="AL54" i="1"/>
  <c r="AL72" i="1"/>
  <c r="AL77" i="1"/>
  <c r="AL81" i="1"/>
  <c r="AL92" i="1"/>
  <c r="AL101" i="1"/>
  <c r="AL140" i="1"/>
  <c r="AL193" i="1"/>
  <c r="AL230" i="1"/>
  <c r="AL286" i="1"/>
  <c r="AL336" i="1"/>
  <c r="AL337" i="1"/>
  <c r="AL346" i="1"/>
  <c r="AL347" i="1"/>
  <c r="AL348" i="1"/>
  <c r="AL349" i="1"/>
  <c r="AL350" i="1"/>
  <c r="AL61" i="1"/>
  <c r="AL199" i="1"/>
  <c r="AL257" i="1"/>
  <c r="AL287" i="1"/>
  <c r="AL62" i="1"/>
  <c r="AL200" i="1"/>
  <c r="AL258" i="1"/>
  <c r="AL288" i="1"/>
  <c r="AL289" i="1"/>
  <c r="AL131" i="1"/>
  <c r="AL217" i="1"/>
  <c r="AL269" i="1"/>
  <c r="AL271" i="1"/>
  <c r="AL185" i="1"/>
  <c r="AL231" i="1"/>
  <c r="AL263" i="1"/>
  <c r="AL264" i="1"/>
  <c r="AL266" i="1"/>
  <c r="AL267" i="1"/>
  <c r="AL40" i="1"/>
  <c r="AL46" i="1"/>
  <c r="AL47" i="1"/>
  <c r="AL51" i="1"/>
  <c r="AL63" i="1"/>
  <c r="AL73" i="1"/>
  <c r="AL78" i="1"/>
  <c r="AL83" i="1"/>
  <c r="AL87" i="1"/>
  <c r="AL93" i="1"/>
  <c r="AL102" i="1"/>
  <c r="AL110" i="1"/>
  <c r="AL122" i="1"/>
  <c r="AL127" i="1"/>
  <c r="AL141" i="1"/>
  <c r="AL156" i="1"/>
  <c r="AL165" i="1"/>
  <c r="AL168" i="1"/>
  <c r="AL171" i="1"/>
  <c r="AL175" i="1"/>
  <c r="AL178" i="1"/>
  <c r="AL181" i="1"/>
  <c r="AL186" i="1"/>
  <c r="AL189" i="1"/>
  <c r="AL201" i="1"/>
  <c r="AL205" i="1"/>
  <c r="AL207" i="1"/>
  <c r="AL210" i="1"/>
  <c r="AL213" i="1"/>
  <c r="AL219" i="1"/>
  <c r="AL239" i="1"/>
  <c r="AL240" i="1"/>
  <c r="AL242" i="1"/>
  <c r="AL245" i="1"/>
  <c r="AL248" i="1"/>
  <c r="AL251" i="1"/>
  <c r="AL255" i="1"/>
  <c r="AL265" i="1"/>
  <c r="AL290" i="1"/>
  <c r="AL297" i="1"/>
  <c r="AL306" i="1"/>
  <c r="AL310" i="1"/>
  <c r="AL315" i="1"/>
  <c r="AL352" i="1"/>
  <c r="AL356" i="1"/>
  <c r="AL370" i="1"/>
  <c r="AL235" i="1"/>
  <c r="AL52" i="1"/>
  <c r="AL74" i="1"/>
  <c r="AL79" i="1"/>
  <c r="AL94" i="1"/>
  <c r="AL103" i="1"/>
  <c r="AL142" i="1"/>
  <c r="AL157" i="1"/>
  <c r="AL196" i="1"/>
  <c r="AL220" i="1"/>
  <c r="AL366" i="1"/>
  <c r="AL368" i="1"/>
  <c r="AL380" i="1"/>
  <c r="AL66" i="1"/>
  <c r="AL143" i="1"/>
  <c r="AL158" i="1"/>
  <c r="AL256" i="1"/>
  <c r="AL211" i="1"/>
  <c r="AL232" i="1"/>
  <c r="AL236" i="1"/>
  <c r="AL291" i="1"/>
  <c r="AL307" i="1"/>
  <c r="AL144" i="1"/>
  <c r="AL218" i="1"/>
  <c r="AL233" i="1"/>
  <c r="AL351" i="1"/>
  <c r="AL67" i="1"/>
  <c r="AL114" i="1"/>
  <c r="AL117" i="1"/>
  <c r="AL159" i="1"/>
  <c r="AL169" i="1"/>
  <c r="AL262" i="1"/>
  <c r="AL296" i="1"/>
  <c r="AL361" i="1"/>
  <c r="AL363" i="1"/>
  <c r="AL385" i="1"/>
  <c r="AL88" i="1"/>
  <c r="AL145" i="1"/>
  <c r="AL160" i="1"/>
  <c r="AL176" i="1"/>
  <c r="AL104" i="1"/>
  <c r="AL338" i="1"/>
  <c r="AL341" i="1"/>
  <c r="AL342" i="1"/>
  <c r="AL381" i="1"/>
  <c r="AL340" i="1"/>
  <c r="AL105" i="1"/>
  <c r="AL118" i="1"/>
  <c r="AL161" i="1"/>
  <c r="AL187" i="1"/>
  <c r="AL292" i="1"/>
  <c r="AL293" i="1"/>
  <c r="AL294" i="1"/>
  <c r="AL295" i="1"/>
  <c r="AL339" i="1"/>
  <c r="AL319" i="1"/>
  <c r="AL321" i="1"/>
  <c r="AL316" i="1"/>
  <c r="AL322" i="1"/>
  <c r="AH3" i="1"/>
  <c r="AH6" i="1"/>
  <c r="AH34" i="1"/>
  <c r="AH37" i="1"/>
  <c r="AH190" i="1"/>
  <c r="AH382" i="1"/>
  <c r="AH259" i="1"/>
  <c r="AH212" i="1"/>
  <c r="AH147" i="1"/>
  <c r="AH124" i="1"/>
  <c r="AH192" i="1"/>
  <c r="AH173" i="1"/>
  <c r="AH299" i="1"/>
  <c r="AL299" i="1" s="1"/>
  <c r="AH324" i="1"/>
  <c r="AH325" i="1"/>
  <c r="AH64" i="1"/>
  <c r="AH69" i="1"/>
  <c r="AH70" i="1"/>
  <c r="AH80" i="1"/>
  <c r="AH82" i="1"/>
  <c r="AH132" i="1"/>
  <c r="AH149" i="1"/>
  <c r="AH194" i="1"/>
  <c r="AH197" i="1"/>
  <c r="AH273" i="1"/>
  <c r="AH274" i="1"/>
  <c r="AH275" i="1"/>
  <c r="AH276" i="1"/>
  <c r="AH277" i="1"/>
  <c r="AH278" i="1"/>
  <c r="AH279" i="1"/>
  <c r="AH353" i="1"/>
  <c r="AH359" i="1"/>
  <c r="AH364" i="1"/>
  <c r="AH376" i="1"/>
  <c r="AH107" i="1"/>
  <c r="AH43" i="1"/>
  <c r="AH57" i="1"/>
  <c r="AH68" i="1"/>
  <c r="AH84" i="1"/>
  <c r="AH89" i="1"/>
  <c r="AH162" i="1"/>
  <c r="AH253" i="1"/>
  <c r="AH280" i="1"/>
  <c r="AH111" i="1"/>
  <c r="AH115" i="1"/>
  <c r="AH133" i="1"/>
  <c r="AH150" i="1"/>
  <c r="AH371" i="1"/>
  <c r="AH383" i="1"/>
  <c r="AH125" i="1"/>
  <c r="AH44" i="1"/>
  <c r="AH85" i="1"/>
  <c r="AH90" i="1"/>
  <c r="AH96" i="1"/>
  <c r="AH134" i="1"/>
  <c r="AH151" i="1"/>
  <c r="AH167" i="1"/>
  <c r="AH172" i="1"/>
  <c r="AH177" i="1"/>
  <c r="AH179" i="1"/>
  <c r="AH182" i="1"/>
  <c r="AH241" i="1"/>
  <c r="AH246" i="1"/>
  <c r="AH249" i="1"/>
  <c r="AH354" i="1"/>
  <c r="AH355" i="1"/>
  <c r="AH357" i="1"/>
  <c r="AH377" i="1"/>
  <c r="AH188" i="1"/>
  <c r="AH208" i="1"/>
  <c r="AH223" i="1"/>
  <c r="AH372" i="1"/>
  <c r="AH48" i="1"/>
  <c r="AH75" i="1"/>
  <c r="AH95" i="1"/>
  <c r="AH97" i="1"/>
  <c r="AH108" i="1"/>
  <c r="AH112" i="1"/>
  <c r="AH116" i="1"/>
  <c r="AH120" i="1"/>
  <c r="AH128" i="1"/>
  <c r="AH135" i="1"/>
  <c r="AH152" i="1"/>
  <c r="AH224" i="1"/>
  <c r="AH250" i="1"/>
  <c r="AH252" i="1"/>
  <c r="AH261" i="1"/>
  <c r="AH360" i="1"/>
  <c r="AH362" i="1"/>
  <c r="AH367" i="1"/>
  <c r="AH369" i="1"/>
  <c r="AH375" i="1"/>
  <c r="AH384" i="1"/>
  <c r="AH225" i="1"/>
  <c r="AH327" i="1"/>
  <c r="AH328" i="1"/>
  <c r="AH49" i="1"/>
  <c r="AH98" i="1"/>
  <c r="AH136" i="1"/>
  <c r="AH153" i="1"/>
  <c r="AH226" i="1"/>
  <c r="AH329" i="1"/>
  <c r="AH373" i="1"/>
  <c r="AH378" i="1"/>
  <c r="AH330" i="1"/>
  <c r="AH71" i="1"/>
  <c r="AH76" i="1"/>
  <c r="AH86" i="1"/>
  <c r="AH91" i="1"/>
  <c r="AH99" i="1"/>
  <c r="AH106" i="1"/>
  <c r="AH119" i="1"/>
  <c r="AH121" i="1"/>
  <c r="AH137" i="1"/>
  <c r="AH154" i="1"/>
  <c r="AH170" i="1"/>
  <c r="AH174" i="1"/>
  <c r="AH195" i="1"/>
  <c r="AH202" i="1"/>
  <c r="AH206" i="1"/>
  <c r="AH221" i="1"/>
  <c r="AH254" i="1"/>
  <c r="AH305" i="1"/>
  <c r="AH365" i="1"/>
  <c r="AH50" i="1"/>
  <c r="AH138" i="1"/>
  <c r="AH260" i="1"/>
  <c r="AH320" i="1"/>
  <c r="AH281" i="1"/>
  <c r="AH343" i="1"/>
  <c r="AH331" i="1"/>
  <c r="AH214" i="1"/>
  <c r="AH282" i="1"/>
  <c r="AH332" i="1"/>
  <c r="AH333" i="1"/>
  <c r="AH334" i="1"/>
  <c r="AH53" i="1"/>
  <c r="AH65" i="1"/>
  <c r="AH109" i="1"/>
  <c r="AH123" i="1"/>
  <c r="AH227" i="1"/>
  <c r="AH283" i="1"/>
  <c r="AH317" i="1"/>
  <c r="AH335" i="1"/>
  <c r="AH379" i="1"/>
  <c r="AH386" i="1"/>
  <c r="AH183" i="1"/>
  <c r="AH308" i="1"/>
  <c r="AH55" i="1"/>
  <c r="AH58" i="1"/>
  <c r="AH130" i="1"/>
  <c r="AH146" i="1"/>
  <c r="AH148" i="1"/>
  <c r="AH180" i="1"/>
  <c r="AH215" i="1"/>
  <c r="AH228" i="1"/>
  <c r="AH314" i="1"/>
  <c r="AH126" i="1"/>
  <c r="AH59" i="1"/>
  <c r="AH100" i="1"/>
  <c r="AH139" i="1"/>
  <c r="AH203" i="1"/>
  <c r="AH247" i="1"/>
  <c r="AH344" i="1"/>
  <c r="AH345" i="1"/>
  <c r="AH39" i="1"/>
  <c r="AH45" i="1"/>
  <c r="AH60" i="1"/>
  <c r="AH113" i="1"/>
  <c r="AH155" i="1"/>
  <c r="AH163" i="1"/>
  <c r="AH166" i="1"/>
  <c r="AH184" i="1"/>
  <c r="AH198" i="1"/>
  <c r="AH204" i="1"/>
  <c r="AK204" i="1" s="1"/>
  <c r="AK408" i="1" s="1"/>
  <c r="AH209" i="1"/>
  <c r="AH216" i="1"/>
  <c r="AH234" i="1"/>
  <c r="AH237" i="1"/>
  <c r="AH238" i="1"/>
  <c r="AH244" i="1"/>
  <c r="AH268" i="1"/>
  <c r="AH270" i="1"/>
  <c r="AH272" i="1"/>
  <c r="AH284" i="1"/>
  <c r="AH313" i="1"/>
  <c r="AH243" i="1"/>
  <c r="AH309" i="1"/>
  <c r="AH318" i="1"/>
  <c r="AH323" i="1"/>
  <c r="AH56" i="1"/>
  <c r="AH311" i="1"/>
  <c r="AH312" i="1"/>
  <c r="AH42" i="1"/>
  <c r="AH164" i="1"/>
  <c r="AH222" i="1"/>
  <c r="AH229" i="1"/>
  <c r="AH285" i="1"/>
  <c r="AH358" i="1"/>
  <c r="AH374" i="1"/>
  <c r="AH54" i="1"/>
  <c r="AH72" i="1"/>
  <c r="AH77" i="1"/>
  <c r="AH81" i="1"/>
  <c r="AH92" i="1"/>
  <c r="AH101" i="1"/>
  <c r="AH140" i="1"/>
  <c r="AH193" i="1"/>
  <c r="AH230" i="1"/>
  <c r="AH286" i="1"/>
  <c r="AH336" i="1"/>
  <c r="AH337" i="1"/>
  <c r="AH346" i="1"/>
  <c r="AH347" i="1"/>
  <c r="AH348" i="1"/>
  <c r="AH349" i="1"/>
  <c r="AH350" i="1"/>
  <c r="AH61" i="1"/>
  <c r="AH199" i="1"/>
  <c r="AH257" i="1"/>
  <c r="AH287" i="1"/>
  <c r="AH62" i="1"/>
  <c r="AH200" i="1"/>
  <c r="AH258" i="1"/>
  <c r="AH288" i="1"/>
  <c r="AH289" i="1"/>
  <c r="AH131" i="1"/>
  <c r="AH217" i="1"/>
  <c r="AH269" i="1"/>
  <c r="AH271" i="1"/>
  <c r="AH185" i="1"/>
  <c r="AH231" i="1"/>
  <c r="AH263" i="1"/>
  <c r="AH264" i="1"/>
  <c r="AH266" i="1"/>
  <c r="AH267" i="1"/>
  <c r="AH40" i="1"/>
  <c r="AH46" i="1"/>
  <c r="AH47" i="1"/>
  <c r="AH51" i="1"/>
  <c r="AH63" i="1"/>
  <c r="AH73" i="1"/>
  <c r="AH78" i="1"/>
  <c r="AH83" i="1"/>
  <c r="AH87" i="1"/>
  <c r="AH93" i="1"/>
  <c r="AH102" i="1"/>
  <c r="AH110" i="1"/>
  <c r="AH122" i="1"/>
  <c r="AH127" i="1"/>
  <c r="AH141" i="1"/>
  <c r="AH156" i="1"/>
  <c r="AH165" i="1"/>
  <c r="AH168" i="1"/>
  <c r="AH171" i="1"/>
  <c r="AH175" i="1"/>
  <c r="AH178" i="1"/>
  <c r="AH181" i="1"/>
  <c r="AH186" i="1"/>
  <c r="AH189" i="1"/>
  <c r="AH201" i="1"/>
  <c r="AH205" i="1"/>
  <c r="AH207" i="1"/>
  <c r="AH210" i="1"/>
  <c r="AH213" i="1"/>
  <c r="AH219" i="1"/>
  <c r="AH239" i="1"/>
  <c r="AH240" i="1"/>
  <c r="AH242" i="1"/>
  <c r="AH245" i="1"/>
  <c r="AH248" i="1"/>
  <c r="AH251" i="1"/>
  <c r="AH255" i="1"/>
  <c r="AH265" i="1"/>
  <c r="AH290" i="1"/>
  <c r="AH297" i="1"/>
  <c r="AH306" i="1"/>
  <c r="AH310" i="1"/>
  <c r="AH315" i="1"/>
  <c r="AH352" i="1"/>
  <c r="AH356" i="1"/>
  <c r="AH370" i="1"/>
  <c r="AH2" i="1"/>
  <c r="AH4" i="1"/>
  <c r="AH5" i="1"/>
  <c r="AH7" i="1"/>
  <c r="AH8" i="1"/>
  <c r="AH9" i="1"/>
  <c r="AH11" i="1"/>
  <c r="AH12" i="1"/>
  <c r="AH14" i="1"/>
  <c r="AH16" i="1"/>
  <c r="AH17" i="1"/>
  <c r="AH18" i="1"/>
  <c r="AH20" i="1"/>
  <c r="AH21" i="1"/>
  <c r="AH23" i="1"/>
  <c r="AH25" i="1"/>
  <c r="AH27" i="1"/>
  <c r="AH28" i="1"/>
  <c r="AH30" i="1"/>
  <c r="AH32" i="1"/>
  <c r="AH33" i="1"/>
  <c r="AH36" i="1"/>
  <c r="AH235" i="1"/>
  <c r="AH52" i="1"/>
  <c r="AH74" i="1"/>
  <c r="AH79" i="1"/>
  <c r="AH94" i="1"/>
  <c r="AH103" i="1"/>
  <c r="AH142" i="1"/>
  <c r="AH157" i="1"/>
  <c r="AH196" i="1"/>
  <c r="AH220" i="1"/>
  <c r="AH366" i="1"/>
  <c r="AH368" i="1"/>
  <c r="AH380" i="1"/>
  <c r="AH66" i="1"/>
  <c r="AH143" i="1"/>
  <c r="AH158" i="1"/>
  <c r="AH256" i="1"/>
  <c r="AH211" i="1"/>
  <c r="AH232" i="1"/>
  <c r="AH236" i="1"/>
  <c r="AH291" i="1"/>
  <c r="AH307" i="1"/>
  <c r="AH144" i="1"/>
  <c r="AH218" i="1"/>
  <c r="AH233" i="1"/>
  <c r="AH351" i="1"/>
  <c r="AH67" i="1"/>
  <c r="AH114" i="1"/>
  <c r="AH117" i="1"/>
  <c r="AH159" i="1"/>
  <c r="AH169" i="1"/>
  <c r="AH262" i="1"/>
  <c r="AH296" i="1"/>
  <c r="AH361" i="1"/>
  <c r="AH363" i="1"/>
  <c r="AH385" i="1"/>
  <c r="AH88" i="1"/>
  <c r="AH145" i="1"/>
  <c r="AH160" i="1"/>
  <c r="AH176" i="1"/>
  <c r="AH104" i="1"/>
  <c r="AH338" i="1"/>
  <c r="AH341" i="1"/>
  <c r="AH342" i="1"/>
  <c r="AH381" i="1"/>
  <c r="AH340" i="1"/>
  <c r="AH105" i="1"/>
  <c r="AH118" i="1"/>
  <c r="AH161" i="1"/>
  <c r="AH187" i="1"/>
  <c r="AH292" i="1"/>
  <c r="AH293" i="1"/>
  <c r="AH294" i="1"/>
  <c r="AH295" i="1"/>
  <c r="AH339" i="1"/>
  <c r="AH319" i="1"/>
  <c r="AH321" i="1"/>
  <c r="AH316" i="1"/>
  <c r="AH322" i="1"/>
  <c r="AH300" i="1"/>
  <c r="AL300" i="1" s="1"/>
  <c r="AH301" i="1"/>
  <c r="AL301" i="1" s="1"/>
  <c r="AH302" i="1"/>
  <c r="AL302" i="1" s="1"/>
  <c r="AH303" i="1"/>
  <c r="AL303" i="1" s="1"/>
  <c r="AH304" i="1"/>
  <c r="AL304" i="1" s="1"/>
  <c r="AH298" i="1"/>
  <c r="AL298" i="1" s="1"/>
  <c r="AL409" i="1" l="1"/>
  <c r="AK411" i="1"/>
  <c r="AH408" i="1"/>
  <c r="AL204" i="1"/>
  <c r="AL408" i="1" s="1"/>
</calcChain>
</file>

<file path=xl/sharedStrings.xml><?xml version="1.0" encoding="utf-8"?>
<sst xmlns="http://schemas.openxmlformats.org/spreadsheetml/2006/main" count="8766" uniqueCount="1017">
  <si>
    <t>Codigo Origen</t>
  </si>
  <si>
    <t>Origen (FF)</t>
  </si>
  <si>
    <t>Codigo Subfuncion</t>
  </si>
  <si>
    <t>Nombre Subfuncion</t>
  </si>
  <si>
    <t>Codigo Clasifi. Prog</t>
  </si>
  <si>
    <t>Detalle Clasifi Prog</t>
  </si>
  <si>
    <t>Cod. Dependencia</t>
  </si>
  <si>
    <t>Dependencia</t>
  </si>
  <si>
    <t>Codigo Programa</t>
  </si>
  <si>
    <t>Nombre programa</t>
  </si>
  <si>
    <t>Codigo Proyecto</t>
  </si>
  <si>
    <t>Proyecto</t>
  </si>
  <si>
    <t>Cod. Unidad Ejectura</t>
  </si>
  <si>
    <t>Centro costos</t>
  </si>
  <si>
    <t>Capitulo codigo</t>
  </si>
  <si>
    <t>Capitulo nombre</t>
  </si>
  <si>
    <t>Partida</t>
  </si>
  <si>
    <t>Descripción</t>
  </si>
  <si>
    <t>Codigo Destino</t>
  </si>
  <si>
    <t>Concepto Destino</t>
  </si>
  <si>
    <t>Importe Ajustado</t>
  </si>
  <si>
    <t>Presupuestado</t>
  </si>
  <si>
    <t>Pre-Comprometido</t>
  </si>
  <si>
    <t>Comprometido</t>
  </si>
  <si>
    <t>Devengado</t>
  </si>
  <si>
    <t>Ejercido</t>
  </si>
  <si>
    <t>Pagado</t>
  </si>
  <si>
    <t>Ampliación</t>
  </si>
  <si>
    <t>Ampliación por transferencia</t>
  </si>
  <si>
    <t>Disminución</t>
  </si>
  <si>
    <t>Disminución por transferencia</t>
  </si>
  <si>
    <t>Ajuste por</t>
  </si>
  <si>
    <t>2.6-01-23</t>
  </si>
  <si>
    <t>SUBSIDIO POLICÍA METROPOLITANA 2023 (APORTACIÓN ESTATAL)</t>
  </si>
  <si>
    <t>1.3.4</t>
  </si>
  <si>
    <t>FUNCIÓN PÚBLICA</t>
  </si>
  <si>
    <t>M</t>
  </si>
  <si>
    <t xml:space="preserve">Actividades de apoyo administrativo desarrolladas </t>
  </si>
  <si>
    <t>04_24</t>
  </si>
  <si>
    <t>TESORERÍA MUNICIPAL</t>
  </si>
  <si>
    <t>GOBIERNO EFECTIVO</t>
  </si>
  <si>
    <t>PROYECTO DE PRESUPUESTO</t>
  </si>
  <si>
    <t>013_24</t>
  </si>
  <si>
    <t>DIRECCIÓN GENERAL DE FINANZAS</t>
  </si>
  <si>
    <t>SERVICIOS GENERALES</t>
  </si>
  <si>
    <t>Reintegro de Remanentes de Recursos Federales y Estatales</t>
  </si>
  <si>
    <t>SIN DESCRIPCIÓN PARA DESTINOS 00</t>
  </si>
  <si>
    <t>1.5-01-24</t>
  </si>
  <si>
    <t>PARTICIPACIONES FEDERALES 2024</t>
  </si>
  <si>
    <t>DEUDA PUBLICA</t>
  </si>
  <si>
    <t>AMORTIZACIÓN DE LA DEUDA INTERNA CON INSTITUCIONES DE CRÉDITO</t>
  </si>
  <si>
    <t>INTERESES DE LA DEUDA INTERNA CON INSTITUCIONES  DE CRÉDITO</t>
  </si>
  <si>
    <t>E</t>
  </si>
  <si>
    <t>Actividades del sector público, que realiza en for</t>
  </si>
  <si>
    <t>05_24</t>
  </si>
  <si>
    <t>OFICIALÍA MAYOR</t>
  </si>
  <si>
    <t>SERVICIOS PERSONALES</t>
  </si>
  <si>
    <t>015_24</t>
  </si>
  <si>
    <t>DIRECCIÓN GENERAL DE ADMINISTRACIÓN</t>
  </si>
  <si>
    <t>SUELDO BASE AL PERSONAL PERMANENTE</t>
  </si>
  <si>
    <t>PLANTILLA</t>
  </si>
  <si>
    <t>1.6-01-24</t>
  </si>
  <si>
    <t>PARTICIPACIONES ESTATALES 2024</t>
  </si>
  <si>
    <t>SUELDOS BASE AL PERSONAL EVENTUAL</t>
  </si>
  <si>
    <t>EVENTUAL</t>
  </si>
  <si>
    <t>OTRAS PRESTACIONES SOCIALES Y ECONÓMICAS</t>
  </si>
  <si>
    <t>2.6-01-24</t>
  </si>
  <si>
    <t>SUBSIDIO POLICÍA METROPOLITANA 2024 (APORTACIÓN ESTATAL)</t>
  </si>
  <si>
    <t>ESTÍMULOS</t>
  </si>
  <si>
    <t>2.5-02-24</t>
  </si>
  <si>
    <t>FONDO DE APORTACIÓN AL FORTALECIMIENTO MUNICIPAL 2024 (FORTAMUN)</t>
  </si>
  <si>
    <t>1.7.2</t>
  </si>
  <si>
    <t>PROTECCIÓN CIVIL</t>
  </si>
  <si>
    <t>02_24</t>
  </si>
  <si>
    <t>SECRETARÍA GENERAL DEL AYUNTAMIENTO</t>
  </si>
  <si>
    <t>INFRAESTRUCTURA Y SERVICIOS PÚBLICOS</t>
  </si>
  <si>
    <t>SERVICIO DE UNIDADES MOVILES ARRENDADAS</t>
  </si>
  <si>
    <t>009_24</t>
  </si>
  <si>
    <t>DIRECCIÓN GENERAL ADJUNTA DE PROTECCIÓN</t>
  </si>
  <si>
    <t>ARRENDAMIENTO DE EQUIPO DE TRANSPORTE</t>
  </si>
  <si>
    <t>3.8.4</t>
  </si>
  <si>
    <t>INNOVACIÓN</t>
  </si>
  <si>
    <t>11_24</t>
  </si>
  <si>
    <t>COORDINACIÓN GENERAL DE GOBIERNO INTELIGENTE E INNOVACIÓN GUBERNAMENTAL</t>
  </si>
  <si>
    <t>SISTEMAS INFORMATICOS MODERNIZADOS RECIBIDOS</t>
  </si>
  <si>
    <t>031_24</t>
  </si>
  <si>
    <t>DESPACHO DE LA COORDINACIÓN GENERAL DE G</t>
  </si>
  <si>
    <t>BIENES MUEBLES, INMUEBLES E INTANGIBLES</t>
  </si>
  <si>
    <t>OTROS EQUIPOS</t>
  </si>
  <si>
    <t>2.1.1</t>
  </si>
  <si>
    <t>ORDENACIÓN DE DESECHOS</t>
  </si>
  <si>
    <t>07_24</t>
  </si>
  <si>
    <t>GABINETE INTEGRAL DE INFRAESTRUCTURA Y SERVICIOS PÚBLICOS</t>
  </si>
  <si>
    <t>RECOLECCION DE RESIDUOS SOLIDOS  URBANOS</t>
  </si>
  <si>
    <t>021_24</t>
  </si>
  <si>
    <t>DIRECCIÓN DE ASEO PÚBLICO</t>
  </si>
  <si>
    <t>SERVICIOS DE LIMPIEZA Y MANEJO DE DESECHOS</t>
  </si>
  <si>
    <t>1.7.1</t>
  </si>
  <si>
    <t>POLICÍA</t>
  </si>
  <si>
    <t>R</t>
  </si>
  <si>
    <t>Solamente actividades específicas, distintas a las</t>
  </si>
  <si>
    <t>08_24</t>
  </si>
  <si>
    <t>COMISARÍA DE LA POLICÍA PREVENTIVA MUNICIPAL</t>
  </si>
  <si>
    <t>SEGURIDAD CIUDADANA</t>
  </si>
  <si>
    <t>CAPACITACIÓN</t>
  </si>
  <si>
    <t>025_24</t>
  </si>
  <si>
    <t>DESPACHO DE LA COMISARÍA DE LA POLICÍA P</t>
  </si>
  <si>
    <t>SERVICIOS DE CAPACITACIÓN</t>
  </si>
  <si>
    <t>EQUIPAMIENTO</t>
  </si>
  <si>
    <t>MATERIALES Y SUMINISTROS</t>
  </si>
  <si>
    <t>PRENDAS DE PROTECCIÓN PARA SEGURIDAD PÚBLICA Y NACIONAL</t>
  </si>
  <si>
    <t>DESPLIEGUE OPERATIVO COMISARIA DE LA POLICIA</t>
  </si>
  <si>
    <t>COMBUSTIBLES, LUBRICANTES Y ADITIVOS</t>
  </si>
  <si>
    <t>BIENES ADQUIRIDOS</t>
  </si>
  <si>
    <t>K</t>
  </si>
  <si>
    <t>Proyectos de inversión sujetos a registro en la Ca</t>
  </si>
  <si>
    <t>OBRAS DE INFRAESTRUCTURA MUNICIPAL</t>
  </si>
  <si>
    <t>023_24</t>
  </si>
  <si>
    <t>DIRECCIÓN GENERAL DE OBRAS PÚBLICAS</t>
  </si>
  <si>
    <t>INVERSION PUBLICA</t>
  </si>
  <si>
    <t>EDIFICACIÓN NO  HABITACIONAL</t>
  </si>
  <si>
    <t>OBRAS MULTIANUALES</t>
  </si>
  <si>
    <t>CONSTRUCCIÓN DE OBRAS PARA EL ABASTECIMIENTO DE AGUA, PETRÓLEO, GAS, ELECTRICIDAD Y TELECOMUNICACIONES</t>
  </si>
  <si>
    <t>CONSTRUCCIÓN DE VÍAS DE COMUNICACIÓN</t>
  </si>
  <si>
    <t>2.2.4</t>
  </si>
  <si>
    <t>ALUMBRADO PÚBLICO</t>
  </si>
  <si>
    <t>SERVICIO DE MANTENIMIENTO DE ALUMBRADO PÚBLICO</t>
  </si>
  <si>
    <t>020_24</t>
  </si>
  <si>
    <t>DIRECCIÓN DE ALUMBRADO PÚBLICO</t>
  </si>
  <si>
    <t>ENERGÍA ELÉCTRICA</t>
  </si>
  <si>
    <t>2.6-11-23</t>
  </si>
  <si>
    <t>ESTRATEGIA DE SEGURIDAD "PUNTOS PURPURA" 2023 (APORTACIÓN ESTATAL)</t>
  </si>
  <si>
    <t>1.1-00-24</t>
  </si>
  <si>
    <t>RECURSOS FISCALES 2024</t>
  </si>
  <si>
    <t>3.1.1</t>
  </si>
  <si>
    <t>ASUNTOS ECONÓMICOS Y COMERCIALES EN GENERAL</t>
  </si>
  <si>
    <t>S</t>
  </si>
  <si>
    <t>Definidos en el Presupuesto de Egresos y los que s</t>
  </si>
  <si>
    <t>09_24</t>
  </si>
  <si>
    <t>COORDINACIÓN GENERAL DE DESARROLLO ECONÓMICO</t>
  </si>
  <si>
    <t>DESARROLLO ECONÓMICO Y EMPLEO</t>
  </si>
  <si>
    <t>CAL AGRÍCOLA</t>
  </si>
  <si>
    <t>028_24</t>
  </si>
  <si>
    <t>DIRECCÍON GENERAL DE DESARROLLO RURAL</t>
  </si>
  <si>
    <t>TRANSFERENCIAS, ASIGNACIONES, SUBSIDIOS Y OTRAS AYUDAS</t>
  </si>
  <si>
    <t>SUBSIDIOS A LA PRODUCCIÓN</t>
  </si>
  <si>
    <t>INDEMINIZACIÓN AL PRODUCTOR GANADERO</t>
  </si>
  <si>
    <t>ADMINISTRACIÓN CENTRAL DE LA COORDINACIÓN GENERAL DE DESARROLLO ECONÓMICO</t>
  </si>
  <si>
    <t>026_24</t>
  </si>
  <si>
    <t>DESPACHO DE LA COORDINACIÓN GENERAL DE D</t>
  </si>
  <si>
    <t>PRODUCTOS ALIMENTICIOS PARA ANIMALES</t>
  </si>
  <si>
    <t>PRODUCTOS QUÍMICOS, FARMACÉUTICOS Y DE LABORATORIO ADQUIRIDOS COMO MATERIA PRIMA</t>
  </si>
  <si>
    <t>OTROS PRODUCTOS ADQUIRIDOS COMO MATERIA PRIMA</t>
  </si>
  <si>
    <t>CAL, YESO Y PRODUCTOS DE YESO</t>
  </si>
  <si>
    <t>VIDRIO Y PRODUCTOS DE VIDRIO</t>
  </si>
  <si>
    <t>PRENDAS DE SEGURIDAD Y PROTECCIÓN PERSONAL</t>
  </si>
  <si>
    <t>HERRAMIENTAS MENORES</t>
  </si>
  <si>
    <t>ARRENDAMIENTO DE MAQUINARIA, OTROS EQUIPOS Y HERRAMIENTAS</t>
  </si>
  <si>
    <t>LIMPIEZA DE MINAS DE BASALTO</t>
  </si>
  <si>
    <t>OTROS ARRENDAMIENTOS</t>
  </si>
  <si>
    <t>GASTOS DE ORDEN  SOCIAL Y CULTURAL</t>
  </si>
  <si>
    <t>CABALGATA</t>
  </si>
  <si>
    <t>EXPO AGROPECUARIA</t>
  </si>
  <si>
    <t>CHARRERIA</t>
  </si>
  <si>
    <t>MICTLAN</t>
  </si>
  <si>
    <t>ARBOL NAVIDEÑO</t>
  </si>
  <si>
    <t>ROSCA DE REYES</t>
  </si>
  <si>
    <t>MUEBLES, EXCEPTO DE OFICINA Y ESTANTERÍA</t>
  </si>
  <si>
    <t>EQUIPO MÉDICO Y DE LABORATORIO</t>
  </si>
  <si>
    <t>EMBARCACIONES</t>
  </si>
  <si>
    <t>HERRAMIENTAS Y MÁQUINAS-HERRAMIENTA</t>
  </si>
  <si>
    <t>PAQUETE AGROECOLÓGICO</t>
  </si>
  <si>
    <t>FERTILIZANTES, PESTICIDAS Y OTROS AGROQUÍMICOS</t>
  </si>
  <si>
    <t>ADMINISTRACIÓN CENTRAL DE PROTECCIÓN CIVIL Y BOMBEROS</t>
  </si>
  <si>
    <t>MATERIAL ESTADÍSTICO Y GEOGRÁFICO</t>
  </si>
  <si>
    <t>PRODUCTOS ALIMENTICIOS PARA PERSONAS</t>
  </si>
  <si>
    <t>UTENSILIOS PARA EL SERVICIO DE ALIMENTACIÓN</t>
  </si>
  <si>
    <t>MATERIAL ELÉCTRICO Y ELECTRÓNICO</t>
  </si>
  <si>
    <t>ARTÍCULOS METÁLICOS PARA LA CONSTRUCCIÓN</t>
  </si>
  <si>
    <t>REFACCIONES Y ACCESORIOS MENORES DE EDIFICIOS</t>
  </si>
  <si>
    <t>INSTALACIÓN, REPARACIÓN Y MANTENIMIENTO DE MAQUINARIA, OTROS EQUIPOS Y HERRAMIENTA</t>
  </si>
  <si>
    <t>EQUIPOS DE PROTECCIÓN  Y HERRAMIENTA MANUAL</t>
  </si>
  <si>
    <t>MEDICINAS Y PRODUCTOS FARMACÉUTICOS</t>
  </si>
  <si>
    <t>MATERIALES, ACCESORIOS Y SUMINISTROS MÉDICOS</t>
  </si>
  <si>
    <t>EQUIPO DE COMUNICACIÓN Y TELECOMUNICACIÓN</t>
  </si>
  <si>
    <t>DESPLIEGUE OPERATIVO PROTECCIÓN CIVIL Y SERVICIOS MEDICOS</t>
  </si>
  <si>
    <t>INFRAESTRUCTURA TECNOLOGICA ENTREGADA</t>
  </si>
  <si>
    <t>MATERIALES, ÚTILES Y EQUIPOS MENORES DE TECNOLOGÍAS DE LA INFORMACIÓN Y COMUNICACIONES</t>
  </si>
  <si>
    <t>OTROS MATERIALES Y ARTÍCULOS DE CONSTRUCCIÓN Y REPARACIÓN</t>
  </si>
  <si>
    <t>REFACCIONES Y ACCESORIOS MENORES DE EQUIPO DE CÓMPUTO Y TECNOLOGÍAS DE LA INFORMACIÓN</t>
  </si>
  <si>
    <t>HERRAMIENTAS, REFACCIONES Y ACCESORIOS MENORES</t>
  </si>
  <si>
    <t>TELEFONÍA TRADICIONAL</t>
  </si>
  <si>
    <t>SERVICIOS DE TELECOMUNICACIONES Y SATÉLITES</t>
  </si>
  <si>
    <t>SERVICIOS POSTALES Y TELEGRÁFICOS</t>
  </si>
  <si>
    <t>FLETES Y MANIOBRAS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</si>
  <si>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</si>
  <si>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</si>
  <si>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EQUIPO DE CÓMPUTO DE TECNOLOGÍAS DE LA INFORMACIÓN</t>
  </si>
  <si>
    <t>OTROS MOBILIARIOS Y EQUIPOS DE ADMINISTRACIÓN</t>
  </si>
  <si>
    <t>EXPEDICION DE PASAPORTES</t>
  </si>
  <si>
    <t>CÁMARAS FOTOGRÁFICAS Y DE VIDEO</t>
  </si>
  <si>
    <t>ARRENDAMIENTO DE MOBILIARIO Y EQUIPO DE ADMINISTRACIÓN, EDUCACIONAL Y RECREATIVO</t>
  </si>
  <si>
    <t>SERVICIOS DE CONSULTORÍA ADMINISTRATIVA, PROCESOS, TÉCNICA Y EN TECNOLOGÍAS DE LA INFORMACIÓN</t>
  </si>
  <si>
    <t>SERVICIOS PROFESIONALES, CIENTÍFICOS Y TÉCNICOS INTEGRALES</t>
  </si>
  <si>
    <t>SOFTWARE</t>
  </si>
  <si>
    <t>LICENCIAS INFORMÁTICAS E INTELECTUALES</t>
  </si>
  <si>
    <t>2.3.1</t>
  </si>
  <si>
    <t>PRESTACIÓN DE SERVICIOS DE SALUD A LA COMUNIDAD</t>
  </si>
  <si>
    <t>SERVICIOS MÉDICOS DE CALIDAD</t>
  </si>
  <si>
    <t>024_24</t>
  </si>
  <si>
    <t>DIRECCIÓN GENERAL DE SALUD PÚBLICA</t>
  </si>
  <si>
    <t>MATERIAL DE LIMPIEZA</t>
  </si>
  <si>
    <t>CEMENTO Y PRODUCTOS DE CONCRETO</t>
  </si>
  <si>
    <t>MATERIALES COMPLEMENTARIOS</t>
  </si>
  <si>
    <t>FIBRAS SINTÉTICAS, HULES PLÁSTICOS Y DERIVADOS</t>
  </si>
  <si>
    <t>VESTUARIO Y UNIFORMES</t>
  </si>
  <si>
    <t>INSTALACIÓN, REPARACIÓN Y MANTENIMIENTO DE EQUIPO E INSTRUMENTAL MÉDICO Y DE LABORATORIO</t>
  </si>
  <si>
    <t>REPARACIÓN Y MANTENIMIENTO DE EQUIPO DE DEFENSA Y SEGURIDAD</t>
  </si>
  <si>
    <t>INSTRUMENTAL MÉDICO Y DE LABORATORIO</t>
  </si>
  <si>
    <t>MAQUINARIA Y EQUIPO INDUSTRIAL</t>
  </si>
  <si>
    <t>SISTEMAS DE AIRE ACONDICIONADO, CALEFACCIÓN Y DE REFRIGERACIÓN INDUSTRIAL Y COMERCIAL</t>
  </si>
  <si>
    <t>EQUIPO DE GENERACIÓN ELÉCTRICA, APARATOS Y ACCESORIOS ELÉCTRICOS</t>
  </si>
  <si>
    <t>2.2.7</t>
  </si>
  <si>
    <t>DESARROLLO REGIONAL</t>
  </si>
  <si>
    <t>CORRESPONSABILIDAD SOCIAL (TRANSVERSAL)</t>
  </si>
  <si>
    <t>POLÍTICA DE VIVIENDA</t>
  </si>
  <si>
    <t>008_24</t>
  </si>
  <si>
    <t>DIRECCIÓN DE VIVIENDA</t>
  </si>
  <si>
    <t>AYUDAS SOCIALES A PERSONAS</t>
  </si>
  <si>
    <t>RENTA TU CASA</t>
  </si>
  <si>
    <t>VIVIENDA PROTEGIDA</t>
  </si>
  <si>
    <t>PROGRAMA DE ECONOMÍA SOLIDARIA TLAJOMULCO "CHAMBA PARA TODOS"</t>
  </si>
  <si>
    <t>010_24</t>
  </si>
  <si>
    <t>DIRECCIÓN GENERAL DE CULTURA DE LA PAZ Y</t>
  </si>
  <si>
    <t>TLAJOMULCO CUIDA A QUIEN CUIDA</t>
  </si>
  <si>
    <t>GESTIÓN INTEGRAL DEL AGUA</t>
  </si>
  <si>
    <t>SUMINISTRO DE AGUA</t>
  </si>
  <si>
    <t>022_24</t>
  </si>
  <si>
    <t>DIRECCIÓN GENERAL DE AGUA POTABLE Y SANE</t>
  </si>
  <si>
    <t>PRODUCTOS MINERALES NO METÁLICOS</t>
  </si>
  <si>
    <t>PRODUCTOS QUÍMICOS BÁSICOS</t>
  </si>
  <si>
    <t>MATERIALES, ACCESORIOS Y SUMINISTROS DE LABORATORIO</t>
  </si>
  <si>
    <t>REFACCIONES Y ACCESORIOS MENORES DE MAQUINARIA Y OTROS EQUIPOS</t>
  </si>
  <si>
    <t>SERVICIOS LEGALES, DE CONTABILIDAD, AUDITORÍA Y RELACIONADOS</t>
  </si>
  <si>
    <t>SERVICIOS DE DISEÑO, ARQUITECTURA, INGENIERÍA Y ACTIVIDADES RELACIONADAS</t>
  </si>
  <si>
    <t>SERVICIOS DE VIGILANCIA</t>
  </si>
  <si>
    <t>IMPUESTOS Y DERECHOS</t>
  </si>
  <si>
    <t>MAQUINARIA Y EQUIPO AGROPECUARIO</t>
  </si>
  <si>
    <t>2.7.1</t>
  </si>
  <si>
    <t>OTROS ASUNTOS SOCIALES</t>
  </si>
  <si>
    <t>15_24</t>
  </si>
  <si>
    <t>INSTITUTO DE ALTERNATIVAS PARA LOS JÓVENES (INDAJO)</t>
  </si>
  <si>
    <t>PROGRAMAS Y ACCIONES CULTURALES, RECREATIVOS Y DEPORTIVAS</t>
  </si>
  <si>
    <t>035_24</t>
  </si>
  <si>
    <t>INSTITUTO DE ALTERNATIVAS PARA LOS JÓVEN</t>
  </si>
  <si>
    <t>TRANSFERENCIAS OTORGADAS A ENTIDADES PARAESTATALES NO EMPRESARIALES Y NO FINANCIERAS</t>
  </si>
  <si>
    <t>06_24</t>
  </si>
  <si>
    <t>COORDINACIÓN GENERAL DE CONSTRUCCIÓN DE COMUNIDAD</t>
  </si>
  <si>
    <t>SOCIEDAD COHESIVA Y RESILENTE</t>
  </si>
  <si>
    <t>APOYO A LAS AGENCIAS Y DELEGACIONES DEL MUNICIPIO</t>
  </si>
  <si>
    <t>016_24</t>
  </si>
  <si>
    <t>DESPACHO DE LA COORDINACIÓN GENERAL DE C</t>
  </si>
  <si>
    <t>AYUDAS SOCIALES A INSTITUCIONES SIN FINES DE LUCRO</t>
  </si>
  <si>
    <t>RECONSTRUCCIÓN DEL TEJIDO SOCIAL</t>
  </si>
  <si>
    <t>APOYO A LAS ESTANCIAS INFANTILES</t>
  </si>
  <si>
    <t>BECAS  A ESTUDIANTES</t>
  </si>
  <si>
    <t>018_24</t>
  </si>
  <si>
    <t>DIRECCIÓN GENERAL DE POLÍTICA SOCIAL</t>
  </si>
  <si>
    <t>SERVICIOS DE INVESTIGACION CIENTIFICA Y DESARROLLO</t>
  </si>
  <si>
    <t>MOCHILAS Y ÚTILES ESCOLARES</t>
  </si>
  <si>
    <t>UNIFORMES ESCOLARES</t>
  </si>
  <si>
    <t>10_24</t>
  </si>
  <si>
    <t>COORDINACIÓN GENERAL DE GESTIÓN INTEGRAL DE LA CIUDAD</t>
  </si>
  <si>
    <t>CIUDAD SUSTENTABLE</t>
  </si>
  <si>
    <t>POLITICA DE INTEGRAL DE LA CIUDAD</t>
  </si>
  <si>
    <t>030_24</t>
  </si>
  <si>
    <t>DIRECCIÓN DE PROYECTOS ESTRATEGICOS</t>
  </si>
  <si>
    <t>MATERIALES Y ÚTILES DE ENSEÑANZA</t>
  </si>
  <si>
    <t>OTROS PRODUCTOS QUÍMICOS</t>
  </si>
  <si>
    <t>PROGRAMA DE APOYO A LADRILLEROS</t>
  </si>
  <si>
    <t>ÁRBOLES Y PLANTAS</t>
  </si>
  <si>
    <t>SENTENCIAS Y RESOLUCIONES POR AUTORIDAD COMPETENTE</t>
  </si>
  <si>
    <t>MATERIALES PARA EL REGISTRO E IDENTIFICACIÓN DE BIENES Y PERSONAS</t>
  </si>
  <si>
    <t>MATRIALES Y SUMINISTROS PARA SEGURIDAD</t>
  </si>
  <si>
    <t>SERVICIOS DE APOYO ADMINISTRATIVO, FOTOCOPIADO E IMPRESIÓN</t>
  </si>
  <si>
    <t>DIVERSOS GASTOS POR INCIDENTE VIAL</t>
  </si>
  <si>
    <t>1.3.5</t>
  </si>
  <si>
    <t>ASUNTOS JURÍDICOS</t>
  </si>
  <si>
    <t>O</t>
  </si>
  <si>
    <t>Actividades que realizan la función pública o cont</t>
  </si>
  <si>
    <t>03_24</t>
  </si>
  <si>
    <t>SINDICATURA MUNICIPAL</t>
  </si>
  <si>
    <t>DEFENSORÍA LEGAL</t>
  </si>
  <si>
    <t>011_24</t>
  </si>
  <si>
    <t>DIRECCIÓN GENERAL JURIDÍCA</t>
  </si>
  <si>
    <t>APOYO A INSTITUCIONES</t>
  </si>
  <si>
    <t>007_24</t>
  </si>
  <si>
    <t>DIRECCIÓN DE LA SECRETARÍA GENERAL</t>
  </si>
  <si>
    <t>FIL</t>
  </si>
  <si>
    <t>CLAD</t>
  </si>
  <si>
    <t>DESPACHO DE LA TESORERÍA MUNICIPAL</t>
  </si>
  <si>
    <t>012_24</t>
  </si>
  <si>
    <t>DIRECCIÓN DE PROCESOS ADMINISTRATIVOS Y</t>
  </si>
  <si>
    <t>MATERIALES, ÚTILES Y EQUIPOS MENORES DE OFICINA</t>
  </si>
  <si>
    <t>REFACCIONES Y ACCESORIOS MENORES DE MOBILIARIO Y EQUIPO DE ADMINISTRACIÓN EDUCACIONAL Y RECREATIVO</t>
  </si>
  <si>
    <t>SERVICIOS FINANCIEROS Y BANCARIOS</t>
  </si>
  <si>
    <t>SERVICIOS DE COBRANZA, INVESTIGACIÓN CREDITICIA Y SIMILAR</t>
  </si>
  <si>
    <t>SERVICIOS DE RECAUDACIÓN, TRASLADO Y CUSTODIA DE VALORES</t>
  </si>
  <si>
    <t>CONSERVACIÓN Y MANTENIMIENTO MENOR DE INMUEBLES</t>
  </si>
  <si>
    <t>PASAJES AÉREOS</t>
  </si>
  <si>
    <t>PASAJES TERRESTRES</t>
  </si>
  <si>
    <t>OTROS SERVICIOS DE TRASLADO Y HOSPEDAJE</t>
  </si>
  <si>
    <t>OTROS GASTOS POR RESPONSABILIDADES</t>
  </si>
  <si>
    <t>EJECUCIÓN DE PROYECTOS PRODUCTIVOS NO INCLUIDOS EN CONCEPTOS ANTERIORES DE ESTE CAPÍTULO</t>
  </si>
  <si>
    <t>PLANTAS DE TRATAMIENTO</t>
  </si>
  <si>
    <t>CAT</t>
  </si>
  <si>
    <t>SERVICIOS FINANCIEROS, BANCARIOS Y COMERCIALES INTEGRALES</t>
  </si>
  <si>
    <t>TRANSFERENCIAS A FIDEICOMISOS DE ENTIDADES FEDERATIVAS Y MUNICIPIOS</t>
  </si>
  <si>
    <t>RECURSOS RECAUDADOS DE MANERA EFICIENTE PROGRAMADOS</t>
  </si>
  <si>
    <t>014_24</t>
  </si>
  <si>
    <t>DIRECCIÓN GENERAL DE INGRESOS</t>
  </si>
  <si>
    <t>DIVERSAS DEVOLUCIONES</t>
  </si>
  <si>
    <t>PENAS, MULTAS, ACCESORIOS Y ACTUALIZACIONES</t>
  </si>
  <si>
    <t>RED DE BASES</t>
  </si>
  <si>
    <t>MATERIALES Y ÚTILES DE IMPRESIÓN Y REPRODUCCIÓN</t>
  </si>
  <si>
    <t>F</t>
  </si>
  <si>
    <t>Actividades destinadas a la promoción y fomento de</t>
  </si>
  <si>
    <t>ESPACIOS DE PAZ</t>
  </si>
  <si>
    <t>MADERA Y PRODUCTOS DE MADERA</t>
  </si>
  <si>
    <t>01_24</t>
  </si>
  <si>
    <t>PRESIDENCIA</t>
  </si>
  <si>
    <t>APOYO ECONÓMICO A PERSONAS FÍSICAS, ASOCIACIONES E INSTITUCIONES SIN FINES DE LUCRO</t>
  </si>
  <si>
    <t>001_24</t>
  </si>
  <si>
    <t>SECRETARÍA PARTICULAR</t>
  </si>
  <si>
    <t>LAS CORONELAS</t>
  </si>
  <si>
    <t>ALDEA PASITOS</t>
  </si>
  <si>
    <t>FESTIVAL DEL CINE EN GUADALAJARA</t>
  </si>
  <si>
    <t>TELETON</t>
  </si>
  <si>
    <t>MÉXICO DANZA</t>
  </si>
  <si>
    <t>ATENCIÓN A EVENTOS DEL GOBIERNO MUNICIPAL  Y AGENDA GUBERNAMENTAL</t>
  </si>
  <si>
    <t>002_24</t>
  </si>
  <si>
    <t>DIRECCIÓN GENERAL DE RELACIONES PÚBLICAS</t>
  </si>
  <si>
    <t>RELACIONES GUBERNAMENTALES</t>
  </si>
  <si>
    <t>005_24</t>
  </si>
  <si>
    <t>DIRECCIÓN GENERAL DE RELACIONES GUBERNAM</t>
  </si>
  <si>
    <t>INFORME DE GOBIERNO</t>
  </si>
  <si>
    <t>DESPACHO DE LA JEFATURA DE GABINETE</t>
  </si>
  <si>
    <t>003_24</t>
  </si>
  <si>
    <t>JEFATURA DE GABINETE</t>
  </si>
  <si>
    <t>VIÁTICOS EN EL PAÍS</t>
  </si>
  <si>
    <t>COMUNICACIÓN ESTRATÉGICA DEL GOBIERNO</t>
  </si>
  <si>
    <t>004_24</t>
  </si>
  <si>
    <t>DIRECCIÓN DE COMUNICACIÓN</t>
  </si>
  <si>
    <t>DIFUSIÓN POR RADIO, TELEVISIÓN Y OTROS MEDIOS DE MENSAJES SOBRE PROGRAMAS Y ACTIVIDADES GUBERNAMENTALES</t>
  </si>
  <si>
    <t>TRAILER CONCERT</t>
  </si>
  <si>
    <t>SERVICIOS DE LA INDUSTRIA FÍLMICA, DEL SONIDO Y DEL VIDEO</t>
  </si>
  <si>
    <t>SERVICIO DE CREACIÓN Y DIFUSIÓN DE CONTENIDO EXCLUSIVAMENTE A  TRAVÉS DE INTERNET</t>
  </si>
  <si>
    <t>MATERIAL IMPRESO E INFORMACIÓN DIGITAL</t>
  </si>
  <si>
    <t>REFACCIONES Y ACCESORIOS MENORES DE EQUIPO DE TRANSPORTE</t>
  </si>
  <si>
    <t>ARRENDAMIENTO DE EDIFICIOS</t>
  </si>
  <si>
    <t>SERVICIOS DE PROTECCIÓN Y SEGURIDAD</t>
  </si>
  <si>
    <t>SEGUROS DE RESPONSABILIDAD PATRIMONIAL Y FIANZAS</t>
  </si>
  <si>
    <t>SEGURO DE BIENES PATRIMONIALES</t>
  </si>
  <si>
    <t>COMISIONES POR VENTAS</t>
  </si>
  <si>
    <t>REPARACIÓN Y MANTENIMIENTO DE EQUIPO DE TRANSPORTE</t>
  </si>
  <si>
    <t>SERVICIOS DE CREATIVIDAD, PREPRODUCCIÓN Y PRODUCCIÓN DE PUBLICIDAD, EXCEPTO INTERNET</t>
  </si>
  <si>
    <t>SERVICIOS FUNERARIOS Y DE CEMENTERIOS</t>
  </si>
  <si>
    <t>MUEBLES DE OFICINA Y ESTANTERÍA</t>
  </si>
  <si>
    <t>DIETAS</t>
  </si>
  <si>
    <t>HONORARIOS ASIMILABLES A SALARIOS</t>
  </si>
  <si>
    <t>RETRIBUCIONES POR SERVICIOS DE CARÁCTER SOCIAL</t>
  </si>
  <si>
    <t>PRIMAS VACACIONALES</t>
  </si>
  <si>
    <t>GRATIFICACIÓN DE FIN DE AÑO</t>
  </si>
  <si>
    <t>HORAS EXTRAORDINARIAS</t>
  </si>
  <si>
    <t>COMPENSACIONES</t>
  </si>
  <si>
    <t>CUOTAS AL IMSS POR ENFERMEDADES Y MATERNIDAD (Modalidad 38)</t>
  </si>
  <si>
    <t>CUOTAS PARA LA VIVIENDA (IPEJAL 3%)</t>
  </si>
  <si>
    <t>APORTACIONES AL SISTEMA DE RETIRO SEDAR</t>
  </si>
  <si>
    <t>APORTACIONES AL SISTEMA DE RETIRO DE PENSIONES</t>
  </si>
  <si>
    <t>APORTACIONES PARA SEGUROS</t>
  </si>
  <si>
    <t>INDEMNIZACIONES</t>
  </si>
  <si>
    <t>SERVICIO DE MANTENIMIENTO EN LOS ESPACIOS PÚBLICOS</t>
  </si>
  <si>
    <t>019_24</t>
  </si>
  <si>
    <t>DIRECCIÓN ADMINISTRATIVA DE INFRAESTRUCT</t>
  </si>
  <si>
    <t>MAQUINARIA Y EQUIPO DE CONSTRUCCIÓN</t>
  </si>
  <si>
    <t>SACRIFICIO DE BOVINOS Y PORCINOS EN EL RASTRO MUNICIPAL</t>
  </si>
  <si>
    <t>027_24</t>
  </si>
  <si>
    <t>DIRECCIÓN DE RASTRO MUNICIPAL</t>
  </si>
  <si>
    <t>DESPACHO DE LA SECRETARÍA GENERAL</t>
  </si>
  <si>
    <t>PLANTA POTABILIZADORA</t>
  </si>
  <si>
    <t>PRESUPUESTO PARTICIPATIVO</t>
  </si>
  <si>
    <t>P</t>
  </si>
  <si>
    <t xml:space="preserve">Actividades destinadas al desarrollo de programas </t>
  </si>
  <si>
    <t>PROCESOS ESTADISTICOS DEL MUNICIPIO</t>
  </si>
  <si>
    <t>006_24</t>
  </si>
  <si>
    <t>DIRECCIÓN GENERAL DE CENSOS Y ESTADISTIC</t>
  </si>
  <si>
    <t>N</t>
  </si>
  <si>
    <t xml:space="preserve"> </t>
  </si>
  <si>
    <t>FOEDEN</t>
  </si>
  <si>
    <t>AYUDAS POR DESASTRES NATURALES Y OTROS SINIESTROS</t>
  </si>
  <si>
    <t>2.1.5</t>
  </si>
  <si>
    <t>PROTECCIÓN DE LA DIVERSIDAD BIOLÓGICA Y DEL PAISAJE</t>
  </si>
  <si>
    <t>17_24</t>
  </si>
  <si>
    <t>UNIDAD DE ACOPIO Y SALUD ANIMAL MUNICIPAL (UNASAM)</t>
  </si>
  <si>
    <t>CONTROL DE FELINOS, CANINOS Y VIDA SILVESTRE EN EL MUNICIPIO</t>
  </si>
  <si>
    <t>037_24</t>
  </si>
  <si>
    <t>UNIDAD DE ACOPIO Y SALUD ANIMAL MUNICIPA</t>
  </si>
  <si>
    <t>REFACCIONES Y ACCESORIOS MENORES DE EQUIPO DE DEFE</t>
  </si>
  <si>
    <t>2.5.6</t>
  </si>
  <si>
    <t>OTRO SERVICIOS EDUCATIVOS Y ACTIVIDADES INHERENTES</t>
  </si>
  <si>
    <t>APOYO A INSTITUCIONES EDUCATIVAS</t>
  </si>
  <si>
    <t>AYUDAS SOCIALES A INSTITUCIONES DE ENSEÑANZA</t>
  </si>
  <si>
    <t>RENOVANDO TU ESCUELA EN COMUNIDAD</t>
  </si>
  <si>
    <t>PROGRAMA ABC Y REZAGO EDUCATIVO</t>
  </si>
  <si>
    <t>BECAS Y OTRAS AYUDAS PARA PROGRAMAS DE CAPACITACIÓN</t>
  </si>
  <si>
    <t>2.4.2</t>
  </si>
  <si>
    <t>CULTURA</t>
  </si>
  <si>
    <t>POLITICA CULTURAL DE TLAJOMULCO DE ZUÑIGA</t>
  </si>
  <si>
    <t>017_24</t>
  </si>
  <si>
    <t>DIRECCIÓN GENERAL DE CULTURA</t>
  </si>
  <si>
    <t>FESTIVAL MAROMETA</t>
  </si>
  <si>
    <t>DIA DEL MAESTRO</t>
  </si>
  <si>
    <t>3.7.1</t>
  </si>
  <si>
    <t>TURISMO</t>
  </si>
  <si>
    <t>APOYO A TRADICIONES</t>
  </si>
  <si>
    <t>029_24</t>
  </si>
  <si>
    <t>DIRECCIÓN GENERAL DE TURISMO Y PROMOCIÓN</t>
  </si>
  <si>
    <t>ESCUELA DE CHARRERIA</t>
  </si>
  <si>
    <t>APOYO A LAS TRADICIONES (XAYACATES)</t>
  </si>
  <si>
    <t>2.4.1</t>
  </si>
  <si>
    <t>DEPORTE Y RECREACIÓN</t>
  </si>
  <si>
    <t>16_24</t>
  </si>
  <si>
    <t>CONSEJO MUNICIPAL DEL DEPORTE (COMUDE)</t>
  </si>
  <si>
    <t>ACTIVIDADES DEPORTIVAS Y RECREATIVAS EN EL MUNICIPIO</t>
  </si>
  <si>
    <t>036_24</t>
  </si>
  <si>
    <t>2.6.8</t>
  </si>
  <si>
    <t>OTROS GRUPOS VULNERABLES</t>
  </si>
  <si>
    <t>13_24</t>
  </si>
  <si>
    <t>INSTITUTO MUNICIPAL DE LA MUJER TLAJOMULQUENSE (IMMT)</t>
  </si>
  <si>
    <t>ATENCION A MUJERES DEL MUNICIPIO</t>
  </si>
  <si>
    <t>033_24</t>
  </si>
  <si>
    <t>INSTITUTO MUNICIPAL DE LA MUJER TLAJOMUL</t>
  </si>
  <si>
    <t>14_24</t>
  </si>
  <si>
    <t>CENTRO DE ESTIMULACIÓN PARA PERSONAS CON DISCAPACIDAD INTELECTUAL (CENDI)</t>
  </si>
  <si>
    <t>ATENCIÓN PARA PERSONAS CON DISCAPACIDAD INTELECTUAL</t>
  </si>
  <si>
    <t>034_24</t>
  </si>
  <si>
    <t>CENTRO DE ESTIMULACIÓN PARA PERSONAS CON</t>
  </si>
  <si>
    <t>2.6.3</t>
  </si>
  <si>
    <t>FAMILIA E HIJOS</t>
  </si>
  <si>
    <t>12_24</t>
  </si>
  <si>
    <t>SISTEMA INTEGRAL PARA EL DESARROLLO DE LA FAMILIA (DIF)</t>
  </si>
  <si>
    <t>SISTEMA INTEGRAL PARA EL DESARROLLO DE LA FAMILIA</t>
  </si>
  <si>
    <t>032_24</t>
  </si>
  <si>
    <t>SISTEMA INTEGRAL PARA EL DESARROLLO DE L</t>
  </si>
  <si>
    <t>2.5-01-23</t>
  </si>
  <si>
    <t>FONDO DE APORTACIÓN A LA INFRAESTRUCTURA SOCIAL MUNICIPAL 2023 (FAISM)</t>
  </si>
  <si>
    <t>2.5-02-23</t>
  </si>
  <si>
    <t>FONDO DE APORTACIÓN AL FORTALECIMIENTO MUNICIPAL 2023 (FORTAMUN)</t>
  </si>
  <si>
    <t>2.6-05-23</t>
  </si>
  <si>
    <t>PROGRAMA ESTRATEGIA ALE 2023 (APORTACIÓN ESTATAL)</t>
  </si>
  <si>
    <t>2.6-06-23</t>
  </si>
  <si>
    <t>BARRIOS DE PAZ 2023 (APORTACIÓN ESTATAL)</t>
  </si>
  <si>
    <t>2.6-12-23</t>
  </si>
  <si>
    <t>FONDO PARA INVERSIONES METROPOLITANAS 2023 (APORTACIÓN ESTATAL)</t>
  </si>
  <si>
    <t>2.5-01-24</t>
  </si>
  <si>
    <t>FONDO DE APORTACIÓN A LA INFRAESTRUCTURA SOCIAL MUNICIPAL 2024 (FAISM-DF)</t>
  </si>
  <si>
    <t xml:space="preserve">Saldo </t>
  </si>
  <si>
    <t>Transferencia origen</t>
  </si>
  <si>
    <t>Transferencia destino</t>
  </si>
  <si>
    <t>Notas</t>
  </si>
  <si>
    <t>Oficio CGDE/133/2024 entre capitulo para la expo agropecuaria</t>
  </si>
  <si>
    <t>Oficio SG/5042/2024/DSG Transferencia entre capitulos</t>
  </si>
  <si>
    <t>Oficio: CGDE/86/2024 Transferencia entre capitulos</t>
  </si>
  <si>
    <t>Total general</t>
  </si>
  <si>
    <t xml:space="preserve">Ideal validado con el Presidente </t>
  </si>
  <si>
    <t>ROMPEDORA</t>
  </si>
  <si>
    <t>TERRENOS</t>
  </si>
  <si>
    <t>RECURSOS FISCALES (RESERVAS TERRITORIALES) 2024</t>
  </si>
  <si>
    <t>FONDO MUNICIPAL EXCLUSIVO PARA LA RECAUDACIÓN DE RECURSOS DESTINADOS PARA LA CREACIÓN O MEJORAMIENTO DE INFRAESTRUCTURA Y EQUIPAMIENTOS URBANOS EN ESPACIOS PÚBLICOS</t>
  </si>
  <si>
    <t>SE ESTAN SUMANDO LO QUE SE ROJEO</t>
  </si>
  <si>
    <t>1ra Modificación</t>
  </si>
  <si>
    <t>Suma de 1ra Modificación</t>
  </si>
  <si>
    <t>1.1-14-24</t>
  </si>
  <si>
    <t>1.1-01-24</t>
  </si>
  <si>
    <t>Fuente de Financiamiento</t>
  </si>
  <si>
    <t xml:space="preserve"> 1ra Modificación</t>
  </si>
  <si>
    <t>1era Modificación</t>
  </si>
  <si>
    <t xml:space="preserve">Tipo de gasto </t>
  </si>
  <si>
    <t>AMORTIZACION DE LA DEUDA Y DISMINUCION DE PASIVOS</t>
  </si>
  <si>
    <t xml:space="preserve">GASTO CAPITAL </t>
  </si>
  <si>
    <t xml:space="preserve">GASTO CORRIENTE </t>
  </si>
  <si>
    <t xml:space="preserve">Funcion </t>
  </si>
  <si>
    <t>Finalidad</t>
  </si>
  <si>
    <t xml:space="preserve">Código finalidad </t>
  </si>
  <si>
    <t>Código función</t>
  </si>
  <si>
    <t xml:space="preserve">GOBIERNO </t>
  </si>
  <si>
    <t>COORDINACION DE LA POLITICA DE GOBIERNO</t>
  </si>
  <si>
    <t>ASUNTOS DE ORDEN PÚBLICO Y DE SEGURIDAD INTERIOR</t>
  </si>
  <si>
    <t>PROTECCION AMBIENTAL</t>
  </si>
  <si>
    <t xml:space="preserve">DESARROLLO SOCIAL </t>
  </si>
  <si>
    <t>VIVIENDA Y SERVICIOS A LA COMUNIDAD</t>
  </si>
  <si>
    <t>SALUD</t>
  </si>
  <si>
    <t>RECREACION, CULTURA Y OTRAS MANIFESTACIONES SOCIALES</t>
  </si>
  <si>
    <t>EDUCACION</t>
  </si>
  <si>
    <t xml:space="preserve">PROTECCIÓN SOCIAL </t>
  </si>
  <si>
    <t>ASUNTOS ECONOMICOS, COMERCIALES Y LABORALES EN GENERAL</t>
  </si>
  <si>
    <t>DESARROLLO ECONOMICO</t>
  </si>
  <si>
    <t xml:space="preserve">DESARROLLO ECONÓMICO </t>
  </si>
  <si>
    <t>DESARROLLO ECONÓMICO</t>
  </si>
  <si>
    <t>CIENCIA, TECNOLOGIA E INNOVACION</t>
  </si>
  <si>
    <t xml:space="preserve">Capitulo  </t>
  </si>
  <si>
    <t>Administrativa</t>
  </si>
  <si>
    <t>Estado del presupuesto</t>
  </si>
  <si>
    <t>Programa y Proyecto</t>
  </si>
  <si>
    <t>Tipo de gasto</t>
  </si>
  <si>
    <t xml:space="preserve">NOMBRE  </t>
  </si>
  <si>
    <t xml:space="preserve">CAPITULO  </t>
  </si>
  <si>
    <t>MUNICIPIO DE TLAJOMULCO DE ZÚÑIGA, JALISCO</t>
  </si>
  <si>
    <t>1ERA MODIFICACION A LA LEY DE INGRESOS PARA EL EJERCICIO FISCAL 2024</t>
  </si>
  <si>
    <t>CRI/LI</t>
  </si>
  <si>
    <t>DESCRIPCIÓN</t>
  </si>
  <si>
    <t xml:space="preserve"> INGRESO ESTIMADO 2024</t>
  </si>
  <si>
    <t>AMPLIACION</t>
  </si>
  <si>
    <t>1ER MODIFICACION</t>
  </si>
  <si>
    <t>TOTAL</t>
  </si>
  <si>
    <t>IMPUESTOS</t>
  </si>
  <si>
    <t>IMPUESTOS SOBRE LOS INGRESOS</t>
  </si>
  <si>
    <t>1.1.1</t>
  </si>
  <si>
    <t>Impuestos sobre espectáculos públicos</t>
  </si>
  <si>
    <t>1.1.1.1</t>
  </si>
  <si>
    <t>Función de circo y espectáculos de carpa</t>
  </si>
  <si>
    <t>1.1.1.2</t>
  </si>
  <si>
    <t>Conciertos, presentación de artistas, audiciones musicales, funciones de box, lucha libre, futbol, básquetbol, beisbol y otros espectáculos deportivos.</t>
  </si>
  <si>
    <t>1.1.1.3</t>
  </si>
  <si>
    <t>Peleas de gallos, palenques, carreras de caballos y similares</t>
  </si>
  <si>
    <t>1.1.1.4</t>
  </si>
  <si>
    <t>Eventos y espectáculos deportivos</t>
  </si>
  <si>
    <t>1.1.1.5</t>
  </si>
  <si>
    <t>Espectáculos culturales, teatrales, ballet, ópera y taurinos</t>
  </si>
  <si>
    <t>1.1.1.6</t>
  </si>
  <si>
    <t>Espectáculos taurinos y ecuestres</t>
  </si>
  <si>
    <t>1.1.1.7</t>
  </si>
  <si>
    <t>Otros espectáculos públicos</t>
  </si>
  <si>
    <t>IMPUESTOS SOBRE EL PATRIMONIO</t>
  </si>
  <si>
    <t>1.2.1</t>
  </si>
  <si>
    <t>Impuesto predial</t>
  </si>
  <si>
    <t>1.2.1.1</t>
  </si>
  <si>
    <t>Predios rústicos</t>
  </si>
  <si>
    <t>1.2.1.2</t>
  </si>
  <si>
    <t>Predios urbanos</t>
  </si>
  <si>
    <t>1.2.2</t>
  </si>
  <si>
    <t>Impuesto sobre transmisiones patrimoniales</t>
  </si>
  <si>
    <t>1.2.2.1</t>
  </si>
  <si>
    <t>Adquisición de departamentos, viviendas y casas para habitación</t>
  </si>
  <si>
    <t>1.2.2.2</t>
  </si>
  <si>
    <t>Regularización de terrenos</t>
  </si>
  <si>
    <t>1.2.3</t>
  </si>
  <si>
    <t>Impuestos sobre negocios jurídicos</t>
  </si>
  <si>
    <t>1.2.3.1</t>
  </si>
  <si>
    <t>Construcción de inmuebles</t>
  </si>
  <si>
    <t>1.2.3.2</t>
  </si>
  <si>
    <t>Reconstrucción de inmuebles</t>
  </si>
  <si>
    <t>1.2.3.3</t>
  </si>
  <si>
    <t>Ampliación de inmuebles</t>
  </si>
  <si>
    <t>IMPUESTO SOBRE LA PRODUCCIÓN, EL CONSUMO Y LAS TRANSACCIONES</t>
  </si>
  <si>
    <t>IMPUESTOS AL COMERCIO EXTERIOR</t>
  </si>
  <si>
    <t>IMPUESTOS SOBRE NÓMINAS Y ASIMILABLES</t>
  </si>
  <si>
    <t>IMPUESTOS ECOLÓGICOS</t>
  </si>
  <si>
    <t>ACCESORIOS DE LOS IMPUESTOS</t>
  </si>
  <si>
    <t>Recargos</t>
  </si>
  <si>
    <t>1.7.1.1</t>
  </si>
  <si>
    <t>Falta de pago</t>
  </si>
  <si>
    <t>Multas</t>
  </si>
  <si>
    <t>1.7.2.1</t>
  </si>
  <si>
    <t>Infracciones</t>
  </si>
  <si>
    <t>1.7.3</t>
  </si>
  <si>
    <t>Intereses</t>
  </si>
  <si>
    <t>1.7.3.1</t>
  </si>
  <si>
    <t>Plazo de créditos fiscales</t>
  </si>
  <si>
    <t>1.7.4</t>
  </si>
  <si>
    <t>Gastos de ejecución y de embargo</t>
  </si>
  <si>
    <t>1.7.4.1</t>
  </si>
  <si>
    <t>Gastos de notificación</t>
  </si>
  <si>
    <t>1.7.4.2</t>
  </si>
  <si>
    <t>Gastos de embargo</t>
  </si>
  <si>
    <t>1.7.4.3</t>
  </si>
  <si>
    <t>Otros gastos del procedimiento</t>
  </si>
  <si>
    <t>1.7.5</t>
  </si>
  <si>
    <t>Actualización</t>
  </si>
  <si>
    <t>1.7.5.1</t>
  </si>
  <si>
    <t>1.7.9</t>
  </si>
  <si>
    <t>Otros no especificados</t>
  </si>
  <si>
    <t>1.7.9.1</t>
  </si>
  <si>
    <t>Otros  accesorios</t>
  </si>
  <si>
    <t>OTROS IMPUESTOS</t>
  </si>
  <si>
    <t>1.8.1</t>
  </si>
  <si>
    <t>Impuestos extraordinarios</t>
  </si>
  <si>
    <t>1.8.1.1</t>
  </si>
  <si>
    <t>1.8.1.2</t>
  </si>
  <si>
    <t>Otros Impuestos</t>
  </si>
  <si>
    <t>IMPUESTOS NO COMPRENDIDOS EN LA LEY DE INGRESOS VIGENTE, CAUSADOS EN EJERCICIOS FISCALES ANTERIORES PENDIENTES DE LIQUIDACION O PAGO</t>
  </si>
  <si>
    <t>CUOTAS Y APORTACIONES DE SEGURIDAD SOCIAL</t>
  </si>
  <si>
    <t>APORTACIONES PARA FONDOS DE VIVIENDA</t>
  </si>
  <si>
    <t xml:space="preserve">CUOTAS PARA LA SEGURIDAD SOCIAL 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</si>
  <si>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</si>
  <si>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</si>
  <si>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</si>
  <si>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</si>
  <si>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CONTRIBUCIÓN DE MEJORAS POR OBRAS PÚBLICAS</t>
  </si>
  <si>
    <t>Contribuciones de mejoras</t>
  </si>
  <si>
    <t>3.1.1.1</t>
  </si>
  <si>
    <t>Contribuciones de mejoras por obras públicas</t>
  </si>
  <si>
    <t>CONTRIBUCIONES DE MEJORAS NO COMPRENDIDAS EN LA LEY DE INGRESOS VIGENTE, CAUSADOS EN EJERCICIOS FISCALES ANTERIORES PENDIENTES DE LIQUIDACION O PAGO</t>
  </si>
  <si>
    <t>DERECHOS</t>
  </si>
  <si>
    <t>DERECHOS POR EL USO, GOCE, APROVECHAMIENTO O EXPLOTACIÓN DE BIENES DE DOMINIO PÚBLICO</t>
  </si>
  <si>
    <t>4.1.1</t>
  </si>
  <si>
    <t>Uso del piso</t>
  </si>
  <si>
    <t>4.1.1.1</t>
  </si>
  <si>
    <t>Estacionamientos exclusivos</t>
  </si>
  <si>
    <t>4.1.1.2</t>
  </si>
  <si>
    <t>Puestos permanentes y eventuales</t>
  </si>
  <si>
    <t>4.1.1.3</t>
  </si>
  <si>
    <t>Actividades comerciales e industriales</t>
  </si>
  <si>
    <t>4.1.1.4</t>
  </si>
  <si>
    <t>Espectáculos y diversiones públicas</t>
  </si>
  <si>
    <t>4.1.1.5</t>
  </si>
  <si>
    <t>Otros fines o actividades no previstas</t>
  </si>
  <si>
    <t>4.1.2</t>
  </si>
  <si>
    <t>Estacionamientos</t>
  </si>
  <si>
    <t>4.1.2.1</t>
  </si>
  <si>
    <t>Concesión de estacionamientos</t>
  </si>
  <si>
    <t>4.1.3</t>
  </si>
  <si>
    <t>De los Cementerios de dominio público</t>
  </si>
  <si>
    <t>4.1.3.1</t>
  </si>
  <si>
    <t>Lotes uso perpetuidad y temporal</t>
  </si>
  <si>
    <t>4.1.3.2</t>
  </si>
  <si>
    <t>Mantenimiento</t>
  </si>
  <si>
    <t>4.1.3.3</t>
  </si>
  <si>
    <t>Venta de gavetas a perpetuidad</t>
  </si>
  <si>
    <t>4.1.3.4</t>
  </si>
  <si>
    <t>Otros en cementerios</t>
  </si>
  <si>
    <t>4.1.4</t>
  </si>
  <si>
    <t>Uso, goce, aprovechamiento o explotación de otros bienes de dominio público</t>
  </si>
  <si>
    <t>4.1.4.1</t>
  </si>
  <si>
    <t>Arrendamiento o concesión de locales en mercados</t>
  </si>
  <si>
    <t>4.1.4.2</t>
  </si>
  <si>
    <t xml:space="preserve">Arrendamiento o concesión de kioscos en plazas y jardines </t>
  </si>
  <si>
    <t>4.1.4.3</t>
  </si>
  <si>
    <t>Arrendamiento o concesión de escusados y baños</t>
  </si>
  <si>
    <t>4.1.4.4</t>
  </si>
  <si>
    <t>Arrendamiento de inmuebles para anuncios</t>
  </si>
  <si>
    <t>4.1.4.5</t>
  </si>
  <si>
    <t>Otros arrendamientos o concesiones de bienes</t>
  </si>
  <si>
    <t>DERECHOS POR PRESTACIÓN DE SERVICIOS</t>
  </si>
  <si>
    <t>4.3.1</t>
  </si>
  <si>
    <t>Licencias y permisos de giros</t>
  </si>
  <si>
    <t>4.3.1.1</t>
  </si>
  <si>
    <t>Licencias, permisos o autorización de giros con venta de bebidas alcohólicas</t>
  </si>
  <si>
    <t>4.3.1.2</t>
  </si>
  <si>
    <t>Licencias, permisos o autorización de giros con servicios de bebidas alcohólicas</t>
  </si>
  <si>
    <t>4.3.1.3</t>
  </si>
  <si>
    <t>Licencias, permisos o autorización de otros conceptos distintos a los anteriores giros con bebidas alcohólicas</t>
  </si>
  <si>
    <t>4.3.1.4</t>
  </si>
  <si>
    <t>Permiso para el funcionamiento de horario extraordinario</t>
  </si>
  <si>
    <t>4.3.2</t>
  </si>
  <si>
    <t>Licencias y permisos para anuncios</t>
  </si>
  <si>
    <t>4.3.2.1</t>
  </si>
  <si>
    <t>Licencias y permisos de anuncios permanentes</t>
  </si>
  <si>
    <t>4.3.2.2</t>
  </si>
  <si>
    <t>Licencias y permisos de anuncios eventuales</t>
  </si>
  <si>
    <t>4.3.2.3</t>
  </si>
  <si>
    <t>Licencias y permisos de anuncios distintos a los anteriores</t>
  </si>
  <si>
    <t>4.3.3</t>
  </si>
  <si>
    <t>Licencias de construcción, reconstrucción, reparación o demolición de obras</t>
  </si>
  <si>
    <t>4.3.3.1</t>
  </si>
  <si>
    <t>Licencias de construcción</t>
  </si>
  <si>
    <t>4.3.3.2</t>
  </si>
  <si>
    <t>Licencias para demolición</t>
  </si>
  <si>
    <t>4.3.3.3</t>
  </si>
  <si>
    <t>Licencias para remodelación</t>
  </si>
  <si>
    <t>4.3.3.4</t>
  </si>
  <si>
    <t>Licencias para reconstrucción, reestructuración o adaptación</t>
  </si>
  <si>
    <t>4.3.3.5</t>
  </si>
  <si>
    <t>Licencias para ocupación provisional en la vía pública</t>
  </si>
  <si>
    <t>4.3.3.6</t>
  </si>
  <si>
    <t>Licencias para movimientos de tierras</t>
  </si>
  <si>
    <t>4.3.3.7</t>
  </si>
  <si>
    <t>Licencias similares no previstas en las anteriores</t>
  </si>
  <si>
    <t>4.3.4</t>
  </si>
  <si>
    <t>Alineamiento, designación de número oficial e inspección</t>
  </si>
  <si>
    <t>4.3.4.1</t>
  </si>
  <si>
    <t>Alineamiento</t>
  </si>
  <si>
    <t>4.3.4.2</t>
  </si>
  <si>
    <t>Designación de número oficial</t>
  </si>
  <si>
    <t>4.3.4.3</t>
  </si>
  <si>
    <t>Inspección de valor sobre inmuebles</t>
  </si>
  <si>
    <t>4.3.4.4</t>
  </si>
  <si>
    <t>Otros servicios similares</t>
  </si>
  <si>
    <t>4.3.5</t>
  </si>
  <si>
    <t>Licencias de cambio de régimen de propiedad y urbanización</t>
  </si>
  <si>
    <t>4.3.5.1</t>
  </si>
  <si>
    <t>Licencia de cambio de régimen de propiedad</t>
  </si>
  <si>
    <t>4.3.5.2</t>
  </si>
  <si>
    <t>Licencia de urbanización</t>
  </si>
  <si>
    <t>4.3.5.3</t>
  </si>
  <si>
    <t>Peritaje, dictamen e inspección de carácter extraordinario</t>
  </si>
  <si>
    <t>4.3.5.4</t>
  </si>
  <si>
    <t>Aprovechamiento de la infraestructura básica existente (vialidades)</t>
  </si>
  <si>
    <t>4.3.5.5</t>
  </si>
  <si>
    <t>Otros servicios en cambio de régimen de propiedad y urbanización</t>
  </si>
  <si>
    <t>4.3.6</t>
  </si>
  <si>
    <t>Servicios por obras</t>
  </si>
  <si>
    <t>4.3.6.1</t>
  </si>
  <si>
    <t>Medición de terrenos</t>
  </si>
  <si>
    <t>4.3.6.2</t>
  </si>
  <si>
    <t>Autorización para romper pavimento, banquetas o machuelos</t>
  </si>
  <si>
    <t>4.3.6.3</t>
  </si>
  <si>
    <t>Autorización para construcciones de infraestructura en la vía pública</t>
  </si>
  <si>
    <t>4.3.7</t>
  </si>
  <si>
    <t>Regularizaciones de los registros de obra</t>
  </si>
  <si>
    <t>4.3.7.1</t>
  </si>
  <si>
    <t>Regularización de predios en zonas de origen ejidal destinados al uso de casa habitación</t>
  </si>
  <si>
    <t>4.3.7.2</t>
  </si>
  <si>
    <t>Regularización de edificaciones existentes de uso no habitacional en zonas de origen ejidal con antigüedad mayor a los 5 años</t>
  </si>
  <si>
    <t>4.3.7.3</t>
  </si>
  <si>
    <t>Regularización de edificaciones existentes de uso no habitación en zonas de origen ejidal con antigüedad de hasta 5 años</t>
  </si>
  <si>
    <t>4.3.8</t>
  </si>
  <si>
    <t>Servicios de sanidad</t>
  </si>
  <si>
    <t>4.3.8.1</t>
  </si>
  <si>
    <t>Inhumaciones y reinhumaciones</t>
  </si>
  <si>
    <t>4.3.8.2</t>
  </si>
  <si>
    <t>Exhumaciones</t>
  </si>
  <si>
    <t>4.3.8.3</t>
  </si>
  <si>
    <t>Servicio de cremación</t>
  </si>
  <si>
    <t>4.3.8.4</t>
  </si>
  <si>
    <t>Traslado de cadáveres fuera del municipio</t>
  </si>
  <si>
    <t>4.3.9</t>
  </si>
  <si>
    <t>Servicio de limpieza, recolección, traslado, tratamiento y disposición final de residuos</t>
  </si>
  <si>
    <t>4.3.9.1</t>
  </si>
  <si>
    <t>Recolección y traslado de basura, desechos o desperdicios no peligrosos</t>
  </si>
  <si>
    <t>4.3.9.2</t>
  </si>
  <si>
    <t>Recolección y traslado de basura, desechos o desperdicios peligrosos</t>
  </si>
  <si>
    <t>4.3.9.3</t>
  </si>
  <si>
    <t>Limpieza de lotes baldíos, jardines, prados, banquetas y similares</t>
  </si>
  <si>
    <t>4.3.9.4</t>
  </si>
  <si>
    <t>Servicio exclusivo de camiones de aseo</t>
  </si>
  <si>
    <t>4.3.9.5</t>
  </si>
  <si>
    <t>Por utilizar tiraderos y rellenos sanitarios del municipio</t>
  </si>
  <si>
    <t>4.3.9.9</t>
  </si>
  <si>
    <t>4.3.10</t>
  </si>
  <si>
    <t>Agua potable y alcantarillado</t>
  </si>
  <si>
    <t>4.3.10.1</t>
  </si>
  <si>
    <t>Servicio doméstico</t>
  </si>
  <si>
    <t>4.3.10.2</t>
  </si>
  <si>
    <t>Servicio no doméstico</t>
  </si>
  <si>
    <t>4.3.10.3</t>
  </si>
  <si>
    <t>Predios baldíos</t>
  </si>
  <si>
    <t>4.3.10.4</t>
  </si>
  <si>
    <t>Servicios en localidades</t>
  </si>
  <si>
    <t>4.3.10.5</t>
  </si>
  <si>
    <t>20% para el saneamiento de las aguas residuales</t>
  </si>
  <si>
    <t>4.3.10.6</t>
  </si>
  <si>
    <t>3% para la infraestructura básica existente</t>
  </si>
  <si>
    <t>4.3.10.7</t>
  </si>
  <si>
    <t>Aprovechamiento de la infraestructura básica existente</t>
  </si>
  <si>
    <t>4.3.10.8</t>
  </si>
  <si>
    <t>Conexión o reconexión al servicio</t>
  </si>
  <si>
    <t>4.3.10.9</t>
  </si>
  <si>
    <t>Otros servicios de Agua Potable no previstos</t>
  </si>
  <si>
    <t>4.3.11</t>
  </si>
  <si>
    <t>Rastro</t>
  </si>
  <si>
    <t>4.3.11.1</t>
  </si>
  <si>
    <t>Autorización de matanza</t>
  </si>
  <si>
    <t>4.3.11.2</t>
  </si>
  <si>
    <t>Autorización de salida de animales del rastro para envíos fuera del municipio</t>
  </si>
  <si>
    <t>4.3.11.3</t>
  </si>
  <si>
    <t>Autorización de la introducción de ganado al rastro en horas extraordinarias</t>
  </si>
  <si>
    <t>4.3.11.4</t>
  </si>
  <si>
    <t>Sello de inspección sanitaria</t>
  </si>
  <si>
    <t>4.3.11.5</t>
  </si>
  <si>
    <t>Acarreo de carnes en camiones del municipio</t>
  </si>
  <si>
    <t>4.3.11.6</t>
  </si>
  <si>
    <t>Servicios de matanza en el rastro municipal</t>
  </si>
  <si>
    <t>4.3.11.7</t>
  </si>
  <si>
    <t>Venta de productos obtenidos en el rastro</t>
  </si>
  <si>
    <t>4.3.11.9</t>
  </si>
  <si>
    <t>Otros servicios prestados por el rastro municipal</t>
  </si>
  <si>
    <t>4.3.12</t>
  </si>
  <si>
    <t>Registro civil</t>
  </si>
  <si>
    <t>4.3.12.1</t>
  </si>
  <si>
    <t xml:space="preserve">Servicios en oficina fuera del horario </t>
  </si>
  <si>
    <t>4.3.12.2</t>
  </si>
  <si>
    <t>Servicios a domicilio</t>
  </si>
  <si>
    <t>4.3.12.3</t>
  </si>
  <si>
    <t>Anotaciones e inserciones en actas</t>
  </si>
  <si>
    <t>4.3.13</t>
  </si>
  <si>
    <t>Certificaciones</t>
  </si>
  <si>
    <t>4.3.13.1</t>
  </si>
  <si>
    <t>Expedición de certificados, certificaciones, constancias o copias certificadas</t>
  </si>
  <si>
    <t>4.3.13.2</t>
  </si>
  <si>
    <t>Extractos de actas</t>
  </si>
  <si>
    <t>4.3.13.3</t>
  </si>
  <si>
    <t>Dictámenes de trazo, uso y destino</t>
  </si>
  <si>
    <t>4.3.13.4</t>
  </si>
  <si>
    <t>Certificados o autorizaciones especiales</t>
  </si>
  <si>
    <t>4.3.14</t>
  </si>
  <si>
    <t>Servicios de catastro</t>
  </si>
  <si>
    <t>4.3.14.1</t>
  </si>
  <si>
    <t>Copias de planos</t>
  </si>
  <si>
    <t>4.3.14.2</t>
  </si>
  <si>
    <t>Certificaciones catastrales</t>
  </si>
  <si>
    <t>4.3.14.3</t>
  </si>
  <si>
    <t>Informes catastrales</t>
  </si>
  <si>
    <t>4.3.14.4</t>
  </si>
  <si>
    <t>Deslindes catastrales</t>
  </si>
  <si>
    <t>4.3.14.5</t>
  </si>
  <si>
    <t>Dictámenes catastrales</t>
  </si>
  <si>
    <t>4.3.14.6</t>
  </si>
  <si>
    <t>Revisión y autorización de avalúos</t>
  </si>
  <si>
    <t>OTROS DERECHOS</t>
  </si>
  <si>
    <t>4.4.1</t>
  </si>
  <si>
    <t>Derechos no especificados</t>
  </si>
  <si>
    <t>4.4.1.1</t>
  </si>
  <si>
    <t>Servicios prestados en horas hábiles</t>
  </si>
  <si>
    <t>4.4.1.2</t>
  </si>
  <si>
    <t>Servicios prestados en horas inhábiles</t>
  </si>
  <si>
    <t>4.4.1.3</t>
  </si>
  <si>
    <t>Solicitudes de información</t>
  </si>
  <si>
    <t>4.4.1.4</t>
  </si>
  <si>
    <t>Servicios médicos</t>
  </si>
  <si>
    <t>4.4.1.9</t>
  </si>
  <si>
    <t>Otros servicios no especificados</t>
  </si>
  <si>
    <t>ACCESORIOS DE DERECHOS</t>
  </si>
  <si>
    <t>4.5.1</t>
  </si>
  <si>
    <t>4.5.1.1</t>
  </si>
  <si>
    <t>4.5.2</t>
  </si>
  <si>
    <t>4.5.2.1</t>
  </si>
  <si>
    <t>4.5.3</t>
  </si>
  <si>
    <t>4.5.3.1</t>
  </si>
  <si>
    <t>4.5.4</t>
  </si>
  <si>
    <t>4.5.4.1</t>
  </si>
  <si>
    <t>4.5.4.2</t>
  </si>
  <si>
    <t>4.5.4.3</t>
  </si>
  <si>
    <t>4.5.5</t>
  </si>
  <si>
    <t>4.5.5.1</t>
  </si>
  <si>
    <t>4.5.9</t>
  </si>
  <si>
    <t>4.5.9.9</t>
  </si>
  <si>
    <t>DERECHOS NO COMPRENDIDOS EN LA LEY DE INGRESOS VIGENTE, CAUSADOS EN EJERCICIOS FISCALES ANTERIORES PENDIENTES DE LIQUIDACION O PAGO</t>
  </si>
  <si>
    <t>4.9.1</t>
  </si>
  <si>
    <t>DERECHOS NO COMPRENDIDOS EN LA LEY DE INGRESOS VIGENTE DE EJERCICIOS FISCALES ANTERIORES</t>
  </si>
  <si>
    <t>4.9.1.1</t>
  </si>
  <si>
    <t>Derechos no comprendidos en la ley de ingresos vigente causados en ejercicios fiscales anteriores</t>
  </si>
  <si>
    <t>PRODUCTOS</t>
  </si>
  <si>
    <t>5.1.1</t>
  </si>
  <si>
    <t>Uso, goce, aprovechamiento o explotación de  bienes de dominio privado</t>
  </si>
  <si>
    <t>5.1.1.1</t>
  </si>
  <si>
    <t>5.1.1.2</t>
  </si>
  <si>
    <t>5.1.1.3</t>
  </si>
  <si>
    <t>5.1.1.4</t>
  </si>
  <si>
    <t>5.1.1.9</t>
  </si>
  <si>
    <t>5.1.2</t>
  </si>
  <si>
    <t>Cementerios de dominio privado</t>
  </si>
  <si>
    <t>5.1.2.1</t>
  </si>
  <si>
    <t>5.1.2.2</t>
  </si>
  <si>
    <t>5.1.2.3</t>
  </si>
  <si>
    <t>5.1.2.9</t>
  </si>
  <si>
    <t>Otros</t>
  </si>
  <si>
    <t>5.1.9</t>
  </si>
  <si>
    <t>Productos diversos</t>
  </si>
  <si>
    <t>5.1.9.1</t>
  </si>
  <si>
    <t>Formas y ediciones impresas</t>
  </si>
  <si>
    <t>5.1.9.2</t>
  </si>
  <si>
    <t>Calcomanías, credenciales, placas, escudos y otros medios de identificación</t>
  </si>
  <si>
    <t>5.1.9.3</t>
  </si>
  <si>
    <t>Depósito de vehículos</t>
  </si>
  <si>
    <t>5.1.9.4</t>
  </si>
  <si>
    <t>Explotación de bienes municipales de dominio privado</t>
  </si>
  <si>
    <t>5.1.9.5</t>
  </si>
  <si>
    <t>Productos o utilidades de talleres y centros de trabajo</t>
  </si>
  <si>
    <t>5.1.9.6</t>
  </si>
  <si>
    <t>Venta de esquilmos, productos de aparcería, desechos y basuras</t>
  </si>
  <si>
    <t>5.1.9.7</t>
  </si>
  <si>
    <t>Venta de productos procedentes de viveros y jardines</t>
  </si>
  <si>
    <t>5.1.9.8</t>
  </si>
  <si>
    <t>Por proporcionar información en documentos o elementos técnicos</t>
  </si>
  <si>
    <t>5.1.9.9</t>
  </si>
  <si>
    <t>Otros productos no especificados</t>
  </si>
  <si>
    <t>PRODUCTOS NO COMPRENDIDOS EN LA LEY DE INGRESOS VIGENTE, CAUSADOS EN EJERCICIOS FISCALES ANTERIORES PENDIENTES DE LIQUIDACION O PAGO</t>
  </si>
  <si>
    <t>APROVECHAMIENTOS</t>
  </si>
  <si>
    <t>6.1.2</t>
  </si>
  <si>
    <t>6.1.2.1</t>
  </si>
  <si>
    <t>6.1.3</t>
  </si>
  <si>
    <t>Indemnizaciones</t>
  </si>
  <si>
    <t>6.1.3.1</t>
  </si>
  <si>
    <t>6.1.4</t>
  </si>
  <si>
    <t>Reintegros</t>
  </si>
  <si>
    <t>6.1.4.1</t>
  </si>
  <si>
    <t>6.1.5</t>
  </si>
  <si>
    <t>Aprovechamiento provenientes de obras públicas</t>
  </si>
  <si>
    <t>6.1.5.1</t>
  </si>
  <si>
    <t>Aprovechamientos provenientes de obras públicas</t>
  </si>
  <si>
    <t>6.1.6</t>
  </si>
  <si>
    <t>Aprovechamiento por participaciones derivadas de la aplicación de leyes</t>
  </si>
  <si>
    <t>6.1.6.1</t>
  </si>
  <si>
    <t>6.1.7</t>
  </si>
  <si>
    <t>Aprovechamientos por aportaciones y cooperaciones</t>
  </si>
  <si>
    <t>6.1.7.1</t>
  </si>
  <si>
    <t>6.1.8</t>
  </si>
  <si>
    <t>Otros aprovechamientos</t>
  </si>
  <si>
    <t>6.1.8.1</t>
  </si>
  <si>
    <t>Otros  aprovechamientos</t>
  </si>
  <si>
    <t>APROVECHAMIENTOS PATRIMONIALES</t>
  </si>
  <si>
    <t>ACCESORIOS DE APROVECHAMIENTOS</t>
  </si>
  <si>
    <t>6.3.1</t>
  </si>
  <si>
    <t>6.3.1.9</t>
  </si>
  <si>
    <t>Accesorios en aprovechamientos</t>
  </si>
  <si>
    <t>APROVECHAMIENTOS NO COMPRENDIDOS EN LA LEY DE INGRESOS VIGENTE, CAUSADOS EN EJERCICIOS FISCALES ANTERIORES PENDIENTES DE LIQUIDACION O PAGO</t>
  </si>
  <si>
    <t>6.9.1</t>
  </si>
  <si>
    <t>APROVECHAMIENTOS NO COMPRENDIDOS EN LA LEY DE INGRESOS VIGENTE</t>
  </si>
  <si>
    <t>6.9.1.1</t>
  </si>
  <si>
    <t>Aprovechamientos no comprendidos en la ley de ingresos vigente, ejercicios anteriores</t>
  </si>
  <si>
    <t>INGRESOS POR VENTA DE BIENES, PRESTACIÓN DE SERVICIOS Y OTROS INGRESOS</t>
  </si>
  <si>
    <t>INGRESOS POR VENTA DE BIENES Y PRESTACION DE SERVICIOS DE INSTITUCIONES PUBLICAS DE SEGURIDAD SOCIAL</t>
  </si>
  <si>
    <t>INGRESOS POR VENTA DE BIENES Y PRESTACION DE SERVICIOS DE EMPRESAS PRODUCTIVAS DEL ESTADO</t>
  </si>
  <si>
    <t>INGRESOS POR VENTA DE BIENES Y PRESTACION DE SERVICIOS DE ENTIDADES PARAESTATALES Y FIDEICOMISOS NO EMPRESARIALES Y NO FINANCIEROS</t>
  </si>
  <si>
    <t>INGRESOS POR VENTA DE BIENES Y PRESTACION DE SERVICIOS DE ENTIDADES PARAESTATALES EMPRESARIALES NO FINANCIERAS CON PARTICIPACION ESTATAL MAYORITARIA</t>
  </si>
  <si>
    <t>INGRESOS POR VENTA DE BIENES Y PRESTACION DE SERVICIOS DE ENTIDADES PARAESTATALES EMPRESARIALES FINANCIERAS MONETARIAS CON PARTICIPACION ESTATAL MAYORITARIA</t>
  </si>
  <si>
    <t>INGRESOS POR VENTA DE BIENES Y PRESTACION DE SERVICIOS DE ENTIDADES PARAESTATALES EMPRESARIALES FINANCIERAS NO MONETARIAS CON PARTICIPACION ESTATAL MAYORITARIA</t>
  </si>
  <si>
    <t>INGRESOS POR VENTA DE BIENES Y PRESTACION DE SERVICIOS DE FIDEICOMISOS FINANCIEROS PUBLICOS CON PARTICIPACION ESTATAL MAYORITARIA</t>
  </si>
  <si>
    <t>INGRESOS POR VENTA DE BIENES Y PRESTACION DE SERVICIOS DE LOS PODERES LEGISLATIVO Y JUDICIAL, Y DE LOS ORGANOS AUTONOMOS</t>
  </si>
  <si>
    <t>OTROS INGRESOS</t>
  </si>
  <si>
    <t>7.9.1</t>
  </si>
  <si>
    <t>Otros ingresos y beneficios</t>
  </si>
  <si>
    <t>7.9.1.1</t>
  </si>
  <si>
    <t xml:space="preserve">Otros ingresos y beneficios varios </t>
  </si>
  <si>
    <t>PARTICIPACIONES, APORTACIONES, CONVENIOS, INCENTIVOS DERIVADOS DE LA COLABORACION FISCAL Y FONDOS DISTINTOS DE APORTACIONES</t>
  </si>
  <si>
    <t>PARTICIPACIONES</t>
  </si>
  <si>
    <t>8.1.1</t>
  </si>
  <si>
    <t>Participaciones Federales</t>
  </si>
  <si>
    <t>8.1.1.1</t>
  </si>
  <si>
    <t>Fondo General de Participaciones</t>
  </si>
  <si>
    <t>8.1.1.2</t>
  </si>
  <si>
    <t>Fondo de Fomento Municipal</t>
  </si>
  <si>
    <t>8.1.1.3</t>
  </si>
  <si>
    <t>Fondo de Fiscalizacion y Recaudacion</t>
  </si>
  <si>
    <t>8.1.1.4</t>
  </si>
  <si>
    <t>Impuesto Especial Sobre Produccion y Servicios</t>
  </si>
  <si>
    <t>8.1.1.5</t>
  </si>
  <si>
    <t>Gasolinas y Diesel</t>
  </si>
  <si>
    <t>8.1.1.6</t>
  </si>
  <si>
    <t>Fondo de Impuesto Sobre la Renta</t>
  </si>
  <si>
    <t>8.1.1.7</t>
  </si>
  <si>
    <t>Fondo de Estabilización de los Ingresos de las Entidades Federativas</t>
  </si>
  <si>
    <t>8.1.2</t>
  </si>
  <si>
    <t>Estatales</t>
  </si>
  <si>
    <t>8.1.2.1</t>
  </si>
  <si>
    <t>Participaciones Estatales</t>
  </si>
  <si>
    <t>APORTACIONES</t>
  </si>
  <si>
    <t>8.2.1</t>
  </si>
  <si>
    <t>Aportaciones federales</t>
  </si>
  <si>
    <t>8.2.1.1</t>
  </si>
  <si>
    <t>Del fondo de infraestructura social municipal</t>
  </si>
  <si>
    <t>8.2.1.2</t>
  </si>
  <si>
    <t>Rendimientos financieros del fondo de aportaciones para la infraestructura social</t>
  </si>
  <si>
    <t>8.2.1.3</t>
  </si>
  <si>
    <t>Del fondo para el fortalecimiento municipal</t>
  </si>
  <si>
    <t>8.2.1.4</t>
  </si>
  <si>
    <t>Rendimientos financieros del fondo de aportaciones para el fortalecimiento municipal</t>
  </si>
  <si>
    <t>CONVENIOS</t>
  </si>
  <si>
    <t>8.3.1</t>
  </si>
  <si>
    <t>Convenios</t>
  </si>
  <si>
    <t>8.3.1.1</t>
  </si>
  <si>
    <t>Derivados del Gobierno Federal</t>
  </si>
  <si>
    <t>8.3.1.2</t>
  </si>
  <si>
    <t>Derivados del Gobierno Estatal</t>
  </si>
  <si>
    <t>8.3.1.9</t>
  </si>
  <si>
    <t>Otros Convenios</t>
  </si>
  <si>
    <t>INCENTIVOS DERIVADOS DE LA COLABORACION FISCAL</t>
  </si>
  <si>
    <t>8.4.1</t>
  </si>
  <si>
    <t>INCENTIVOS DE LA COLABORACION FISCAL</t>
  </si>
  <si>
    <t>8.4.1.1</t>
  </si>
  <si>
    <t>Tenencia o Uso de Vehiculos</t>
  </si>
  <si>
    <t>8.4.1.2</t>
  </si>
  <si>
    <t>Fondo de Compensación ISAN</t>
  </si>
  <si>
    <t>8.4.1.3</t>
  </si>
  <si>
    <t>Impuesto Sobre Automoviles Nuevos</t>
  </si>
  <si>
    <t>8.4.1.4</t>
  </si>
  <si>
    <t>Otros Incentivos Economicos</t>
  </si>
  <si>
    <t>FONDOS DISTINTOS DE APORTACIONES</t>
  </si>
  <si>
    <t>TRANSFERENCIAS, ASIGNACIONES, SUBSIDIOS Y SUBVENCIONES, Y PENSIONES Y JUBILACIONES</t>
  </si>
  <si>
    <t>TRANSFERENCIAS Y ASIGNACIONES</t>
  </si>
  <si>
    <t>9.1.1</t>
  </si>
  <si>
    <t>Transferencias internas y asignaciones al sector público</t>
  </si>
  <si>
    <t>9.1.1.1</t>
  </si>
  <si>
    <t>SUBSIDIOS Y SUBVENCIONES</t>
  </si>
  <si>
    <t>9.3.1</t>
  </si>
  <si>
    <t>Subsidio</t>
  </si>
  <si>
    <t>9.3.1.1</t>
  </si>
  <si>
    <t>9.3.2</t>
  </si>
  <si>
    <t>Subvenciones</t>
  </si>
  <si>
    <t>9.3.2.1</t>
  </si>
  <si>
    <t>PENSIONES Y JUBILACIONES</t>
  </si>
  <si>
    <t>TRANSFERENCIAS DEL FONDO MEXICANO DEL PETROLEO PARA LA ESTABILIZACION Y EL DESARROLLO</t>
  </si>
  <si>
    <t>INGRESOS DERIVADOS DE FINANCIAMIENTO</t>
  </si>
  <si>
    <t>ENDEUDAMIENTO INTERNO</t>
  </si>
  <si>
    <t>10.1.0.1</t>
  </si>
  <si>
    <t>Financiamientos</t>
  </si>
  <si>
    <t>10.1.0.1.1</t>
  </si>
  <si>
    <t>Banca oficial</t>
  </si>
  <si>
    <t>10.1.0.1.2</t>
  </si>
  <si>
    <t>Banca comercial</t>
  </si>
  <si>
    <t>10.1.0.1.3</t>
  </si>
  <si>
    <t>Créditos financieros</t>
  </si>
  <si>
    <t>10.1.0.1.9</t>
  </si>
  <si>
    <t>Otros financiamientos no especificados</t>
  </si>
  <si>
    <t>ENDEUDAMIENTO EXTERNO</t>
  </si>
  <si>
    <t>FINANCIAMIENTO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</si>
</sst>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$&quot;#,##0.00"/>
    <numFmt numFmtId="165" formatCode="#,##0.00_ ;[Red]\-#,##0.00\ 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6CB"/>
        <bgColor indexed="64"/>
      </patternFill>
    </fill>
    <fill>
      <patternFill patternType="solid">
        <fgColor rgb="FF00A79D"/>
        <bgColor indexed="64"/>
      </patternFill>
    </fill>
    <fill>
      <patternFill patternType="solid">
        <fgColor rgb="FFFFF2D4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94">
    <xf numFmtId="0" fontId="0" fillId="0" borderId="0" xfId="0"/>
    <xf numFmtId="4" fontId="0" fillId="0" borderId="0" xfId="0" applyNumberFormat="1"/>
    <xf numFmtId="0" fontId="1" fillId="0" borderId="0" xfId="0" applyFont="1"/>
    <xf numFmtId="164" fontId="1" fillId="0" borderId="0" xfId="0" applyNumberFormat="1" applyFont="1"/>
    <xf numFmtId="43" fontId="0" fillId="0" borderId="0" xfId="0" applyNumberFormat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  <xf numFmtId="0" fontId="1" fillId="6" borderId="0" xfId="0" applyFont="1" applyFill="1"/>
    <xf numFmtId="0" fontId="0" fillId="0" borderId="0" xfId="0" pivotButton="1"/>
    <xf numFmtId="0" fontId="0" fillId="0" borderId="0" xfId="0" applyAlignment="1">
      <alignment horizontal="left"/>
    </xf>
    <xf numFmtId="0" fontId="1" fillId="7" borderId="0" xfId="0" applyFont="1" applyFill="1" applyAlignment="1">
      <alignment wrapText="1"/>
    </xf>
    <xf numFmtId="164" fontId="0" fillId="0" borderId="0" xfId="0" applyNumberFormat="1"/>
    <xf numFmtId="4" fontId="0" fillId="0" borderId="0" xfId="0" applyNumberFormat="1" applyAlignment="1">
      <alignment horizontal="right"/>
    </xf>
    <xf numFmtId="4" fontId="3" fillId="0" borderId="0" xfId="0" applyNumberFormat="1" applyFont="1"/>
    <xf numFmtId="3" fontId="3" fillId="0" borderId="0" xfId="0" applyNumberFormat="1" applyFont="1"/>
    <xf numFmtId="43" fontId="0" fillId="0" borderId="0" xfId="1" applyFont="1"/>
    <xf numFmtId="164" fontId="1" fillId="2" borderId="0" xfId="0" applyNumberFormat="1" applyFont="1" applyFill="1"/>
    <xf numFmtId="4" fontId="0" fillId="8" borderId="0" xfId="0" applyNumberFormat="1" applyFill="1"/>
    <xf numFmtId="164" fontId="1" fillId="8" borderId="0" xfId="0" applyNumberFormat="1" applyFont="1" applyFill="1"/>
    <xf numFmtId="0" fontId="0" fillId="0" borderId="0" xfId="0" applyAlignment="1">
      <alignment horizontal="left" wrapText="1"/>
    </xf>
    <xf numFmtId="0" fontId="0" fillId="9" borderId="0" xfId="0" applyFill="1"/>
    <xf numFmtId="4" fontId="0" fillId="9" borderId="0" xfId="0" applyNumberFormat="1" applyFill="1"/>
    <xf numFmtId="164" fontId="1" fillId="9" borderId="0" xfId="0" applyNumberFormat="1" applyFont="1" applyFill="1"/>
    <xf numFmtId="0" fontId="0" fillId="10" borderId="0" xfId="0" applyFill="1"/>
    <xf numFmtId="0" fontId="0" fillId="0" borderId="0" xfId="0" applyAlignment="1">
      <alignment vertical="center"/>
    </xf>
    <xf numFmtId="0" fontId="0" fillId="0" borderId="0" xfId="0" applyAlignment="1">
      <alignment horizontal="left" indent="1"/>
    </xf>
    <xf numFmtId="0" fontId="0" fillId="0" borderId="0" xfId="0" applyAlignment="1">
      <alignment wrapText="1"/>
    </xf>
    <xf numFmtId="0" fontId="0" fillId="0" borderId="0" xfId="0" applyAlignment="1">
      <alignment horizontal="right" vertical="center"/>
    </xf>
    <xf numFmtId="0" fontId="0" fillId="0" borderId="0" xfId="0" pivotButton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4" fontId="1" fillId="9" borderId="0" xfId="0" applyNumberFormat="1" applyFont="1" applyFill="1"/>
    <xf numFmtId="164" fontId="0" fillId="9" borderId="0" xfId="0" applyNumberFormat="1" applyFill="1"/>
    <xf numFmtId="0" fontId="0" fillId="11" borderId="0" xfId="0" applyFill="1"/>
    <xf numFmtId="4" fontId="0" fillId="11" borderId="0" xfId="0" applyNumberFormat="1" applyFill="1"/>
    <xf numFmtId="164" fontId="1" fillId="11" borderId="0" xfId="0" applyNumberFormat="1" applyFont="1" applyFill="1"/>
    <xf numFmtId="164" fontId="0" fillId="11" borderId="0" xfId="0" applyNumberFormat="1" applyFill="1"/>
    <xf numFmtId="43" fontId="0" fillId="11" borderId="0" xfId="0" applyNumberFormat="1" applyFill="1"/>
    <xf numFmtId="164" fontId="0" fillId="0" borderId="0" xfId="0" applyNumberFormat="1" applyAlignment="1">
      <alignment vertical="center"/>
    </xf>
    <xf numFmtId="0" fontId="0" fillId="0" borderId="0" xfId="0" pivotButton="1" applyAlignment="1">
      <alignment horizontal="center" vertical="center" wrapText="1"/>
    </xf>
    <xf numFmtId="0" fontId="0" fillId="0" borderId="0" xfId="0" pivotButton="1" applyAlignment="1">
      <alignment horizontal="left"/>
    </xf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pivotButton="1" applyAlignment="1">
      <alignment vertical="center"/>
    </xf>
    <xf numFmtId="0" fontId="4" fillId="12" borderId="0" xfId="0" applyFont="1" applyFill="1"/>
    <xf numFmtId="0" fontId="5" fillId="0" borderId="0" xfId="0" applyFont="1"/>
    <xf numFmtId="0" fontId="5" fillId="12" borderId="0" xfId="0" applyFont="1" applyFill="1"/>
    <xf numFmtId="0" fontId="0" fillId="0" borderId="0" xfId="0" pivotButton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65" fontId="0" fillId="0" borderId="0" xfId="0" applyNumberFormat="1"/>
    <xf numFmtId="0" fontId="6" fillId="0" borderId="0" xfId="0" applyFont="1" applyAlignment="1">
      <alignment horizontal="left" vertical="center"/>
    </xf>
    <xf numFmtId="164" fontId="6" fillId="0" borderId="0" xfId="0" applyNumberFormat="1" applyFont="1" applyAlignment="1">
      <alignment vertical="center"/>
    </xf>
    <xf numFmtId="0" fontId="7" fillId="14" borderId="8" xfId="0" applyFont="1" applyFill="1" applyBorder="1" applyAlignment="1">
      <alignment vertical="center" wrapText="1"/>
    </xf>
    <xf numFmtId="0" fontId="7" fillId="14" borderId="9" xfId="0" applyFont="1" applyFill="1" applyBorder="1" applyAlignment="1">
      <alignment vertical="center" wrapText="1"/>
    </xf>
    <xf numFmtId="165" fontId="7" fillId="14" borderId="9" xfId="0" applyNumberFormat="1" applyFont="1" applyFill="1" applyBorder="1" applyAlignment="1">
      <alignment vertical="center" wrapText="1"/>
    </xf>
    <xf numFmtId="0" fontId="7" fillId="14" borderId="8" xfId="0" applyFont="1" applyFill="1" applyBorder="1" applyAlignment="1">
      <alignment horizontal="center" vertical="center" wrapText="1"/>
    </xf>
    <xf numFmtId="0" fontId="8" fillId="15" borderId="10" xfId="0" applyFont="1" applyFill="1" applyBorder="1" applyAlignment="1">
      <alignment horizontal="center" vertical="center" wrapText="1"/>
    </xf>
    <xf numFmtId="0" fontId="8" fillId="15" borderId="9" xfId="0" applyFont="1" applyFill="1" applyBorder="1" applyAlignment="1">
      <alignment vertical="center" wrapText="1"/>
    </xf>
    <xf numFmtId="165" fontId="8" fillId="15" borderId="11" xfId="0" applyNumberFormat="1" applyFont="1" applyFill="1" applyBorder="1" applyAlignment="1">
      <alignment horizontal="right" vertical="center" wrapText="1"/>
    </xf>
    <xf numFmtId="165" fontId="8" fillId="15" borderId="12" xfId="0" applyNumberFormat="1" applyFont="1" applyFill="1" applyBorder="1" applyAlignment="1">
      <alignment horizontal="right" vertical="center" wrapText="1"/>
    </xf>
    <xf numFmtId="0" fontId="9" fillId="15" borderId="10" xfId="0" applyFont="1" applyFill="1" applyBorder="1" applyAlignment="1">
      <alignment horizontal="center" vertical="center" wrapText="1"/>
    </xf>
    <xf numFmtId="0" fontId="10" fillId="15" borderId="11" xfId="0" applyFont="1" applyFill="1" applyBorder="1" applyAlignment="1">
      <alignment vertical="center" wrapText="1"/>
    </xf>
    <xf numFmtId="165" fontId="10" fillId="15" borderId="11" xfId="0" applyNumberFormat="1" applyFont="1" applyFill="1" applyBorder="1" applyAlignment="1">
      <alignment horizontal="right" vertical="center" wrapText="1"/>
    </xf>
    <xf numFmtId="165" fontId="10" fillId="15" borderId="12" xfId="0" applyNumberFormat="1" applyFont="1" applyFill="1" applyBorder="1" applyAlignment="1">
      <alignment horizontal="right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165" fontId="9" fillId="0" borderId="11" xfId="0" applyNumberFormat="1" applyFont="1" applyBorder="1" applyAlignment="1">
      <alignment horizontal="right" vertical="center" wrapText="1"/>
    </xf>
    <xf numFmtId="165" fontId="9" fillId="0" borderId="12" xfId="0" applyNumberFormat="1" applyFont="1" applyBorder="1" applyAlignment="1">
      <alignment horizontal="right" vertical="center" wrapText="1"/>
    </xf>
    <xf numFmtId="0" fontId="8" fillId="15" borderId="11" xfId="0" applyFont="1" applyFill="1" applyBorder="1" applyAlignment="1">
      <alignment vertical="center" wrapText="1"/>
    </xf>
    <xf numFmtId="0" fontId="7" fillId="14" borderId="10" xfId="0" applyFont="1" applyFill="1" applyBorder="1" applyAlignment="1">
      <alignment horizontal="center" vertical="center" wrapText="1"/>
    </xf>
    <xf numFmtId="0" fontId="7" fillId="14" borderId="11" xfId="0" applyFont="1" applyFill="1" applyBorder="1" applyAlignment="1">
      <alignment vertical="center" wrapText="1"/>
    </xf>
    <xf numFmtId="165" fontId="7" fillId="14" borderId="11" xfId="0" applyNumberFormat="1" applyFont="1" applyFill="1" applyBorder="1" applyAlignment="1">
      <alignment horizontal="right" vertical="center" wrapText="1"/>
    </xf>
    <xf numFmtId="165" fontId="7" fillId="14" borderId="12" xfId="0" applyNumberFormat="1" applyFont="1" applyFill="1" applyBorder="1" applyAlignment="1">
      <alignment horizontal="right" vertical="center" wrapText="1"/>
    </xf>
    <xf numFmtId="0" fontId="9" fillId="0" borderId="11" xfId="0" applyFont="1" applyBorder="1" applyAlignment="1">
      <alignment horizontal="justify" vertical="center" wrapText="1"/>
    </xf>
    <xf numFmtId="0" fontId="10" fillId="15" borderId="10" xfId="0" applyFont="1" applyFill="1" applyBorder="1" applyAlignment="1">
      <alignment horizontal="center" vertical="center" wrapText="1"/>
    </xf>
    <xf numFmtId="0" fontId="8" fillId="15" borderId="13" xfId="0" applyFont="1" applyFill="1" applyBorder="1" applyAlignment="1">
      <alignment horizontal="center" vertical="center" wrapText="1"/>
    </xf>
    <xf numFmtId="0" fontId="8" fillId="15" borderId="14" xfId="0" applyFont="1" applyFill="1" applyBorder="1" applyAlignment="1">
      <alignment vertical="center" wrapText="1"/>
    </xf>
    <xf numFmtId="165" fontId="8" fillId="15" borderId="14" xfId="0" applyNumberFormat="1" applyFont="1" applyFill="1" applyBorder="1" applyAlignment="1">
      <alignment horizontal="right" vertical="center" wrapText="1"/>
    </xf>
    <xf numFmtId="165" fontId="8" fillId="15" borderId="9" xfId="0" applyNumberFormat="1" applyFont="1" applyFill="1" applyBorder="1" applyAlignment="1">
      <alignment horizontal="right" vertical="center" wrapText="1"/>
    </xf>
    <xf numFmtId="0" fontId="11" fillId="13" borderId="1" xfId="0" applyFont="1" applyFill="1" applyBorder="1" applyAlignment="1">
      <alignment horizontal="center" vertical="center" wrapText="1"/>
    </xf>
    <xf numFmtId="0" fontId="11" fillId="13" borderId="2" xfId="0" applyFont="1" applyFill="1" applyBorder="1" applyAlignment="1">
      <alignment horizontal="center" vertical="center" wrapText="1"/>
    </xf>
    <xf numFmtId="0" fontId="11" fillId="13" borderId="3" xfId="0" applyFont="1" applyFill="1" applyBorder="1" applyAlignment="1">
      <alignment horizontal="center" vertical="center" wrapText="1"/>
    </xf>
    <xf numFmtId="0" fontId="11" fillId="13" borderId="4" xfId="0" applyFont="1" applyFill="1" applyBorder="1" applyAlignment="1">
      <alignment horizontal="center" vertical="center" wrapText="1"/>
    </xf>
    <xf numFmtId="0" fontId="11" fillId="13" borderId="5" xfId="0" applyFont="1" applyFill="1" applyBorder="1" applyAlignment="1">
      <alignment horizontal="center" vertical="center" wrapText="1"/>
    </xf>
    <xf numFmtId="0" fontId="11" fillId="13" borderId="6" xfId="0" applyFont="1" applyFill="1" applyBorder="1" applyAlignment="1">
      <alignment horizontal="center" vertical="center" wrapText="1"/>
    </xf>
    <xf numFmtId="0" fontId="11" fillId="13" borderId="7" xfId="0" applyFont="1" applyFill="1" applyBorder="1" applyAlignment="1">
      <alignment horizontal="center" vertical="center" wrapText="1"/>
    </xf>
    <xf numFmtId="0" fontId="11" fillId="13" borderId="8" xfId="0" applyFont="1" applyFill="1" applyBorder="1" applyAlignment="1">
      <alignment horizontal="center" vertical="center" wrapText="1"/>
    </xf>
    <xf numFmtId="165" fontId="11" fillId="13" borderId="7" xfId="0" applyNumberFormat="1" applyFont="1" applyFill="1" applyBorder="1" applyAlignment="1">
      <alignment horizontal="center" vertical="center" wrapText="1"/>
    </xf>
    <xf numFmtId="165" fontId="11" fillId="13" borderId="8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3242">
    <dxf>
      <alignment wrapText="0"/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font>
        <sz val="9"/>
      </font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horizontal="left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numFmt numFmtId="164" formatCode="&quot;$&quot;#,##0.00"/>
    </dxf>
    <dxf>
      <numFmt numFmtId="35" formatCode="_-* #,##0.00_-;\-* #,##0.00_-;_-* &quot;-&quot;??_-;_-@_-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 readingOrder="0"/>
    </dxf>
    <dxf>
      <alignment wrapText="0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numFmt numFmtId="164" formatCode="&quot;$&quot;#,##0.00"/>
    </dxf>
    <dxf>
      <numFmt numFmtId="35" formatCode="_-* #,##0.00_-;\-* #,##0.00_-;_-* &quot;-&quot;??_-;_-@_-"/>
    </dxf>
    <dxf>
      <alignment horizontal="left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numFmt numFmtId="164" formatCode="&quot;$&quot;#,##0.00"/>
    </dxf>
    <dxf>
      <numFmt numFmtId="35" formatCode="_-* #,##0.00_-;\-* #,##0.00_-;_-* &quot;-&quot;??_-;_-@_-"/>
    </dxf>
    <dxf>
      <alignment horizontal="left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  <dxf>
      <alignment vertical="center"/>
    </dxf>
    <dxf>
      <alignment wrapText="1" readingOrder="0"/>
    </dxf>
    <dxf>
      <numFmt numFmtId="164" formatCode="&quot;$&quot;#,##0.00"/>
    </dxf>
    <dxf>
      <numFmt numFmtId="35" formatCode="_-* #,##0.00_-;\-* #,##0.00_-;_-* &quot;-&quot;??_-;_-@_-"/>
    </dxf>
    <dxf>
      <alignment vertical="center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IZABETH RODRIGUEZ RUBIO - PC-1074" refreshedDate="45336.675053009261" createdVersion="6" refreshedVersion="8" minRefreshableVersion="3" recordCount="406" xr:uid="{00000000-000A-0000-FFFF-FFFF64000000}">
  <cacheSource type="worksheet">
    <worksheetSource ref="A1:AR407" sheet="BASE GENERAL"/>
  </cacheSource>
  <cacheFields count="44">
    <cacheField name="Codigo Origen" numFmtId="0">
      <sharedItems/>
    </cacheField>
    <cacheField name="Origen (FF)" numFmtId="0">
      <sharedItems count="15">
        <s v="RECURSOS FISCALES 2024"/>
        <s v="PARTICIPACIONES FEDERALES 2024"/>
        <s v="PARTICIPACIONES ESTATALES 2024"/>
        <s v="SUBSIDIO POLICÍA METROPOLITANA 2024 (APORTACIÓN ESTATAL)"/>
        <s v="FONDO DE APORTACIÓN AL FORTALECIMIENTO MUNICIPAL 2024 (FORTAMUN)"/>
        <s v="SUBSIDIO POLICÍA METROPOLITANA 2023 (APORTACIÓN ESTATAL)"/>
        <s v="ESTRATEGIA DE SEGURIDAD &quot;PUNTOS PURPURA&quot; 2023 (APORTACIÓN ESTATAL)"/>
        <s v="FONDO DE APORTACIÓN A LA INFRAESTRUCTURA SOCIAL MUNICIPAL 2023 (FAISM)"/>
        <s v="FONDO DE APORTACIÓN AL FORTALECIMIENTO MUNICIPAL 2023 (FORTAMUN)"/>
        <s v="PROGRAMA ESTRATEGIA ALE 2023 (APORTACIÓN ESTATAL)"/>
        <s v="BARRIOS DE PAZ 2023 (APORTACIÓN ESTATAL)"/>
        <s v="FONDO PARA INVERSIONES METROPOLITANAS 2023 (APORTACIÓN ESTATAL)"/>
        <s v="RECURSOS FISCALES (RESERVAS TERRITORIALES) 2024"/>
        <s v="FONDO DE APORTACIÓN A LA INFRAESTRUCTURA SOCIAL MUNICIPAL 2024 (FAISM-DF)"/>
        <s v="FONDO MUNICIPAL EXCLUSIVO PARA LA RECAUDACIÓN DE RECURSOS DESTINADOS PARA LA CREACIÓN O MEJORAMIENTO DE INFRAESTRUCTURA Y EQUIPAMIENTOS URBANOS EN ESPACIOS PÚBLICOS"/>
      </sharedItems>
    </cacheField>
    <cacheField name="Código finalidad " numFmtId="0">
      <sharedItems containsSemiMixedTypes="0" containsString="0" containsNumber="1" containsInteger="1" minValue="1" maxValue="3"/>
    </cacheField>
    <cacheField name="Finalidad" numFmtId="0">
      <sharedItems containsBlank="1" count="6">
        <s v="GOBIERNO "/>
        <s v="DESARROLLO SOCIAL "/>
        <s v="DESARROLLO ECONÓMICO"/>
        <s v="DESARROLLO ECONOMICO"/>
        <s v="DESARROLLO ECONÓMICO "/>
        <m u="1"/>
      </sharedItems>
    </cacheField>
    <cacheField name="Código función" numFmtId="0">
      <sharedItems containsSemiMixedTypes="0" containsString="0" containsNumber="1" minValue="1.3" maxValue="3.8"/>
    </cacheField>
    <cacheField name="Funcion " numFmtId="0">
      <sharedItems containsBlank="1" count="13">
        <s v="COORDINACION DE LA POLITICA DE GOBIERNO"/>
        <s v="VIVIENDA Y SERVICIOS A LA COMUNIDAD"/>
        <s v="ASUNTOS DE ORDEN PÚBLICO Y DE SEGURIDAD INTERIOR"/>
        <s v="CIENCIA, TECNOLOGIA E INNOVACION"/>
        <s v="SALUD"/>
        <s v="PROTECCION AMBIENTAL"/>
        <s v="OTROS ASUNTOS SOCIALES"/>
        <s v="ASUNTOS ECONOMICOS, COMERCIALES Y LABORALES EN GENERAL"/>
        <s v="EDUCACION"/>
        <s v="RECREACION, CULTURA Y OTRAS MANIFESTACIONES SOCIALES"/>
        <s v="TURISMO"/>
        <s v="PROTECCIÓN SOCIAL "/>
        <m u="1"/>
      </sharedItems>
    </cacheField>
    <cacheField name="Codigo Subfuncion" numFmtId="0">
      <sharedItems/>
    </cacheField>
    <cacheField name="Nombre Subfuncion" numFmtId="0">
      <sharedItems containsBlank="1" count="20">
        <s v="FUNCIÓN PÚBLICA"/>
        <s v="DESARROLLO REGIONAL"/>
        <s v="PROTECCIÓN CIVIL"/>
        <s v="INNOVACIÓN"/>
        <s v="PRESTACIÓN DE SERVICIOS DE SALUD A LA COMUNIDAD"/>
        <s v="ORDENACIÓN DE DESECHOS"/>
        <s v="OTROS ASUNTOS SOCIALES"/>
        <s v="POLICÍA"/>
        <s v="ASUNTOS JURÍDICOS"/>
        <s v="ASUNTOS ECONÓMICOS Y COMERCIALES EN GENERAL"/>
        <s v="PROTECCIÓN DE LA DIVERSIDAD BIOLÓGICA Y DEL PAISAJE"/>
        <s v="ALUMBRADO PÚBLICO"/>
        <s v="OTRO SERVICIOS EDUCATIVOS Y ACTIVIDADES INHERENTES"/>
        <s v="CULTURA"/>
        <s v="TURISMO"/>
        <s v="OTROS GRUPOS VULNERABLES"/>
        <s v="DEPORTE Y RECREACIÓN"/>
        <s v="FAMILIA E HIJOS"/>
        <m u="1"/>
        <s v="1.3.4" u="1"/>
      </sharedItems>
    </cacheField>
    <cacheField name="Codigo Clasifi. Prog" numFmtId="0">
      <sharedItems/>
    </cacheField>
    <cacheField name="Detalle Clasifi Prog" numFmtId="0">
      <sharedItems/>
    </cacheField>
    <cacheField name="Cod. Dependencia" numFmtId="0">
      <sharedItems/>
    </cacheField>
    <cacheField name="Dependencia" numFmtId="0">
      <sharedItems count="17">
        <s v="OFICIALÍA MAYOR"/>
        <s v="SECRETARÍA GENERAL DEL AYUNTAMIENTO"/>
        <s v="TESORERÍA MUNICIPAL"/>
        <s v="COORDINACIÓN GENERAL DE GOBIERNO INTELIGENTE E INNOVACIÓN GUBERNAMENTAL"/>
        <s v="GABINETE INTEGRAL DE INFRAESTRUCTURA Y SERVICIOS PÚBLICOS"/>
        <s v="COORDINACIÓN GENERAL DE GESTIÓN INTEGRAL DE LA CIUDAD"/>
        <s v="COMISARÍA DE LA POLICÍA PREVENTIVA MUNICIPAL"/>
        <s v="SINDICATURA MUNICIPAL"/>
        <s v="PRESIDENCIA"/>
        <s v="COORDINACIÓN GENERAL DE DESARROLLO ECONÓMICO"/>
        <s v="UNIDAD DE ACOPIO Y SALUD ANIMAL MUNICIPAL (UNASAM)"/>
        <s v="COORDINACIÓN GENERAL DE CONSTRUCCIÓN DE COMUNIDAD"/>
        <s v="CENTRO DE ESTIMULACIÓN PARA PERSONAS CON DISCAPACIDAD INTELECTUAL (CENDI)"/>
        <s v="CONSEJO MUNICIPAL DEL DEPORTE (COMUDE)"/>
        <s v="INSTITUTO DE ALTERNATIVAS PARA LOS JÓVENES (INDAJO)"/>
        <s v="INSTITUTO MUNICIPAL DE LA MUJER TLAJOMULQUENSE (IMMT)"/>
        <s v="SISTEMA INTEGRAL PARA EL DESARROLLO DE LA FAMILIA (DIF)"/>
      </sharedItems>
    </cacheField>
    <cacheField name="Tipo de gasto " numFmtId="0">
      <sharedItems count="3">
        <s v="GASTO CORRIENTE "/>
        <s v="GASTO CAPITAL "/>
        <s v="AMORTIZACION DE LA DEUDA Y DISMINUCION DE PASIVOS"/>
      </sharedItems>
    </cacheField>
    <cacheField name="Codigo Programa" numFmtId="0">
      <sharedItems containsSemiMixedTypes="0" containsString="0" containsNumber="1" containsInteger="1" minValue="1" maxValue="8"/>
    </cacheField>
    <cacheField name="Nombre programa" numFmtId="0">
      <sharedItems containsBlank="1" count="9">
        <s v="GOBIERNO EFECTIVO"/>
        <s v="CORRESPONSABILIDAD SOCIAL (TRANSVERSAL)"/>
        <s v="INFRAESTRUCTURA Y SERVICIOS PÚBLICOS"/>
        <s v="CIUDAD SUSTENTABLE"/>
        <s v="SEGURIDAD CIUDADANA"/>
        <s v="SOCIEDAD COHESIVA Y RESILENTE"/>
        <s v="DESARROLLO ECONÓMICO Y EMPLEO"/>
        <s v="GESTIÓN INTEGRAL DEL AGUA"/>
        <m u="1"/>
      </sharedItems>
    </cacheField>
    <cacheField name="Codigo Proyecto" numFmtId="0">
      <sharedItems containsSemiMixedTypes="0" containsString="0" containsNumber="1" containsInteger="1" minValue="1" maxValue="57"/>
    </cacheField>
    <cacheField name="Proyecto" numFmtId="0">
      <sharedItems containsBlank="1" count="58">
        <s v="SERVICIOS PERSONALES"/>
        <s v="PROGRAMA DE ECONOMÍA SOLIDARIA TLAJOMULCO &quot;CHAMBA PARA TODOS&quot;"/>
        <s v="DESPACHO DE LA TESORERÍA MUNICIPAL"/>
        <s v="BIENES ADQUIRIDOS"/>
        <s v="RED DE BASES"/>
        <s v="ADMINISTRACIÓN CENTRAL DE PROTECCIÓN CIVIL Y BOMBEROS"/>
        <s v="INFRAESTRUCTURA TECNOLOGICA ENTREGADA"/>
        <s v="SERVICIOS MÉDICOS DE CALIDAD"/>
        <s v="RECOLECCION DE RESIDUOS SOLIDOS  URBANOS"/>
        <s v="SERVICIO DE MANTENIMIENTO EN LOS ESPACIOS PÚBLICOS"/>
        <s v="POLITICA DE INTEGRAL DE LA CIUDAD"/>
        <s v="ESPACIOS DE PAZ"/>
        <s v="EQUIPAMIENTO"/>
        <s v="RECURSOS RECAUDADOS DE MANERA EFICIENTE PROGRAMADOS"/>
        <s v="DEFENSORÍA LEGAL"/>
        <s v="ATENCIÓN A EVENTOS DEL GOBIERNO MUNICIPAL  Y AGENDA GUBERNAMENTAL"/>
        <s v="RELACIONES GUBERNAMENTALES"/>
        <s v="ADMINISTRACIÓN CENTRAL DE LA COORDINACIÓN GENERAL DE DESARROLLO ECONÓMICO"/>
        <s v="SACRIFICIO DE BOVINOS Y PORCINOS EN EL RASTRO MUNICIPAL"/>
        <s v="CONTROL DE FELINOS, CANINOS Y VIDA SILVESTRE EN EL MUNICIPIO"/>
        <s v="SUMINISTRO DE AGUA"/>
        <s v="SERVICIO DE MANTENIMIENTO DE ALUMBRADO PÚBLICO"/>
        <s v="APOYO A INSTITUCIONES EDUCATIVAS"/>
        <s v="POLITICA CULTURAL DE TLAJOMULCO DE ZUÑIGA"/>
        <s v="PAQUETE AGROECOLÓGICO"/>
        <s v="EQUIPOS DE PROTECCIÓN  Y HERRAMIENTA MANUAL"/>
        <s v="DESPLIEGUE OPERATIVO COMISARIA DE LA POLICIA"/>
        <s v="DESPLIEGUE OPERATIVO PROTECCIÓN CIVIL Y SERVICIOS MEDICOS"/>
        <s v="DESPACHO DE LA JEFATURA DE GABINETE"/>
        <s v="OBRAS DE INFRAESTRUCTURA MUNICIPAL"/>
        <s v="CAPACITACIÓN"/>
        <s v="COMUNICACIÓN ESTRATÉGICA DEL GOBIERNO"/>
        <s v="SISTEMAS INFORMATICOS MODERNIZADOS RECIBIDOS"/>
        <s v="SERVICIO DE UNIDADES MOVILES ARRENDADAS"/>
        <s v="DESPACHO DE LA SECRETARÍA GENERAL"/>
        <s v="BECAS  A ESTUDIANTES"/>
        <s v="POLÍTICA DE VIVIENDA"/>
        <s v="PROCESOS ESTADISTICOS DEL MUNICIPIO"/>
        <s v="PROYECTO DE PRESUPUESTO"/>
        <s v="APOYO A LAS AGENCIAS Y DELEGACIONES DEL MUNICIPIO"/>
        <s v="APOYO A TRADICIONES"/>
        <s v="ATENCIÓN PARA PERSONAS CON DISCAPACIDAD INTELECTUAL"/>
        <s v="ACTIVIDADES DEPORTIVAS Y RECREATIVAS EN EL MUNICIPIO"/>
        <s v="PROGRAMAS Y ACCIONES CULTURALES, RECREATIVOS Y DEPORTIVAS"/>
        <s v="ATENCION A MUJERES DEL MUNICIPIO"/>
        <s v="SISTEMA INTEGRAL PARA EL DESARROLLO DE LA FAMILIA"/>
        <s v="CAL AGRÍCOLA"/>
        <s v="INDEMINIZACIÓN AL PRODUCTOR GANADERO"/>
        <s v="TLAJOMULCO CUIDA A QUIEN CUIDA"/>
        <s v="APOYO A LAS ESTANCIAS INFANTILES"/>
        <s v="MOCHILAS Y ÚTILES ESCOLARES"/>
        <s v="UNIFORMES ESCOLARES"/>
        <s v="APOYO ECONÓMICO A PERSONAS FÍSICAS, ASOCIACIONES E INSTITUCIONES SIN FINES DE LUCRO"/>
        <s v="PROGRAMA ABC Y REZAGO EDUCATIVO"/>
        <s v="APOYO A INSTITUCIONES"/>
        <s v="FOEDEN"/>
        <s v="PRESUPUESTO PARTICIPATIVO"/>
        <m u="1"/>
      </sharedItems>
    </cacheField>
    <cacheField name="Cod. Unidad Ejectura" numFmtId="0">
      <sharedItems/>
    </cacheField>
    <cacheField name="Centro costos" numFmtId="0">
      <sharedItems/>
    </cacheField>
    <cacheField name="Capitulo codigo" numFmtId="0">
      <sharedItems containsSemiMixedTypes="0" containsString="0" containsNumber="1" containsInteger="1" minValue="1000" maxValue="9000" count="7">
        <n v="1000"/>
        <n v="2000"/>
        <n v="3000"/>
        <n v="4000"/>
        <n v="5000"/>
        <n v="6000"/>
        <n v="9000"/>
      </sharedItems>
    </cacheField>
    <cacheField name="Capitulo nombre" numFmtId="0">
      <sharedItems containsBlank="1" count="8">
        <s v="SERVICIOS PERSONALES"/>
        <s v="MATERIALES Y SUMINISTROS"/>
        <s v="SERVICIOS GENERALES"/>
        <s v="TRANSFERENCIAS, ASIGNACIONES, SUBSIDIOS Y OTRAS AYUDAS"/>
        <s v="BIENES MUEBLES, INMUEBLES E INTANGIBLES"/>
        <s v="INVERSION PUBLICA"/>
        <s v="DEUDA PUBLICA"/>
        <m u="1"/>
      </sharedItems>
    </cacheField>
    <cacheField name="Partida" numFmtId="0">
      <sharedItems containsSemiMixedTypes="0" containsString="0" containsNumber="1" containsInteger="1" minValue="1111" maxValue="9211" count="144">
        <n v="1111"/>
        <n v="1131"/>
        <n v="1211"/>
        <n v="1221"/>
        <n v="1231"/>
        <n v="1321"/>
        <n v="1322"/>
        <n v="1331"/>
        <n v="1341"/>
        <n v="1411"/>
        <n v="1421"/>
        <n v="1431"/>
        <n v="1432"/>
        <n v="1441"/>
        <n v="1521"/>
        <n v="1591"/>
        <n v="1711"/>
        <n v="2111"/>
        <n v="2121"/>
        <n v="2131"/>
        <n v="2141"/>
        <n v="2151"/>
        <n v="2161"/>
        <n v="2171"/>
        <n v="2181"/>
        <n v="2211"/>
        <n v="2221"/>
        <n v="2231"/>
        <n v="2351"/>
        <n v="2391"/>
        <n v="2411"/>
        <n v="2421"/>
        <n v="2431"/>
        <n v="2441"/>
        <n v="2451"/>
        <n v="2461"/>
        <n v="2471"/>
        <n v="2481"/>
        <n v="2491"/>
        <n v="2511"/>
        <n v="2521"/>
        <n v="2531"/>
        <n v="2541"/>
        <n v="2551"/>
        <n v="2561"/>
        <n v="2591"/>
        <n v="2611"/>
        <n v="2711"/>
        <n v="2721"/>
        <n v="2821"/>
        <n v="2831"/>
        <n v="2911"/>
        <n v="2921"/>
        <n v="2931"/>
        <n v="2941"/>
        <n v="2961"/>
        <n v="2971"/>
        <n v="2981"/>
        <n v="2991"/>
        <n v="3111"/>
        <n v="3141"/>
        <n v="3161"/>
        <n v="3181"/>
        <n v="3221"/>
        <n v="3231"/>
        <n v="3251"/>
        <n v="3261"/>
        <n v="3291"/>
        <n v="3311"/>
        <n v="3321"/>
        <n v="3331"/>
        <n v="3341"/>
        <n v="3351"/>
        <n v="3361"/>
        <n v="3371"/>
        <n v="3381"/>
        <n v="3391"/>
        <n v="3411"/>
        <n v="3421"/>
        <n v="3431"/>
        <n v="3441"/>
        <n v="3451"/>
        <n v="3471"/>
        <n v="3481"/>
        <n v="3491"/>
        <n v="3511"/>
        <n v="3521"/>
        <n v="3531"/>
        <n v="3541"/>
        <n v="3551"/>
        <n v="3561"/>
        <n v="3571"/>
        <n v="3581"/>
        <n v="3611"/>
        <n v="3631"/>
        <n v="3651"/>
        <n v="3661"/>
        <n v="3711"/>
        <n v="3721"/>
        <n v="3751"/>
        <n v="3791"/>
        <n v="3821"/>
        <n v="3911"/>
        <n v="3921"/>
        <n v="3922"/>
        <n v="3941"/>
        <n v="3942"/>
        <n v="3951"/>
        <n v="3961"/>
        <n v="3962"/>
        <n v="4211"/>
        <n v="4251"/>
        <n v="4311"/>
        <n v="4411"/>
        <n v="4421"/>
        <n v="4431"/>
        <n v="4451"/>
        <n v="4481"/>
        <n v="5111"/>
        <n v="5121"/>
        <n v="5151"/>
        <n v="5191"/>
        <n v="5231"/>
        <n v="5311"/>
        <n v="5321"/>
        <n v="5451"/>
        <n v="5611"/>
        <n v="5621"/>
        <n v="5631"/>
        <n v="5641"/>
        <n v="5651"/>
        <n v="5661"/>
        <n v="5671"/>
        <n v="5691"/>
        <n v="5781"/>
        <n v="5811"/>
        <n v="5911"/>
        <n v="5971"/>
        <n v="6121"/>
        <n v="6131"/>
        <n v="6151"/>
        <n v="6321"/>
        <n v="9111"/>
        <n v="9211"/>
      </sharedItems>
    </cacheField>
    <cacheField name="Descripción" numFmtId="0">
      <sharedItems containsBlank="1" count="145">
        <s v="DIETAS"/>
        <s v="SUELDO BASE AL PERSONAL PERMANENTE"/>
        <s v="HONORARIOS ASIMILABLES A SALARIOS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CUOTAS PARA LA VIVIENDA (IPEJAL 3%)"/>
        <s v="APORTACIONES AL SISTEMA DE RETIRO SEDAR"/>
        <s v="APORTACIONES AL SISTEMA DE RETIRO DE PENSIONES"/>
        <s v="APORTACIONES PARA SEGUROS"/>
        <s v="INDEMNIZACIONES"/>
        <s v="OTRAS PRESTACIONES SOCIALES Y ECONÓMICAS"/>
        <s v="ESTÍMULOS"/>
        <s v="MATERIALES, ÚTILES Y EQUIPOS MENORES DE OFICINA"/>
        <s v="MATERIALES Y ÚTILES DE IMPRESIÓN Y REPRODUCCIÓN"/>
        <s v="MATERIAL ESTADÍSTICO Y GEOGRÁFICO"/>
        <s v="MATERIALES, ÚTILES Y EQUIPOS MENORES DE TECNOLOGÍAS DE LA INFORMACIÓN Y COMUNICACIONES"/>
        <s v="MATERIAL IMPRESO E INFORMACIÓN DIGITAL"/>
        <s v="MATERIAL DE LIMPIEZA"/>
        <s v="MATERIALES Y ÚTILES DE ENSEÑANZA"/>
        <s v="MATERIALES PARA EL REGISTRO E IDENTIFICACIÓN DE BIENES Y PERSONAS"/>
        <s v="PRODUCTOS ALIMENTICIOS PARA PERSONAS"/>
        <s v="PRODUCTOS ALIMENTICIOS PARA ANIMALES"/>
        <s v="UTENSILIOS PARA EL SERVICIO DE ALIMENTACIÓN"/>
        <s v="PRODUCTOS QUÍMICOS, FARMACÉUTICOS Y DE LABORATORIO ADQUIRIDOS COMO MATERIA PRIMA"/>
        <s v="OTROS PRODUCTOS ADQUIRIDOS COMO MATERIA PRIMA"/>
        <s v="PRODUCTOS MINERALES NO METÁLICOS"/>
        <s v="CEMENTO Y PRODUCTOS DE CONCRETO"/>
        <s v="CAL, YESO Y PRODUCTOS DE YESO"/>
        <s v="MADERA Y PRODUCTOS DE MADERA"/>
        <s v="VIDRIO Y PRODUCTOS DE VIDRIO"/>
        <s v="MATERIAL ELÉCTRICO Y ELECTRÓNICO"/>
        <s v="ARTÍCULOS METÁLICOS PARA LA CONSTRUCCIÓN"/>
        <s v="MATERIALES COMPLEMENTARIOS"/>
        <s v="OTROS MATERIALES Y ARTÍCULOS DE CONSTRUCCIÓN Y REPARACIÓN"/>
        <s v="PRODUCTOS QUÍMICOS BÁSICOS"/>
        <s v="FERTILIZANTES, PESTICIDAS Y OTROS AGROQUÍMICOS"/>
        <s v="MEDICINAS Y PRODUCTOS FARMACÉUTICOS"/>
        <s v="MATERIALES, ACCESORIOS Y SUMINISTROS MÉDICOS"/>
        <s v="MATERIALES, ACCESORIOS Y SUMINISTROS DE LABORATORIO"/>
        <s v="FIBRAS SINTÉTICAS, HULES PLÁSTICOS Y DERIVADOS"/>
        <s v="OTROS PRODUCTOS QUÍMICOS"/>
        <s v="COMBUSTIBLES, LUBRICANTES Y ADITIVOS"/>
        <s v="VESTUARIO Y UNIFORMES"/>
        <s v="PRENDAS DE SEGURIDAD Y PROTECCIÓN PERSONAL"/>
        <s v="MATRIALES Y SUMINISTROS PARA SEGURIDAD"/>
        <s v="PRENDAS DE PROTECCIÓN PARA SEGURIDAD PÚBLICA Y NACIONAL"/>
        <s v="HERRAMIENTAS MENORES"/>
        <s v="REFACCIONES Y ACCESORIOS MENORES DE EDIFICIOS"/>
        <s v="REFACCIONES Y ACCESORIOS MENORES DE MOBILIARIO Y EQUIPO DE ADMINISTRACIÓN EDUCACIONAL Y RECREATIVO"/>
        <s v="REFACCIONES Y ACCESORIOS MENORES DE EQUIPO DE CÓMPUTO Y TECNOLOGÍAS DE LA INFORMACIÓN"/>
        <s v="REFACCIONES Y ACCESORIOS MENORES DE EQUIPO DE TRANSPORTE"/>
        <s v="REFACCIONES Y ACCESORIOS MENORES DE EQUIPO DE DEFE"/>
        <s v="REFACCIONES Y ACCESORIOS MENORES DE MAQUINARIA Y OTROS EQUIPOS"/>
        <s v="HERRAMIENTAS, REFACCIONES Y ACCESORIOS MENORES"/>
        <s v="ENERGÍA ELÉCTRICA"/>
        <s v="TELEFONÍA TRADICIONAL"/>
        <s v="SERVICIOS DE TELECOMUNICACIONES Y SATÉLITES"/>
        <s v="SERVICIOS POSTALES Y TELEGRÁFICOS"/>
        <s v="ARRENDAMIENTO DE EDIFICIOS"/>
        <s v="ARRENDAMIENTO DE MOBILIARIO Y EQUIPO DE ADMINISTRACIÓN, EDUCACIONAL Y RECREATIVO"/>
        <s v="ARRENDAMIENTO DE EQUIPO DE TRANSPORTE"/>
        <s v="ARRENDAMIENTO DE MAQUINARIA, OTROS EQUIPOS Y HERRAMIENTAS"/>
        <s v="OTROS ARRENDAMIENTOS"/>
        <s v="SERVICIOS LEGALES, DE CONTABILIDAD, AUDITORÍA Y RELACIONADOS"/>
        <s v="SERVICIOS DE DISEÑO, ARQUITECTURA, INGENIERÍA Y ACTIVIDADES RELACIONADAS"/>
        <s v="SERVICIOS DE CONSULTORÍA ADMINISTRATIVA, PROCESOS, TÉCNICA Y EN TECNOLOGÍAS DE LA INFORMACIÓN"/>
        <s v="SERVICIOS DE CAPACITACIÓN"/>
        <s v="SERVICIOS DE INVESTIGACION CIENTIFICA Y DESARROLLO"/>
        <s v="SERVICIOS DE APOYO ADMINISTRATIVO, FOTOCOPIADO E IMPRESIÓN"/>
        <s v="SERVICIOS DE PROTECCIÓN Y SEGURIDAD"/>
        <s v="SERVICIOS DE VIGILANCIA"/>
        <s v="SERVICIOS PROFESIONALES, CIENTÍFICOS Y TÉCNICOS INTEGRALES"/>
        <s v="SERVICIOS FINANCIEROS Y BANCARIOS"/>
        <s v="SERVICIOS DE COBRANZA, INVESTIGACIÓN CREDITICIA Y SIMILAR"/>
        <s v="SERVICIOS DE RECAUDACIÓN, TRASLADO Y CUSTODIA DE VALORES"/>
        <s v="SEGUROS DE RESPONSABILIDAD PATRIMONIAL Y FIANZAS"/>
        <s v="SEGURO DE BIENES PATRIMONIALES"/>
        <s v="FLETES Y MANIOBRAS"/>
        <s v="COMISIONES POR VENTAS"/>
        <s v="SERVICIOS FINANCIEROS, BANCARIOS Y COMERCIALES INTEGRALES"/>
        <s v="CONSERVACIÓN Y MANTENIMIENTO MENOR DE INMUEBLES"/>
        <s v="INSTALACIÓN, REPARACIÓN Y MANTENIMIENTO DE MOBILIARIO Y EQUIPO DE ADMINISTRACIÓN, EDUCACIONAL Y RECREATIVO"/>
        <s v="INSTALACIÓN, REPARACIÓN Y MANTENIMIENTO DE EQUIPO DE CÓMPUTO Y TECNOLOGÍA DE LA INFORMACIÓN"/>
        <s v="INSTALACIÓN, REPARACIÓN Y MANTENIMIENTO DE EQUIPO E INSTRUMENTAL MÉDICO Y DE LABORATORIO"/>
        <s v="REPARACIÓN Y MANTENIMIENTO DE EQUIPO DE TRANSPORTE"/>
        <s v="REPARACIÓN Y MANTENIMIENTO DE EQUIPO DE DEFENSA Y SEGURIDAD"/>
        <s v="INSTALACIÓN, REPARACIÓN Y MANTENIMIENTO DE MAQUINARIA, OTROS EQUIPOS Y HERRAMIENTA"/>
        <s v="SERVICIOS DE LIMPIEZA Y MANEJO DE DESECHOS"/>
        <s v="DIFUSIÓN POR RADIO, TELEVISIÓN Y OTROS MEDIOS DE MENSAJES SOBRE PROGRAMAS Y ACTIVIDADES GUBERNAMENTALES"/>
        <s v="SERVICIOS DE CREATIVIDAD, PREPRODUCCIÓN Y PRODUCCIÓN DE PUBLICIDAD, EXCEPTO INTERNET"/>
        <s v="SERVICIOS DE LA INDUSTRIA FÍLMICA, DEL SONIDO Y DEL VIDEO"/>
        <s v="SERVICIO DE CREACIÓN Y DIFUSIÓN DE CONTENIDO EXCLUSIVAMENTE A  TRAVÉS DE INTERNET"/>
        <s v="PASAJES AÉREOS"/>
        <s v="PASAJES TERRESTRES"/>
        <s v="VIÁTICOS EN EL PAÍS"/>
        <s v="OTROS SERVICIOS DE TRASLADO Y HOSPEDAJE"/>
        <s v="GASTOS DE ORDEN  SOCIAL Y CULTURAL"/>
        <s v="SERVICIOS FUNERARIOS Y DE CEMENTERIOS"/>
        <s v="Reintegro de Remanentes de Recursos Federales y Estatales"/>
        <s v="IMPUESTOS Y DERECHOS"/>
        <s v="SENTENCIAS Y RESOLUCIONES POR AUTORIDAD COMPETENTE"/>
        <s v="DIVERSAS DEVOLUCIONES"/>
        <s v="PENAS, MULTAS, ACCESORIOS Y ACTUALIZACIONES"/>
        <s v="OTROS GASTOS POR RESPONSABILIDADES"/>
        <s v="DIVERSOS GASTOS POR INCIDENTE VIAL"/>
        <s v="TRANSFERENCIAS OTORGADAS A ENTIDADES PARAESTATALES NO EMPRESARIALES Y NO FINANCIERAS"/>
        <s v="TRANSFERENCIAS A FIDEICOMISOS DE ENTIDADES FEDERATIVAS Y MUNICIPIOS"/>
        <s v="SUBSIDIOS A LA PRODUCCIÓN"/>
        <s v="AYUDAS SOCIALES A PERSONAS"/>
        <s v="BECAS Y OTRAS AYUDAS PARA PROGRAMAS DE CAPACITACIÓN"/>
        <s v="AYUDAS SOCIALES A INSTITUCIONES DE ENSEÑANZA"/>
        <s v="AYUDAS SOCIALES A INSTITUCIONES SIN FINES DE LUCRO"/>
        <s v="AYUDAS POR DESASTRES NATURALES Y OTROS SINIESTROS"/>
        <s v="MUEBLES DE OFICINA Y ESTANTERÍA"/>
        <s v="MUEBLES, EXCEPTO DE OFICINA Y ESTANTERÍA"/>
        <s v="EQUIPO DE CÓMPUTO DE TECNOLOGÍAS DE LA INFORMACIÓN"/>
        <s v="OTROS MOBILIARIOS Y EQUIPOS DE ADMINISTRACIÓN"/>
        <s v="CÁMARAS FOTOGRÁFICAS Y DE VIDEO"/>
        <s v="EQUIPO MÉDICO Y DE LABORATORIO"/>
        <s v="INSTRUMENTAL MÉDICO Y DE LABORATORIO"/>
        <s v="EMBARCACIONES"/>
        <s v="MAQUINARIA Y EQUIPO AGROPECUARIO"/>
        <s v="MAQUINARIA Y EQUIPO INDUSTRIAL"/>
        <s v="MAQUINARIA Y EQUIPO DE CONSTRUCCIÓN"/>
        <s v="SISTEMAS DE AIRE ACONDICIONADO, CALEFACCIÓN Y DE REFRIGERACIÓN INDUSTRIAL Y COMERCIAL"/>
        <s v="EQUIPO DE COMUNICACIÓN Y TELECOMUNICACIÓN"/>
        <s v="EQUIPO DE GENERACIÓN ELÉCTRICA, APARATOS Y ACCESORIOS ELÉCTRICOS"/>
        <s v="HERRAMIENTAS Y MÁQUINAS-HERRAMIENTA"/>
        <s v="OTROS EQUIPOS"/>
        <s v="ÁRBOLES Y PLANTAS"/>
        <s v="TERRENOS"/>
        <s v="SOFTWARE"/>
        <s v="LICENCIAS INFORMÁTICAS E INTELECTUALES"/>
        <s v="EDIFICACIÓN NO  HABITACIONAL"/>
        <s v="CONSTRUCCIÓN DE OBRAS PARA EL ABASTECIMIENTO DE AGUA, PETRÓLEO, GAS, ELECTRICIDAD Y TELECOMUNICACIONES"/>
        <s v="CONSTRUCCIÓN DE VÍAS DE COMUNICACIÓN"/>
        <s v="EJECUCIÓN DE PROYECTOS PRODUCTIVOS NO INCLUIDOS EN CONCEPTOS ANTERIORES DE ESTE CAPÍTULO"/>
        <s v="AMORTIZACIÓN DE LA DEUDA INTERNA CON INSTITUCIONES DE CRÉDITO"/>
        <s v="INTERESES DE LA DEUDA INTERNA CON INSTITUCIONES  DE CRÉDITO"/>
        <m u="1"/>
      </sharedItems>
    </cacheField>
    <cacheField name="Codigo Destino" numFmtId="0">
      <sharedItems containsSemiMixedTypes="0" containsString="0" containsNumber="1" containsInteger="1" minValue="0" maxValue="33"/>
    </cacheField>
    <cacheField name="Concepto Destino" numFmtId="0">
      <sharedItems/>
    </cacheField>
    <cacheField name="Importe Ajustado" numFmtId="4">
      <sharedItems containsSemiMixedTypes="0" containsString="0" containsNumber="1" minValue="0" maxValue="677552014.45000005"/>
    </cacheField>
    <cacheField name="Presupuestado" numFmtId="0">
      <sharedItems containsString="0" containsBlank="1" containsNumber="1" minValue="0" maxValue="677552010.19000006"/>
    </cacheField>
    <cacheField name="Pre-Comprometido" numFmtId="0">
      <sharedItems containsString="0" containsBlank="1" containsNumber="1" minValue="0" maxValue="74418472.739999995"/>
    </cacheField>
    <cacheField name="Comprometido" numFmtId="0">
      <sharedItems containsString="0" containsBlank="1" containsNumber="1" minValue="0" maxValue="74418472.739999995"/>
    </cacheField>
    <cacheField name="Devengado" numFmtId="0">
      <sharedItems containsString="0" containsBlank="1" containsNumber="1" minValue="0" maxValue="55146025.950000003"/>
    </cacheField>
    <cacheField name="Ejercido" numFmtId="0">
      <sharedItems containsString="0" containsBlank="1" containsNumber="1" minValue="0" maxValue="55146025.950000003"/>
    </cacheField>
    <cacheField name="Pagado" numFmtId="0">
      <sharedItems containsString="0" containsBlank="1" containsNumber="1" minValue="0" maxValue="55146025.950000003"/>
    </cacheField>
    <cacheField name="Ideal validado con el Presidente " numFmtId="0">
      <sharedItems containsString="0" containsBlank="1" containsNumber="1" minValue="0" maxValue="746533932.86160004"/>
    </cacheField>
    <cacheField name="Saldo " numFmtId="0">
      <sharedItems containsSemiMixedTypes="0" containsString="0" containsNumber="1" minValue="-3135270.2" maxValue="677548014.45000005"/>
    </cacheField>
    <cacheField name="Ampliación" numFmtId="0">
      <sharedItems containsString="0" containsBlank="1" containsNumber="1" minValue="0" maxValue="126228154.03"/>
    </cacheField>
    <cacheField name="Transferencia origen" numFmtId="0">
      <sharedItems containsString="0" containsBlank="1" containsNumber="1" minValue="0" maxValue="122892487.36"/>
    </cacheField>
    <cacheField name="Transferencia destino" numFmtId="0">
      <sharedItems containsString="0" containsBlank="1" containsNumber="1" minValue="0" maxValue="55000000"/>
    </cacheField>
    <cacheField name="1ra Modificación" numFmtId="164">
      <sharedItems containsSemiMixedTypes="0" containsString="0" containsNumber="1" minValue="0" maxValue="708107330.50999999"/>
    </cacheField>
    <cacheField name="Notas" numFmtId="0">
      <sharedItems containsBlank="1"/>
    </cacheField>
    <cacheField name="Ampliación2" numFmtId="0">
      <sharedItems containsString="0" containsBlank="1" containsNumber="1" containsInteger="1" minValue="0" maxValue="0"/>
    </cacheField>
    <cacheField name="Ampliación por transferencia" numFmtId="0">
      <sharedItems containsString="0" containsBlank="1" containsNumber="1" minValue="0" maxValue="2577028.2000000002"/>
    </cacheField>
    <cacheField name="Disminución" numFmtId="0">
      <sharedItems containsString="0" containsBlank="1" containsNumber="1" containsInteger="1" minValue="0" maxValue="0"/>
    </cacheField>
    <cacheField name="Disminución por transferencia" numFmtId="0">
      <sharedItems containsString="0" containsBlank="1" containsNumber="1" minValue="0" maxValue="2577028.2000000002"/>
    </cacheField>
    <cacheField name="Ajuste por" numFmtId="0">
      <sharedItems containsString="0" containsBlank="1" containsNumber="1" minValue="-2577028.16" maxValue="2577028.1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06"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0"/>
    <x v="0"/>
    <n v="0"/>
    <s v="SIN DESCRIPCIÓN PARA DESTINOS 00"/>
    <n v="12975991.18"/>
    <n v="12975991.18"/>
    <n v="1018018.8"/>
    <n v="1018018.8"/>
    <n v="1018018.8"/>
    <n v="1018018.8"/>
    <n v="1018018.8"/>
    <n v="12975991.18"/>
    <n v="11957972.379999999"/>
    <m/>
    <m/>
    <m/>
    <n v="12975991.18"/>
    <m/>
    <n v="0"/>
    <n v="0"/>
    <n v="0"/>
    <n v="0"/>
    <n v="0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"/>
    <x v="1"/>
    <n v="13"/>
    <s v="PLANTILLA"/>
    <n v="677552014.45000005"/>
    <n v="677552010.19000006"/>
    <n v="4000"/>
    <n v="4000"/>
    <n v="4000"/>
    <n v="4000"/>
    <n v="4000"/>
    <n v="746533932.86160004"/>
    <n v="677548014.45000005"/>
    <n v="30555316.059999999"/>
    <m/>
    <m/>
    <n v="708107330.50999999"/>
    <m/>
    <n v="0"/>
    <n v="4.26"/>
    <n v="0"/>
    <n v="0"/>
    <n v="4.26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"/>
    <x v="1"/>
    <n v="13"/>
    <s v="PLANTILLA"/>
    <n v="66640389.609999999"/>
    <n v="66640393.869999997"/>
    <n v="55146025.950000003"/>
    <n v="55146025.950000003"/>
    <n v="55146025.950000003"/>
    <n v="55146025.950000003"/>
    <n v="55146025.950000003"/>
    <n v="27426167.360800002"/>
    <n v="11494363.659999996"/>
    <m/>
    <n v="11494363.66"/>
    <m/>
    <n v="55146025.950000003"/>
    <m/>
    <n v="0"/>
    <n v="0"/>
    <n v="0"/>
    <n v="4.26"/>
    <n v="-4.26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2"/>
    <x v="2"/>
    <n v="0"/>
    <s v="SIN DESCRIPCIÓN PARA DESTINOS 00"/>
    <n v="0"/>
    <n v="0"/>
    <n v="248200.05"/>
    <n v="248200.05"/>
    <n v="248200.05"/>
    <n v="248200.05"/>
    <n v="248200.05"/>
    <m/>
    <n v="-248200.05"/>
    <n v="0"/>
    <m/>
    <m/>
    <n v="0"/>
    <m/>
    <n v="0"/>
    <n v="0"/>
    <n v="0"/>
    <n v="0"/>
    <n v="0"/>
  </r>
  <r>
    <s v="1.6-01-24"/>
    <x v="2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3"/>
    <x v="3"/>
    <n v="14"/>
    <s v="EVENTUAL"/>
    <n v="67987851.709999993"/>
    <n v="67987848.969999999"/>
    <n v="0"/>
    <n v="0"/>
    <n v="0"/>
    <n v="0"/>
    <n v="0"/>
    <n v="0"/>
    <n v="67987851.709999993"/>
    <n v="37388978.770000003"/>
    <m/>
    <m/>
    <n v="105376830.47999999"/>
    <m/>
    <n v="0"/>
    <n v="2.74"/>
    <n v="0"/>
    <n v="0"/>
    <n v="2.74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3"/>
    <x v="3"/>
    <n v="14"/>
    <s v="EVENTUAL"/>
    <n v="52109311.420000002"/>
    <n v="52109314.159999996"/>
    <n v="10151775.960000001"/>
    <n v="10151775.960000001"/>
    <n v="10151775.960000001"/>
    <n v="10151775.960000001"/>
    <n v="10151775.960000001"/>
    <n v="120097163.13"/>
    <n v="41957535.460000001"/>
    <n v="0"/>
    <n v="37388978.770000003"/>
    <n v="20286199.98"/>
    <n v="35006532.629999995"/>
    <m/>
    <n v="0"/>
    <n v="0"/>
    <n v="0"/>
    <n v="2.74"/>
    <n v="-2.74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4"/>
    <x v="4"/>
    <n v="0"/>
    <s v="SIN DESCRIPCIÓN PARA DESTINOS 00"/>
    <n v="26400"/>
    <n v="26400"/>
    <n v="0"/>
    <n v="0"/>
    <n v="0"/>
    <n v="0"/>
    <n v="0"/>
    <n v="26400"/>
    <n v="26400"/>
    <m/>
    <m/>
    <m/>
    <n v="264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5"/>
    <x v="5"/>
    <n v="13"/>
    <s v="PLANTILLA"/>
    <n v="10516227.710000001"/>
    <n v="10516224.880000001"/>
    <n v="23421.37"/>
    <n v="23421.37"/>
    <n v="23421.37"/>
    <n v="21358.87"/>
    <n v="19135.07"/>
    <n v="10936876.82"/>
    <n v="10492806.340000002"/>
    <m/>
    <n v="10492806.340000002"/>
    <m/>
    <n v="23421.36999999918"/>
    <m/>
    <n v="0"/>
    <n v="2.83"/>
    <n v="0"/>
    <n v="0"/>
    <n v="2.83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5"/>
    <x v="5"/>
    <n v="13"/>
    <s v="PLANTILLA"/>
    <n v="0"/>
    <n v="0"/>
    <n v="0"/>
    <n v="0"/>
    <n v="0"/>
    <n v="0"/>
    <n v="0"/>
    <m/>
    <n v="0"/>
    <n v="10757541.789999999"/>
    <m/>
    <m/>
    <n v="10757541.789999999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5"/>
    <x v="5"/>
    <n v="14"/>
    <s v="EVENTUAL"/>
    <n v="1512326.29"/>
    <n v="1512329.12"/>
    <n v="12525.62"/>
    <n v="12525.62"/>
    <n v="12525.62"/>
    <n v="7341.01"/>
    <n v="7341.01"/>
    <n v="1512326.29"/>
    <n v="1499800.67"/>
    <n v="0"/>
    <m/>
    <n v="184513.6"/>
    <n v="1696839.8900000001"/>
    <m/>
    <n v="0"/>
    <n v="0"/>
    <n v="0"/>
    <n v="2.83"/>
    <n v="-2.83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6"/>
    <x v="6"/>
    <n v="13"/>
    <s v="PLANTILLA"/>
    <n v="105162277.12"/>
    <n v="105162275.34"/>
    <n v="210001.87"/>
    <n v="210001.87"/>
    <n v="210001.87"/>
    <n v="210001.87"/>
    <n v="189467.15"/>
    <n v="109368768.2"/>
    <n v="104952275.25"/>
    <m/>
    <n v="104952275.25"/>
    <m/>
    <n v="210001.87000000477"/>
    <m/>
    <n v="0"/>
    <n v="1.78"/>
    <n v="0"/>
    <n v="0"/>
    <n v="1.78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6"/>
    <x v="6"/>
    <n v="13"/>
    <s v="PLANTILLA"/>
    <n v="0"/>
    <n v="0"/>
    <n v="0"/>
    <n v="0"/>
    <m/>
    <m/>
    <m/>
    <m/>
    <n v="0"/>
    <n v="107599629.75"/>
    <m/>
    <m/>
    <n v="107599629.75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6"/>
    <x v="6"/>
    <n v="14"/>
    <s v="EVENTUAL"/>
    <n v="15123262.9"/>
    <n v="15123264.68"/>
    <n v="62676.46"/>
    <n v="62676.46"/>
    <n v="62676.46"/>
    <n v="62676.46"/>
    <n v="62676.46"/>
    <n v="15123262.9"/>
    <n v="15060586.439999999"/>
    <m/>
    <n v="15060586.439999999"/>
    <m/>
    <n v="62676.460000000894"/>
    <m/>
    <n v="0"/>
    <n v="0"/>
    <n v="0"/>
    <n v="1.78"/>
    <n v="-1.78"/>
  </r>
  <r>
    <s v="1.6-01-24"/>
    <x v="2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6"/>
    <x v="6"/>
    <n v="14"/>
    <s v="EVENTUAL"/>
    <n v="0"/>
    <m/>
    <m/>
    <m/>
    <m/>
    <m/>
    <m/>
    <n v="0"/>
    <n v="0"/>
    <n v="16905722.419999998"/>
    <m/>
    <m/>
    <n v="16905722.419999998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7"/>
    <x v="7"/>
    <n v="0"/>
    <s v="SIN DESCRIPCIÓN PARA DESTINOS 00"/>
    <n v="700000"/>
    <n v="700000"/>
    <n v="11155.97"/>
    <n v="11155.97"/>
    <n v="11155.97"/>
    <n v="11155.97"/>
    <n v="11155.97"/>
    <n v="700000"/>
    <n v="688844.03"/>
    <m/>
    <m/>
    <m/>
    <n v="7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8"/>
    <x v="8"/>
    <n v="0"/>
    <s v="SIN DESCRIPCIÓN PARA DESTINOS 00"/>
    <n v="7500000"/>
    <n v="7500000"/>
    <n v="32533.599999999999"/>
    <n v="32533.599999999999"/>
    <n v="32533.599999999999"/>
    <n v="32533.599999999999"/>
    <n v="32533.599999999999"/>
    <n v="700000"/>
    <n v="7467466.4000000004"/>
    <m/>
    <m/>
    <m/>
    <n v="75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9"/>
    <x v="9"/>
    <n v="13"/>
    <s v="PLANTILLA"/>
    <n v="45430103.710000001"/>
    <n v="45430103.369999997"/>
    <n v="3492370.32"/>
    <n v="3492370.32"/>
    <n v="3492370.32"/>
    <n v="3492370.32"/>
    <n v="3492370.32"/>
    <n v="47247307.859999999"/>
    <n v="41937733.390000001"/>
    <m/>
    <n v="41937733.390000001"/>
    <m/>
    <n v="3492370.3200000003"/>
    <m/>
    <n v="0"/>
    <n v="0.34"/>
    <n v="0"/>
    <n v="0"/>
    <n v="0.34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9"/>
    <x v="9"/>
    <n v="13"/>
    <s v="PLANTILLA"/>
    <n v="0"/>
    <n v="0"/>
    <n v="0"/>
    <n v="0"/>
    <n v="0"/>
    <n v="0"/>
    <n v="0"/>
    <m/>
    <n v="0"/>
    <n v="43081390.540000007"/>
    <m/>
    <m/>
    <n v="43081390.540000007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9"/>
    <x v="9"/>
    <n v="14"/>
    <s v="EVENTUAL"/>
    <n v="6533249.5700000003"/>
    <n v="6533249.9100000001"/>
    <n v="637371.12"/>
    <n v="637371.12"/>
    <n v="637371.12"/>
    <n v="637371.12"/>
    <n v="637371.12"/>
    <n v="6533249.5700000003"/>
    <n v="5895878.4500000002"/>
    <n v="0"/>
    <m/>
    <n v="797098.75"/>
    <n v="7330348.3200000003"/>
    <m/>
    <n v="0"/>
    <n v="0"/>
    <n v="0"/>
    <n v="0.34"/>
    <n v="-0.34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0"/>
    <x v="10"/>
    <n v="13"/>
    <s v="PLANTILLA"/>
    <n v="22715051.859999999"/>
    <n v="22715052.239999998"/>
    <n v="1647769.43"/>
    <n v="1647769.43"/>
    <n v="1647769.43"/>
    <n v="1647769.43"/>
    <n v="1647769.43"/>
    <n v="23623653.93"/>
    <n v="21067282.43"/>
    <m/>
    <n v="21067282.43"/>
    <m/>
    <n v="1647769.4299999997"/>
    <m/>
    <n v="0"/>
    <n v="0"/>
    <n v="0"/>
    <n v="0.38"/>
    <n v="-0.38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0"/>
    <x v="10"/>
    <n v="13"/>
    <s v="PLANTILLA"/>
    <n v="0"/>
    <n v="0"/>
    <n v="0"/>
    <n v="0"/>
    <n v="0"/>
    <n v="0"/>
    <n v="0"/>
    <m/>
    <n v="0"/>
    <n v="21639111"/>
    <m/>
    <m/>
    <n v="21639111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0"/>
    <x v="10"/>
    <n v="14"/>
    <s v="EVENTUAL"/>
    <n v="3266624.79"/>
    <n v="3266624.41"/>
    <n v="462325.63"/>
    <n v="462325.63"/>
    <n v="462325.63"/>
    <n v="462325.63"/>
    <n v="462325.63"/>
    <n v="3266624.79"/>
    <n v="2804299.16"/>
    <m/>
    <n v="2478558.2300000191"/>
    <m/>
    <n v="788066.55999998096"/>
    <m/>
    <n v="0"/>
    <n v="0.38"/>
    <n v="0"/>
    <n v="0"/>
    <n v="0.38"/>
  </r>
  <r>
    <s v="1.6-01-24"/>
    <x v="2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0"/>
    <x v="10"/>
    <n v="14"/>
    <s v="EVENTUAL"/>
    <n v="0"/>
    <n v="0"/>
    <n v="0"/>
    <m/>
    <m/>
    <m/>
    <m/>
    <n v="0"/>
    <n v="0"/>
    <n v="2877107.6000000201"/>
    <m/>
    <m/>
    <n v="2877107.6000000201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1"/>
    <x v="11"/>
    <n v="13"/>
    <s v="PLANTILLA"/>
    <n v="15143367.9"/>
    <n v="15143370.32"/>
    <n v="1693284.75"/>
    <n v="1693284.75"/>
    <n v="1693284.75"/>
    <n v="1693284.75"/>
    <n v="1693284.75"/>
    <n v="15749102.619999999"/>
    <n v="13450083.15"/>
    <m/>
    <n v="13450083.15"/>
    <m/>
    <n v="1693284.75"/>
    <m/>
    <n v="0"/>
    <n v="0"/>
    <n v="0"/>
    <n v="2.42"/>
    <n v="-2.42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1"/>
    <x v="11"/>
    <n v="13"/>
    <s v="PLANTILLA"/>
    <n v="0"/>
    <n v="0"/>
    <n v="0"/>
    <n v="0"/>
    <n v="0"/>
    <n v="0"/>
    <n v="0"/>
    <m/>
    <n v="0"/>
    <n v="13831302.200000001"/>
    <m/>
    <m/>
    <n v="13831302.200000001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1"/>
    <x v="11"/>
    <n v="14"/>
    <s v="EVENTUAL"/>
    <n v="2177749.86"/>
    <n v="2177747.44"/>
    <n v="305337.08"/>
    <n v="305337.08"/>
    <n v="305337.08"/>
    <n v="305337.08"/>
    <n v="305337.08"/>
    <n v="2177748.86"/>
    <n v="1872412.7799999998"/>
    <n v="0"/>
    <m/>
    <n v="265699.58"/>
    <n v="2443449.44"/>
    <m/>
    <n v="0"/>
    <n v="2.42"/>
    <n v="0"/>
    <n v="0"/>
    <n v="2.42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2"/>
    <x v="12"/>
    <n v="13"/>
    <s v="PLANTILLA"/>
    <n v="132504469.17"/>
    <n v="132504454.87"/>
    <n v="9611981.8100000005"/>
    <n v="9611981.8100000005"/>
    <n v="9611981.8100000005"/>
    <n v="9611981.8100000005"/>
    <n v="9611981.8100000005"/>
    <n v="137804647.94"/>
    <n v="122892487.36"/>
    <m/>
    <n v="122892487.36"/>
    <m/>
    <n v="9611981.8100000024"/>
    <m/>
    <n v="0"/>
    <n v="14.3"/>
    <n v="0"/>
    <n v="0"/>
    <n v="14.3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2"/>
    <x v="12"/>
    <n v="13"/>
    <s v="PLANTILLA"/>
    <n v="0"/>
    <n v="0"/>
    <m/>
    <n v="0"/>
    <n v="0"/>
    <n v="0"/>
    <n v="0"/>
    <m/>
    <n v="0"/>
    <n v="126228154.03"/>
    <m/>
    <m/>
    <n v="126228154.03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2"/>
    <x v="12"/>
    <n v="14"/>
    <s v="EVENTUAL"/>
    <n v="19055311.25"/>
    <n v="19055325.550000001"/>
    <n v="4551856.1900000004"/>
    <n v="4551856.1900000004"/>
    <n v="4551856.1900000004"/>
    <n v="4551856.1900000004"/>
    <n v="4551856.1900000004"/>
    <n v="19055311.25"/>
    <n v="14503455.059999999"/>
    <m/>
    <n v="14503455.060000001"/>
    <m/>
    <n v="4551856.1899999995"/>
    <m/>
    <n v="0"/>
    <n v="0"/>
    <n v="0"/>
    <n v="14.3"/>
    <n v="-14.3"/>
  </r>
  <r>
    <s v="1.6-01-24"/>
    <x v="2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2"/>
    <x v="12"/>
    <n v="14"/>
    <s v="EVENTUAL"/>
    <n v="0"/>
    <m/>
    <m/>
    <m/>
    <m/>
    <m/>
    <m/>
    <n v="0"/>
    <n v="0"/>
    <n v="16828326.399999999"/>
    <m/>
    <m/>
    <n v="16828326.399999999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3"/>
    <x v="13"/>
    <n v="0"/>
    <s v="SIN DESCRIPCIÓN PARA DESTINOS 00"/>
    <n v="13616211"/>
    <n v="13616211"/>
    <n v="11088589.48"/>
    <n v="11088589.48"/>
    <n v="11088589.48"/>
    <n v="11088589.48"/>
    <n v="11088589.48"/>
    <n v="14298588"/>
    <n v="2527621.5199999996"/>
    <m/>
    <m/>
    <m/>
    <n v="13616211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4"/>
    <x v="14"/>
    <n v="0"/>
    <s v="SIN DESCRIPCIÓN PARA DESTINOS 00"/>
    <n v="5373789"/>
    <n v="5373789"/>
    <n v="0"/>
    <n v="0"/>
    <n v="0"/>
    <n v="0"/>
    <n v="0"/>
    <n v="5373789"/>
    <n v="5373789"/>
    <m/>
    <m/>
    <m/>
    <n v="5373789"/>
    <m/>
    <n v="0"/>
    <n v="0"/>
    <n v="0"/>
    <n v="0"/>
    <n v="0"/>
  </r>
  <r>
    <s v="1.6-01-24"/>
    <x v="2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5"/>
    <x v="15"/>
    <n v="0"/>
    <s v="SIN DESCRIPCIÓN PARA DESTINOS 00"/>
    <n v="73756599.290000007"/>
    <n v="73756599.450000003"/>
    <n v="47988340.57"/>
    <n v="47988340.57"/>
    <n v="5818059.3799999999"/>
    <n v="5818059.3799999999"/>
    <n v="5818059.3799999999"/>
    <n v="73756599.290000007"/>
    <n v="25768258.720000006"/>
    <m/>
    <m/>
    <m/>
    <n v="73756599.290000007"/>
    <m/>
    <n v="0"/>
    <n v="0"/>
    <n v="0"/>
    <n v="0.16"/>
    <n v="-0.16"/>
  </r>
  <r>
    <s v="1.5-01-24"/>
    <x v="1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5"/>
    <x v="15"/>
    <n v="0"/>
    <s v="SIN DESCRIPCIÓN PARA DESTINOS 00"/>
    <n v="0"/>
    <n v="0"/>
    <n v="0"/>
    <n v="0"/>
    <n v="0"/>
    <n v="0"/>
    <n v="0"/>
    <n v="0"/>
    <n v="0"/>
    <n v="26931853.660000086"/>
    <m/>
    <m/>
    <n v="26931853.660000086"/>
    <m/>
    <m/>
    <m/>
    <m/>
    <m/>
    <m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5"/>
    <x v="15"/>
    <n v="0"/>
    <s v="SIN DESCRIPCIÓN PARA DESTINOS 00"/>
    <n v="38357222.210000001"/>
    <n v="38357222.049999997"/>
    <n v="7895677.0300000003"/>
    <n v="7895677.0300000003"/>
    <n v="7895677.0300000003"/>
    <n v="7895677.0300000003"/>
    <n v="7895577.0300000003"/>
    <n v="38357222.210000001"/>
    <n v="30461545.18"/>
    <n v="0"/>
    <n v="24609904.050000001"/>
    <n v="0"/>
    <n v="13747318.16"/>
    <m/>
    <n v="0"/>
    <n v="0.16"/>
    <n v="0"/>
    <n v="0"/>
    <n v="0.16"/>
  </r>
  <r>
    <s v="2.6-01-24"/>
    <x v="3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0"/>
    <x v="0"/>
    <x v="16"/>
    <x v="16"/>
    <n v="0"/>
    <s v="SIN DESCRIPCIÓN PARA DESTINOS 00"/>
    <n v="0"/>
    <n v="0"/>
    <n v="1644092.56"/>
    <n v="1644092.56"/>
    <n v="1644092.56"/>
    <n v="1644092.56"/>
    <n v="1644092.56"/>
    <m/>
    <n v="-1644092.56"/>
    <n v="22000000"/>
    <m/>
    <m/>
    <n v="220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17"/>
    <x v="17"/>
    <n v="0"/>
    <s v="SIN DESCRIPCIÓN PARA DESTINOS 00"/>
    <n v="0"/>
    <n v="0"/>
    <n v="0"/>
    <n v="0"/>
    <n v="0"/>
    <n v="0"/>
    <n v="0"/>
    <m/>
    <n v="0"/>
    <m/>
    <m/>
    <n v="14000"/>
    <n v="14000"/>
    <s v="Oficio SG/5042/2024/DSG Transferencia entre capitulos"/>
    <m/>
    <m/>
    <m/>
    <m/>
    <m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17"/>
    <x v="17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17"/>
    <x v="17"/>
    <n v="0"/>
    <s v="SIN DESCRIPCIÓN PARA DESTINOS 00"/>
    <n v="3474000"/>
    <n v="3474000"/>
    <n v="40845.199999999997"/>
    <n v="40845.199999999997"/>
    <n v="0"/>
    <n v="0"/>
    <n v="0"/>
    <m/>
    <n v="3433154.8"/>
    <m/>
    <m/>
    <m/>
    <n v="3474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18"/>
    <x v="18"/>
    <n v="0"/>
    <s v="SIN DESCRIPCIÓN PARA DESTINOS 00"/>
    <n v="0"/>
    <n v="0"/>
    <n v="0"/>
    <n v="0"/>
    <n v="0"/>
    <n v="0"/>
    <n v="0"/>
    <m/>
    <n v="0"/>
    <m/>
    <m/>
    <n v="13000"/>
    <n v="13000"/>
    <s v="Oficio SG/5042/2024/DSG Transferencia entre capitulos"/>
    <m/>
    <m/>
    <m/>
    <m/>
    <m/>
  </r>
  <r>
    <s v="1.1-00-24"/>
    <x v="0"/>
    <n v="1"/>
    <x v="0"/>
    <n v="1.3"/>
    <x v="0"/>
    <s v="1.3.4"/>
    <x v="0"/>
    <s v="S"/>
    <s v="Definidos en el Presupuesto de Egresos y los que s"/>
    <s v="02_24"/>
    <x v="1"/>
    <x v="0"/>
    <n v="1"/>
    <x v="1"/>
    <n v="14"/>
    <x v="4"/>
    <s v="010_24"/>
    <s v="DIRECCIÓN GENERAL DE CULTURA DE LA PAZ Y"/>
    <x v="1"/>
    <x v="1"/>
    <x v="18"/>
    <x v="18"/>
    <n v="0"/>
    <s v="SIN DESCRIPCIÓN PARA DESTINOS 00"/>
    <n v="70000"/>
    <n v="70000"/>
    <n v="0"/>
    <n v="0"/>
    <n v="0"/>
    <n v="0"/>
    <n v="0"/>
    <n v="100000"/>
    <n v="70000"/>
    <m/>
    <m/>
    <m/>
    <n v="7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19"/>
    <x v="19"/>
    <n v="0"/>
    <s v="SIN DESCRIPCIÓN PARA DESTINOS 00"/>
    <n v="1000000"/>
    <n v="1000000"/>
    <n v="0"/>
    <n v="0"/>
    <n v="0"/>
    <n v="0"/>
    <n v="0"/>
    <n v="2000000"/>
    <n v="1000000"/>
    <m/>
    <m/>
    <n v="1000000"/>
    <n v="20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20"/>
    <x v="20"/>
    <n v="0"/>
    <s v="SIN DESCRIPCIÓN PARA DESTINOS 00"/>
    <n v="15000"/>
    <n v="0"/>
    <n v="4350"/>
    <n v="0"/>
    <n v="0"/>
    <n v="0"/>
    <n v="0"/>
    <n v="180000"/>
    <n v="10650"/>
    <m/>
    <m/>
    <n v="165000"/>
    <n v="180000"/>
    <m/>
    <n v="0"/>
    <n v="15000"/>
    <n v="0"/>
    <n v="0"/>
    <n v="1500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20"/>
    <x v="20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20"/>
    <x v="20"/>
    <n v="0"/>
    <s v="SIN DESCRIPCIÓN PARA DESTINOS 00"/>
    <n v="23000"/>
    <n v="23000"/>
    <n v="0"/>
    <n v="0"/>
    <n v="0"/>
    <n v="0"/>
    <n v="0"/>
    <m/>
    <n v="23000"/>
    <m/>
    <m/>
    <m/>
    <n v="23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21"/>
    <x v="21"/>
    <n v="0"/>
    <s v="SIN DESCRIPCIÓN PARA DESTINOS 00"/>
    <n v="420"/>
    <n v="420"/>
    <n v="0"/>
    <n v="0"/>
    <n v="0"/>
    <n v="0"/>
    <n v="0"/>
    <m/>
    <n v="420"/>
    <m/>
    <m/>
    <m/>
    <n v="42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22"/>
    <x v="22"/>
    <n v="0"/>
    <s v="SIN DESCRIPCIÓN PARA DESTINOS 00"/>
    <n v="650000"/>
    <n v="650000"/>
    <n v="242022.39999999999"/>
    <n v="0"/>
    <n v="0"/>
    <n v="0"/>
    <n v="0"/>
    <m/>
    <n v="407977.6"/>
    <m/>
    <m/>
    <m/>
    <n v="65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22"/>
    <x v="22"/>
    <n v="0"/>
    <s v="SIN DESCRIPCIÓN PARA DESTINOS 00"/>
    <n v="20000"/>
    <n v="0"/>
    <n v="0"/>
    <n v="0"/>
    <n v="0"/>
    <n v="0"/>
    <n v="0"/>
    <m/>
    <n v="20000"/>
    <m/>
    <m/>
    <n v="53000"/>
    <n v="73000"/>
    <s v="Oficio SG/5042/2024/DSG Transferencia entre capitulos"/>
    <n v="0"/>
    <n v="20000"/>
    <n v="0"/>
    <n v="0"/>
    <n v="20000"/>
  </r>
  <r>
    <s v="1.1-00-24"/>
    <x v="0"/>
    <n v="2"/>
    <x v="1"/>
    <n v="2.1"/>
    <x v="5"/>
    <s v="2.1.1"/>
    <x v="5"/>
    <s v="E"/>
    <s v="Actividades del sector público, que realiza en for"/>
    <s v="07_24"/>
    <x v="4"/>
    <x v="0"/>
    <n v="3"/>
    <x v="2"/>
    <n v="35"/>
    <x v="8"/>
    <s v="021_24"/>
    <s v="DIRECCIÓN DE ASEO PÚBLICO"/>
    <x v="1"/>
    <x v="1"/>
    <x v="22"/>
    <x v="22"/>
    <n v="0"/>
    <s v="SIN DESCRIPCIÓN PARA DESTINOS 00"/>
    <n v="175000"/>
    <n v="175000"/>
    <n v="0"/>
    <n v="0"/>
    <n v="0"/>
    <n v="0"/>
    <n v="0"/>
    <m/>
    <n v="175000"/>
    <m/>
    <m/>
    <m/>
    <n v="175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22"/>
    <x v="22"/>
    <n v="0"/>
    <s v="SIN DESCRIPCIÓN PARA DESTINOS 00"/>
    <n v="1828856.1"/>
    <n v="1828856.1"/>
    <n v="160723.24"/>
    <n v="160723.24"/>
    <n v="0"/>
    <n v="0"/>
    <n v="0"/>
    <m/>
    <n v="1668132.86"/>
    <m/>
    <m/>
    <m/>
    <n v="1828856.1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22"/>
    <x v="22"/>
    <n v="0"/>
    <s v="SIN DESCRIPCIÓN PARA DESTINOS 00"/>
    <n v="1250000"/>
    <n v="1250000"/>
    <n v="553061.31999999995"/>
    <n v="0"/>
    <n v="0"/>
    <n v="0"/>
    <n v="0"/>
    <m/>
    <n v="696938.68"/>
    <m/>
    <m/>
    <m/>
    <n v="125000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1"/>
    <x v="1"/>
    <x v="23"/>
    <x v="23"/>
    <n v="0"/>
    <s v="SIN DESCRIPCIÓN PARA DESTINOS 00"/>
    <n v="30000"/>
    <n v="30000"/>
    <n v="0"/>
    <n v="0"/>
    <n v="0"/>
    <n v="0"/>
    <n v="0"/>
    <m/>
    <n v="30000"/>
    <m/>
    <m/>
    <m/>
    <n v="3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23"/>
    <x v="23"/>
    <n v="0"/>
    <s v="SIN DESCRIPCIÓN PARA DESTINOS 00"/>
    <n v="300000"/>
    <n v="300000"/>
    <n v="0"/>
    <n v="0"/>
    <n v="0"/>
    <n v="0"/>
    <n v="0"/>
    <n v="300000"/>
    <n v="300000"/>
    <m/>
    <m/>
    <m/>
    <n v="300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24"/>
    <x v="24"/>
    <n v="0"/>
    <s v="SIN DESCRIPCIÓN PARA DESTINOS 00"/>
    <n v="60000"/>
    <n v="0"/>
    <n v="0"/>
    <n v="0"/>
    <n v="0"/>
    <n v="0"/>
    <n v="0"/>
    <m/>
    <n v="60000"/>
    <m/>
    <m/>
    <m/>
    <n v="60000"/>
    <m/>
    <n v="0"/>
    <n v="60000"/>
    <n v="0"/>
    <n v="0"/>
    <n v="6000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20"/>
    <x v="13"/>
    <s v="014_24"/>
    <s v="DIRECCIÓN GENERAL DE INGRESOS"/>
    <x v="1"/>
    <x v="1"/>
    <x v="24"/>
    <x v="24"/>
    <n v="0"/>
    <s v="SIN DESCRIPCIÓN PARA DESTINOS 00"/>
    <n v="2000000"/>
    <n v="2000000"/>
    <n v="789000"/>
    <n v="39750"/>
    <n v="0"/>
    <n v="0"/>
    <n v="0"/>
    <n v="2000000"/>
    <n v="1211000"/>
    <m/>
    <m/>
    <m/>
    <n v="200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25"/>
    <x v="25"/>
    <n v="0"/>
    <s v="SIN DESCRIPCIÓN PARA DESTINOS 00"/>
    <n v="150000"/>
    <n v="150000"/>
    <n v="0"/>
    <n v="0"/>
    <n v="0"/>
    <n v="0"/>
    <n v="0"/>
    <n v="300000"/>
    <n v="150000"/>
    <m/>
    <m/>
    <n v="150000"/>
    <n v="300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25"/>
    <x v="25"/>
    <n v="0"/>
    <s v="SIN DESCRIPCIÓN PARA DESTINOS 00"/>
    <n v="390000"/>
    <n v="390000"/>
    <n v="369972.72"/>
    <n v="0"/>
    <n v="0"/>
    <n v="0"/>
    <n v="0"/>
    <m/>
    <n v="20027.280000000028"/>
    <m/>
    <m/>
    <m/>
    <n v="390000"/>
    <m/>
    <n v="0"/>
    <n v="0"/>
    <n v="0"/>
    <n v="0"/>
    <n v="0"/>
  </r>
  <r>
    <s v="1.1-00-24"/>
    <x v="0"/>
    <n v="1"/>
    <x v="0"/>
    <n v="1.3"/>
    <x v="0"/>
    <s v="1.3.5"/>
    <x v="8"/>
    <s v="O"/>
    <s v="Actividades que realizan la función pública o cont"/>
    <s v="03_24"/>
    <x v="7"/>
    <x v="0"/>
    <n v="1"/>
    <x v="1"/>
    <n v="17"/>
    <x v="14"/>
    <s v="011_24"/>
    <s v="DIRECCIÓN GENERAL JURIDÍCA"/>
    <x v="1"/>
    <x v="1"/>
    <x v="25"/>
    <x v="25"/>
    <n v="0"/>
    <s v="SIN DESCRIPCIÓN PARA DESTINOS 00"/>
    <n v="25000"/>
    <n v="25000"/>
    <n v="0"/>
    <n v="0"/>
    <n v="0"/>
    <n v="0"/>
    <n v="0"/>
    <n v="85000"/>
    <n v="25000"/>
    <m/>
    <m/>
    <m/>
    <n v="25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25"/>
    <x v="25"/>
    <n v="0"/>
    <s v="SIN DESCRIPCIÓN PARA DESTINOS 00"/>
    <n v="2545"/>
    <n v="2545"/>
    <n v="0"/>
    <n v="0"/>
    <n v="0"/>
    <n v="0"/>
    <n v="0"/>
    <m/>
    <n v="2545"/>
    <m/>
    <m/>
    <m/>
    <n v="2545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2"/>
    <x v="15"/>
    <s v="002_24"/>
    <s v="DIRECCIÓN GENERAL DE RELACIONES PÚBLICAS"/>
    <x v="1"/>
    <x v="1"/>
    <x v="25"/>
    <x v="25"/>
    <n v="0"/>
    <s v="SIN DESCRIPCIÓN PARA DESTINOS 00"/>
    <n v="0"/>
    <n v="100000"/>
    <n v="0"/>
    <n v="0"/>
    <n v="0"/>
    <n v="0"/>
    <n v="0"/>
    <n v="300000"/>
    <n v="0"/>
    <m/>
    <m/>
    <m/>
    <n v="0"/>
    <m/>
    <n v="0"/>
    <n v="0"/>
    <n v="0"/>
    <n v="100000"/>
    <n v="-10000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5"/>
    <x v="16"/>
    <s v="005_24"/>
    <s v="DIRECCIÓN GENERAL DE RELACIONES GUBERNAM"/>
    <x v="1"/>
    <x v="1"/>
    <x v="25"/>
    <x v="25"/>
    <n v="0"/>
    <s v="SIN DESCRIPCIÓN PARA DESTINOS 00"/>
    <n v="100000"/>
    <n v="0"/>
    <n v="10000"/>
    <n v="10000"/>
    <n v="0"/>
    <n v="0"/>
    <n v="0"/>
    <n v="100000"/>
    <n v="90000"/>
    <m/>
    <m/>
    <m/>
    <n v="100000"/>
    <m/>
    <n v="0"/>
    <n v="100000"/>
    <n v="0"/>
    <n v="0"/>
    <n v="10000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25"/>
    <x v="25"/>
    <n v="0"/>
    <s v="SIN DESCRIPCIÓN PARA DESTINOS 00"/>
    <n v="241120"/>
    <n v="200000"/>
    <n v="96174"/>
    <n v="41374"/>
    <n v="0"/>
    <n v="0"/>
    <n v="0"/>
    <m/>
    <n v="144946"/>
    <m/>
    <m/>
    <m/>
    <n v="241120"/>
    <m/>
    <n v="0"/>
    <n v="41120"/>
    <n v="0"/>
    <n v="0"/>
    <n v="4112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26"/>
    <x v="26"/>
    <n v="0"/>
    <s v="SIN DESCRIPCIÓN PARA DESTINOS 00"/>
    <n v="96000"/>
    <n v="96000"/>
    <n v="93600"/>
    <n v="0"/>
    <n v="0"/>
    <n v="0"/>
    <n v="0"/>
    <m/>
    <n v="2400"/>
    <m/>
    <m/>
    <m/>
    <n v="9600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1"/>
    <x v="1"/>
    <x v="26"/>
    <x v="26"/>
    <n v="0"/>
    <s v="SIN DESCRIPCIÓN PARA DESTINOS 00"/>
    <n v="40000"/>
    <n v="40000"/>
    <n v="0"/>
    <n v="0"/>
    <n v="0"/>
    <n v="0"/>
    <n v="0"/>
    <m/>
    <n v="40000"/>
    <m/>
    <m/>
    <m/>
    <n v="4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9_24"/>
    <x v="9"/>
    <x v="0"/>
    <n v="3"/>
    <x v="2"/>
    <n v="43"/>
    <x v="18"/>
    <s v="027_24"/>
    <s v="DIRECCIÓN DE RASTRO MUNICIPAL"/>
    <x v="1"/>
    <x v="1"/>
    <x v="26"/>
    <x v="26"/>
    <n v="0"/>
    <s v="SIN DESCRIPCIÓN PARA DESTINOS 00"/>
    <n v="70000"/>
    <n v="70000"/>
    <n v="0"/>
    <n v="0"/>
    <n v="0"/>
    <n v="0"/>
    <n v="0"/>
    <m/>
    <n v="70000"/>
    <m/>
    <m/>
    <m/>
    <n v="7000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1"/>
    <x v="1"/>
    <x v="26"/>
    <x v="26"/>
    <n v="0"/>
    <s v="SIN DESCRIPCIÓN PARA DESTINOS 00"/>
    <n v="420000"/>
    <n v="420000"/>
    <n v="0"/>
    <n v="0"/>
    <n v="0"/>
    <n v="0"/>
    <n v="0"/>
    <m/>
    <n v="420000"/>
    <m/>
    <m/>
    <m/>
    <n v="42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27"/>
    <x v="27"/>
    <n v="0"/>
    <s v="SIN DESCRIPCIÓN PARA DESTINOS 00"/>
    <n v="5000"/>
    <n v="5000"/>
    <n v="0"/>
    <n v="0"/>
    <n v="0"/>
    <n v="0"/>
    <n v="0"/>
    <n v="5000"/>
    <n v="5000"/>
    <m/>
    <m/>
    <m/>
    <n v="5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28"/>
    <x v="28"/>
    <n v="0"/>
    <s v="SIN DESCRIPCIÓN PARA DESTINOS 00"/>
    <n v="500000"/>
    <n v="500000"/>
    <n v="0"/>
    <n v="0"/>
    <n v="0"/>
    <n v="0"/>
    <n v="0"/>
    <m/>
    <n v="500000"/>
    <m/>
    <m/>
    <m/>
    <n v="5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29"/>
    <x v="29"/>
    <n v="0"/>
    <s v="SIN DESCRIPCIÓN PARA DESTINOS 00"/>
    <n v="700000"/>
    <n v="700000"/>
    <n v="0"/>
    <n v="0"/>
    <n v="0"/>
    <n v="0"/>
    <n v="0"/>
    <m/>
    <n v="700000"/>
    <m/>
    <m/>
    <m/>
    <n v="70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0"/>
    <x v="30"/>
    <n v="0"/>
    <s v="SIN DESCRIPCIÓN PARA DESTINOS 00"/>
    <n v="100000"/>
    <n v="100000"/>
    <n v="79645.600000000006"/>
    <n v="0"/>
    <n v="0"/>
    <n v="0"/>
    <n v="0"/>
    <m/>
    <n v="20354.399999999994"/>
    <m/>
    <m/>
    <m/>
    <n v="10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30"/>
    <x v="30"/>
    <n v="0"/>
    <s v="SIN DESCRIPCIÓN PARA DESTINOS 00"/>
    <n v="150000"/>
    <n v="150000"/>
    <n v="0"/>
    <n v="0"/>
    <n v="0"/>
    <n v="0"/>
    <n v="0"/>
    <n v="150000"/>
    <n v="150000"/>
    <m/>
    <m/>
    <m/>
    <n v="1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0"/>
    <x v="30"/>
    <n v="0"/>
    <s v="SIN DESCRIPCIÓN PARA DESTINOS 00"/>
    <n v="2000"/>
    <n v="2000"/>
    <n v="0"/>
    <n v="0"/>
    <n v="0"/>
    <n v="0"/>
    <n v="0"/>
    <m/>
    <n v="2000"/>
    <m/>
    <m/>
    <m/>
    <n v="2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30"/>
    <x v="30"/>
    <n v="0"/>
    <s v="SIN DESCRIPCIÓN PARA DESTINOS 00"/>
    <n v="236389.6"/>
    <n v="236389.6"/>
    <n v="168739.84"/>
    <n v="0"/>
    <n v="0"/>
    <n v="0"/>
    <n v="0"/>
    <m/>
    <n v="67649.760000000009"/>
    <m/>
    <m/>
    <m/>
    <n v="236389.6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31"/>
    <x v="31"/>
    <n v="0"/>
    <s v="SIN DESCRIPCIÓN PARA DESTINOS 00"/>
    <n v="10000"/>
    <n v="10000"/>
    <n v="0"/>
    <n v="0"/>
    <n v="0"/>
    <n v="0"/>
    <n v="0"/>
    <m/>
    <n v="10000"/>
    <m/>
    <m/>
    <m/>
    <n v="1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1"/>
    <x v="31"/>
    <n v="0"/>
    <s v="SIN DESCRIPCIÓN PARA DESTINOS 00"/>
    <n v="750000"/>
    <n v="750000"/>
    <n v="649944.52"/>
    <n v="0"/>
    <n v="0"/>
    <n v="0"/>
    <n v="0"/>
    <m/>
    <n v="100055.47999999998"/>
    <m/>
    <m/>
    <m/>
    <n v="75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31"/>
    <x v="31"/>
    <n v="0"/>
    <s v="SIN DESCRIPCIÓN PARA DESTINOS 00"/>
    <n v="100000"/>
    <n v="100000"/>
    <n v="0"/>
    <n v="0"/>
    <n v="0"/>
    <n v="0"/>
    <n v="0"/>
    <n v="100000"/>
    <n v="100000"/>
    <m/>
    <m/>
    <m/>
    <n v="1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1"/>
    <x v="31"/>
    <n v="0"/>
    <s v="SIN DESCRIPCIÓN PARA DESTINOS 00"/>
    <n v="20000"/>
    <n v="20000"/>
    <n v="0"/>
    <n v="0"/>
    <n v="0"/>
    <n v="0"/>
    <n v="0"/>
    <m/>
    <n v="20000"/>
    <m/>
    <m/>
    <m/>
    <n v="2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31"/>
    <x v="31"/>
    <n v="0"/>
    <s v="SIN DESCRIPCIÓN PARA DESTINOS 00"/>
    <n v="12100000"/>
    <n v="12100000"/>
    <n v="8246782.1799999997"/>
    <n v="1078649.18"/>
    <n v="1066774.26"/>
    <n v="1066774.26"/>
    <n v="1066774.26"/>
    <m/>
    <n v="3853217.8200000003"/>
    <m/>
    <m/>
    <m/>
    <n v="121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32"/>
    <x v="32"/>
    <n v="0"/>
    <s v="SIN DESCRIPCIÓN PARA DESTINOS 00"/>
    <n v="50000"/>
    <n v="50000"/>
    <n v="0"/>
    <n v="0"/>
    <n v="0"/>
    <n v="0"/>
    <n v="0"/>
    <m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33"/>
    <x v="33"/>
    <n v="0"/>
    <s v="SIN DESCRIPCIÓN PARA DESTINOS 00"/>
    <n v="100000"/>
    <n v="100000"/>
    <n v="0"/>
    <n v="0"/>
    <n v="0"/>
    <n v="0"/>
    <n v="0"/>
    <n v="100000"/>
    <n v="100000"/>
    <m/>
    <m/>
    <m/>
    <n v="1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34"/>
    <x v="34"/>
    <n v="0"/>
    <s v="SIN DESCRIPCIÓN PARA DESTINOS 00"/>
    <n v="500000"/>
    <n v="500000"/>
    <n v="0"/>
    <n v="0"/>
    <n v="0"/>
    <n v="0"/>
    <n v="0"/>
    <m/>
    <n v="500000"/>
    <m/>
    <m/>
    <m/>
    <n v="5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4"/>
    <x v="34"/>
    <n v="0"/>
    <s v="SIN DESCRIPCIÓN PARA DESTINOS 00"/>
    <n v="47757.2"/>
    <n v="47757.2"/>
    <n v="0"/>
    <n v="0"/>
    <n v="0"/>
    <n v="0"/>
    <n v="0"/>
    <m/>
    <n v="47757.2"/>
    <m/>
    <m/>
    <m/>
    <n v="47757.2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35"/>
    <x v="35"/>
    <n v="0"/>
    <s v="SIN DESCRIPCIÓN PARA DESTINOS 00"/>
    <n v="1000"/>
    <n v="1000"/>
    <n v="0"/>
    <n v="0"/>
    <n v="0"/>
    <n v="0"/>
    <n v="0"/>
    <n v="1000"/>
    <n v="1000"/>
    <m/>
    <m/>
    <m/>
    <n v="1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35"/>
    <x v="35"/>
    <n v="0"/>
    <s v="SIN DESCRIPCIÓN PARA DESTINOS 00"/>
    <n v="486333"/>
    <n v="501333"/>
    <n v="0"/>
    <n v="0"/>
    <n v="0"/>
    <n v="0"/>
    <n v="0"/>
    <n v="501333"/>
    <n v="486333"/>
    <m/>
    <m/>
    <n v="15000"/>
    <n v="501333"/>
    <m/>
    <n v="0"/>
    <n v="0"/>
    <n v="0"/>
    <n v="15000"/>
    <n v="-1500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5"/>
    <x v="35"/>
    <n v="0"/>
    <s v="SIN DESCRIPCIÓN PARA DESTINOS 00"/>
    <n v="650000"/>
    <n v="650000"/>
    <n v="0"/>
    <n v="0"/>
    <n v="0"/>
    <n v="0"/>
    <n v="0"/>
    <m/>
    <n v="650000"/>
    <m/>
    <m/>
    <m/>
    <n v="6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5"/>
    <x v="35"/>
    <n v="0"/>
    <s v="SIN DESCRIPCIÓN PARA DESTINOS 00"/>
    <n v="150000"/>
    <n v="150000"/>
    <n v="35570.82"/>
    <n v="0"/>
    <n v="0"/>
    <n v="0"/>
    <n v="0"/>
    <m/>
    <n v="114429.18"/>
    <m/>
    <m/>
    <m/>
    <n v="150000"/>
    <m/>
    <n v="0"/>
    <n v="0"/>
    <n v="0"/>
    <n v="0"/>
    <n v="0"/>
  </r>
  <r>
    <s v="1.1-00-24"/>
    <x v="0"/>
    <n v="2"/>
    <x v="1"/>
    <n v="2.2000000000000002"/>
    <x v="1"/>
    <s v="2.2.4"/>
    <x v="11"/>
    <s v="E"/>
    <s v="Actividades del sector público, que realiza en for"/>
    <s v="07_24"/>
    <x v="4"/>
    <x v="0"/>
    <n v="3"/>
    <x v="2"/>
    <n v="34"/>
    <x v="21"/>
    <s v="020_24"/>
    <s v="DIRECCIÓN DE ALUMBRADO PÚBLICO"/>
    <x v="1"/>
    <x v="1"/>
    <x v="35"/>
    <x v="35"/>
    <n v="0"/>
    <s v="SIN DESCRIPCIÓN PARA DESTINOS 00"/>
    <n v="10600000"/>
    <n v="10600000"/>
    <n v="10596778.029999999"/>
    <n v="0"/>
    <n v="0"/>
    <n v="0"/>
    <n v="0"/>
    <m/>
    <n v="3221.9700000006706"/>
    <m/>
    <m/>
    <m/>
    <n v="1060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36"/>
    <x v="36"/>
    <n v="0"/>
    <s v="SIN DESCRIPCIÓN PARA DESTINOS 00"/>
    <n v="2000"/>
    <n v="2000"/>
    <n v="0"/>
    <n v="0"/>
    <n v="0"/>
    <n v="0"/>
    <n v="0"/>
    <n v="2000"/>
    <n v="2000"/>
    <m/>
    <m/>
    <m/>
    <n v="2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36"/>
    <x v="36"/>
    <n v="0"/>
    <s v="SIN DESCRIPCIÓN PARA DESTINOS 00"/>
    <n v="1414"/>
    <n v="1414"/>
    <n v="0"/>
    <n v="0"/>
    <n v="0"/>
    <n v="0"/>
    <n v="0"/>
    <n v="1414"/>
    <n v="1414"/>
    <m/>
    <m/>
    <m/>
    <n v="1414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6"/>
    <x v="36"/>
    <n v="0"/>
    <s v="SIN DESCRIPCIÓN PARA DESTINOS 00"/>
    <n v="2700000"/>
    <n v="2300000"/>
    <n v="0"/>
    <n v="0"/>
    <n v="0"/>
    <n v="0"/>
    <n v="0"/>
    <m/>
    <n v="2700000"/>
    <m/>
    <m/>
    <m/>
    <n v="270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36"/>
    <x v="36"/>
    <n v="0"/>
    <s v="SIN DESCRIPCIÓN PARA DESTINOS 00"/>
    <n v="150000"/>
    <n v="150000"/>
    <n v="0"/>
    <n v="0"/>
    <n v="0"/>
    <n v="0"/>
    <n v="0"/>
    <n v="150000"/>
    <n v="150000"/>
    <m/>
    <m/>
    <m/>
    <n v="1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6"/>
    <x v="36"/>
    <n v="0"/>
    <s v="SIN DESCRIPCIÓN PARA DESTINOS 00"/>
    <n v="50000"/>
    <n v="50000"/>
    <n v="9437.33"/>
    <n v="9437.33"/>
    <n v="0"/>
    <n v="0"/>
    <n v="0"/>
    <m/>
    <n v="40562.67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36"/>
    <x v="36"/>
    <n v="0"/>
    <s v="SIN DESCRIPCIÓN PARA DESTINOS 00"/>
    <n v="575211.68000000005"/>
    <n v="575211.68000000005"/>
    <n v="88276"/>
    <n v="0"/>
    <n v="0"/>
    <n v="0"/>
    <n v="0"/>
    <m/>
    <n v="486935.68000000005"/>
    <m/>
    <m/>
    <m/>
    <n v="575211.68000000005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37"/>
    <x v="37"/>
    <n v="0"/>
    <s v="SIN DESCRIPCIÓN PARA DESTINOS 00"/>
    <n v="10000"/>
    <n v="10000"/>
    <n v="0"/>
    <n v="0"/>
    <n v="0"/>
    <n v="0"/>
    <n v="0"/>
    <m/>
    <n v="10000"/>
    <m/>
    <m/>
    <m/>
    <n v="1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38"/>
    <x v="38"/>
    <n v="0"/>
    <s v="SIN DESCRIPCIÓN PARA DESTINOS 00"/>
    <n v="2000"/>
    <n v="2000"/>
    <n v="0"/>
    <n v="0"/>
    <n v="0"/>
    <n v="0"/>
    <n v="0"/>
    <n v="2000"/>
    <n v="2000"/>
    <m/>
    <m/>
    <m/>
    <n v="2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38"/>
    <x v="38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38"/>
    <x v="38"/>
    <n v="0"/>
    <s v="SIN DESCRIPCIÓN PARA DESTINOS 00"/>
    <n v="54948.2"/>
    <n v="54948.2"/>
    <n v="54056"/>
    <n v="0"/>
    <n v="0"/>
    <n v="0"/>
    <n v="0"/>
    <n v="54948.2"/>
    <n v="892.19999999999709"/>
    <m/>
    <m/>
    <m/>
    <n v="54948.2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8"/>
    <x v="38"/>
    <n v="0"/>
    <s v="SIN DESCRIPCIÓN PARA DESTINOS 00"/>
    <n v="7000"/>
    <n v="7000"/>
    <n v="0"/>
    <n v="0"/>
    <n v="0"/>
    <n v="0"/>
    <n v="0"/>
    <m/>
    <n v="7000"/>
    <m/>
    <m/>
    <m/>
    <n v="7000"/>
    <m/>
    <n v="0"/>
    <n v="0"/>
    <n v="0"/>
    <n v="0"/>
    <n v="0"/>
  </r>
  <r>
    <s v="1.1-00-24"/>
    <x v="0"/>
    <n v="1"/>
    <x v="0"/>
    <n v="1.3"/>
    <x v="0"/>
    <s v="1.3.5"/>
    <x v="8"/>
    <s v="O"/>
    <s v="Actividades que realizan la función pública o cont"/>
    <s v="03_24"/>
    <x v="7"/>
    <x v="0"/>
    <n v="1"/>
    <x v="1"/>
    <n v="17"/>
    <x v="14"/>
    <s v="011_24"/>
    <s v="DIRECCIÓN GENERAL JURIDÍCA"/>
    <x v="1"/>
    <x v="1"/>
    <x v="38"/>
    <x v="38"/>
    <n v="0"/>
    <s v="SIN DESCRIPCIÓN PARA DESTINOS 00"/>
    <n v="75000"/>
    <n v="75000"/>
    <n v="0"/>
    <n v="0"/>
    <n v="0"/>
    <n v="0"/>
    <n v="0"/>
    <n v="75000"/>
    <n v="75000"/>
    <m/>
    <m/>
    <m/>
    <n v="75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38"/>
    <x v="38"/>
    <n v="0"/>
    <s v="SIN DESCRIPCIÓN PARA DESTINOS 00"/>
    <n v="500000"/>
    <n v="500000"/>
    <n v="0"/>
    <n v="0"/>
    <n v="0"/>
    <n v="0"/>
    <n v="0"/>
    <n v="500000"/>
    <n v="500000"/>
    <m/>
    <m/>
    <m/>
    <n v="5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38"/>
    <x v="38"/>
    <n v="0"/>
    <s v="SIN DESCRIPCIÓN PARA DESTINOS 00"/>
    <n v="420000"/>
    <n v="420000"/>
    <n v="68598.8"/>
    <n v="66650"/>
    <n v="0"/>
    <n v="0"/>
    <n v="0"/>
    <m/>
    <n v="351401.2"/>
    <m/>
    <m/>
    <m/>
    <n v="42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38"/>
    <x v="38"/>
    <n v="0"/>
    <s v="SIN DESCRIPCIÓN PARA DESTINOS 00"/>
    <n v="4862000"/>
    <n v="4862000"/>
    <n v="2792585.6"/>
    <n v="20000"/>
    <n v="0"/>
    <n v="0"/>
    <n v="0"/>
    <m/>
    <n v="2069414.4"/>
    <m/>
    <m/>
    <m/>
    <n v="4862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0"/>
    <n v="5"/>
    <x v="5"/>
    <n v="25"/>
    <x v="22"/>
    <s v="016_24"/>
    <s v="DESPACHO DE LA COORDINACIÓN GENERAL DE C"/>
    <x v="1"/>
    <x v="1"/>
    <x v="38"/>
    <x v="38"/>
    <n v="0"/>
    <s v="SIN DESCRIPCIÓN PARA DESTINOS 00"/>
    <n v="250000"/>
    <n v="250000"/>
    <n v="0"/>
    <n v="0"/>
    <n v="0"/>
    <n v="0"/>
    <n v="0"/>
    <m/>
    <n v="250000"/>
    <m/>
    <m/>
    <m/>
    <n v="25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1"/>
    <x v="1"/>
    <x v="38"/>
    <x v="38"/>
    <n v="0"/>
    <s v="SIN DESCRIPCIÓN PARA DESTINOS 00"/>
    <n v="150000"/>
    <n v="150000"/>
    <n v="0"/>
    <n v="0"/>
    <n v="0"/>
    <n v="0"/>
    <n v="0"/>
    <m/>
    <n v="150000"/>
    <m/>
    <m/>
    <m/>
    <n v="15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39"/>
    <x v="39"/>
    <n v="0"/>
    <s v="SIN DESCRIPCIÓN PARA DESTINOS 00"/>
    <n v="4500000"/>
    <n v="4500000"/>
    <n v="1580780"/>
    <n v="20000"/>
    <n v="0"/>
    <n v="0"/>
    <n v="0"/>
    <m/>
    <n v="2919220"/>
    <m/>
    <m/>
    <m/>
    <n v="45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4"/>
    <x v="24"/>
    <s v="028_24"/>
    <s v="DIRECCÍON GENERAL DE DESARROLLO RURAL"/>
    <x v="1"/>
    <x v="1"/>
    <x v="40"/>
    <x v="40"/>
    <n v="0"/>
    <s v="SIN DESCRIPCIÓN PARA DESTINOS 00"/>
    <n v="500000"/>
    <n v="500000"/>
    <n v="0"/>
    <n v="0"/>
    <n v="0"/>
    <n v="0"/>
    <n v="0"/>
    <m/>
    <n v="500000"/>
    <m/>
    <n v="500000"/>
    <m/>
    <n v="0"/>
    <s v="Oficio: CGDE/86/2024 Transferencia entre capitulos"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0"/>
    <x v="40"/>
    <n v="0"/>
    <s v="SIN DESCRIPCIÓN PARA DESTINOS 00"/>
    <n v="450000"/>
    <n v="450000"/>
    <n v="310880"/>
    <n v="0"/>
    <n v="0"/>
    <n v="0"/>
    <n v="0"/>
    <m/>
    <n v="139120"/>
    <m/>
    <m/>
    <m/>
    <n v="45000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1"/>
    <x v="1"/>
    <x v="40"/>
    <x v="40"/>
    <n v="0"/>
    <s v="SIN DESCRIPCIÓN PARA DESTINOS 00"/>
    <n v="50000"/>
    <n v="50000"/>
    <n v="0"/>
    <n v="0"/>
    <n v="0"/>
    <n v="0"/>
    <n v="0"/>
    <m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40"/>
    <x v="40"/>
    <n v="0"/>
    <s v="SIN DESCRIPCIÓN PARA DESTINOS 00"/>
    <n v="123580"/>
    <n v="123580"/>
    <n v="0"/>
    <n v="0"/>
    <n v="0"/>
    <n v="0"/>
    <n v="0"/>
    <m/>
    <n v="123580"/>
    <m/>
    <m/>
    <m/>
    <n v="12358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2"/>
    <x v="25"/>
    <s v="009_24"/>
    <s v="DIRECCIÓN GENERAL ADJUNTA DE PROTECCIÓN"/>
    <x v="1"/>
    <x v="1"/>
    <x v="41"/>
    <x v="41"/>
    <n v="0"/>
    <s v="SIN DESCRIPCIÓN PARA DESTINOS 00"/>
    <n v="50000"/>
    <n v="50000"/>
    <n v="0"/>
    <n v="0"/>
    <n v="0"/>
    <n v="0"/>
    <n v="0"/>
    <n v="50000"/>
    <n v="50000"/>
    <m/>
    <m/>
    <m/>
    <n v="5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1"/>
    <x v="41"/>
    <n v="0"/>
    <s v="SIN DESCRIPCIÓN PARA DESTINOS 00"/>
    <n v="5500000"/>
    <n v="5500000"/>
    <n v="1257957.1399999999"/>
    <n v="1248537.1399999999"/>
    <n v="5100"/>
    <n v="1800"/>
    <n v="1800"/>
    <n v="5500000"/>
    <n v="4242042.8600000003"/>
    <m/>
    <m/>
    <m/>
    <n v="55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41"/>
    <x v="41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1"/>
    <x v="1"/>
    <x v="41"/>
    <x v="41"/>
    <n v="0"/>
    <s v="SIN DESCRIPCIÓN PARA DESTINOS 00"/>
    <n v="900000"/>
    <n v="900000"/>
    <n v="0"/>
    <n v="0"/>
    <n v="0"/>
    <n v="0"/>
    <n v="0"/>
    <m/>
    <n v="900000"/>
    <m/>
    <m/>
    <m/>
    <n v="90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2"/>
    <x v="25"/>
    <s v="009_24"/>
    <s v="DIRECCIÓN GENERAL ADJUNTA DE PROTECCIÓN"/>
    <x v="1"/>
    <x v="1"/>
    <x v="42"/>
    <x v="42"/>
    <n v="0"/>
    <s v="SIN DESCRIPCIÓN PARA DESTINOS 00"/>
    <n v="52000"/>
    <n v="52000"/>
    <n v="0"/>
    <n v="0"/>
    <n v="0"/>
    <n v="0"/>
    <n v="0"/>
    <n v="52000"/>
    <n v="52000"/>
    <m/>
    <m/>
    <m/>
    <n v="52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2"/>
    <x v="42"/>
    <n v="0"/>
    <s v="SIN DESCRIPCIÓN PARA DESTINOS 00"/>
    <n v="6500000"/>
    <n v="6500000"/>
    <n v="1978503.4"/>
    <n v="1902415.24"/>
    <n v="1812943.86"/>
    <n v="1677765.42"/>
    <n v="1677765.42"/>
    <m/>
    <n v="4521496.5999999996"/>
    <m/>
    <m/>
    <m/>
    <n v="650000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1"/>
    <x v="1"/>
    <x v="42"/>
    <x v="42"/>
    <n v="0"/>
    <s v="SIN DESCRIPCIÓN PARA DESTINOS 00"/>
    <n v="600000"/>
    <n v="600000"/>
    <n v="0"/>
    <n v="0"/>
    <n v="0"/>
    <n v="0"/>
    <n v="0"/>
    <m/>
    <n v="600000"/>
    <m/>
    <m/>
    <m/>
    <n v="60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1"/>
    <x v="1"/>
    <x v="42"/>
    <x v="42"/>
    <n v="0"/>
    <s v="SIN DESCRIPCIÓN PARA DESTINOS 00"/>
    <n v="2500"/>
    <n v="2500"/>
    <n v="0"/>
    <n v="0"/>
    <n v="0"/>
    <n v="0"/>
    <n v="0"/>
    <m/>
    <n v="2500"/>
    <m/>
    <m/>
    <m/>
    <n v="25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43"/>
    <x v="43"/>
    <n v="0"/>
    <s v="SIN DESCRIPCIÓN PARA DESTINOS 00"/>
    <n v="250000"/>
    <n v="250000"/>
    <n v="0"/>
    <n v="0"/>
    <n v="0"/>
    <n v="0"/>
    <n v="0"/>
    <m/>
    <n v="250000"/>
    <m/>
    <m/>
    <m/>
    <n v="25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4"/>
    <x v="44"/>
    <n v="0"/>
    <s v="SIN DESCRIPCIÓN PARA DESTINOS 00"/>
    <n v="6000"/>
    <n v="6000"/>
    <n v="0"/>
    <n v="0"/>
    <n v="0"/>
    <n v="0"/>
    <n v="0"/>
    <m/>
    <n v="6000"/>
    <m/>
    <m/>
    <m/>
    <n v="6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44"/>
    <x v="44"/>
    <n v="0"/>
    <s v="SIN DESCRIPCIÓN PARA DESTINOS 00"/>
    <n v="2350000"/>
    <n v="2750000"/>
    <n v="2010800.26"/>
    <n v="0"/>
    <n v="0"/>
    <n v="0"/>
    <n v="0"/>
    <m/>
    <n v="339199.74"/>
    <m/>
    <m/>
    <m/>
    <n v="23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44"/>
    <x v="44"/>
    <n v="0"/>
    <s v="SIN DESCRIPCIÓN PARA DESTINOS 00"/>
    <n v="1500"/>
    <n v="1500"/>
    <n v="0"/>
    <n v="0"/>
    <n v="0"/>
    <n v="0"/>
    <n v="0"/>
    <m/>
    <n v="1500"/>
    <m/>
    <m/>
    <m/>
    <n v="150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1"/>
    <x v="1"/>
    <x v="45"/>
    <x v="45"/>
    <n v="0"/>
    <s v="SIN DESCRIPCIÓN PARA DESTINOS 00"/>
    <n v="3775271.34"/>
    <n v="3775271.34"/>
    <n v="3775264.08"/>
    <n v="0"/>
    <n v="0"/>
    <n v="0"/>
    <n v="0"/>
    <m/>
    <n v="7.2599999997764826"/>
    <m/>
    <m/>
    <m/>
    <n v="3775271.34"/>
    <m/>
    <n v="0"/>
    <n v="0"/>
    <n v="0"/>
    <n v="0"/>
    <n v="0"/>
  </r>
  <r>
    <s v="2.5-02-24"/>
    <x v="4"/>
    <n v="1"/>
    <x v="0"/>
    <n v="1.7"/>
    <x v="2"/>
    <s v="1.7.1"/>
    <x v="7"/>
    <s v="E"/>
    <s v="Actividades del sector público, que realiza en for"/>
    <s v="05_24"/>
    <x v="0"/>
    <x v="0"/>
    <n v="6"/>
    <x v="0"/>
    <n v="22"/>
    <x v="26"/>
    <s v="015_24"/>
    <s v="DIRECCIÓN GENERAL DE ADMINISTRACIÓN"/>
    <x v="1"/>
    <x v="1"/>
    <x v="46"/>
    <x v="46"/>
    <n v="0"/>
    <s v="SIN DESCRIPCIÓN PARA DESTINOS 00"/>
    <n v="28000000"/>
    <n v="28000000"/>
    <n v="3338770.37"/>
    <n v="3338770.37"/>
    <n v="0"/>
    <n v="0"/>
    <n v="0"/>
    <n v="37447132"/>
    <n v="24661229.629999999"/>
    <n v="5847132"/>
    <m/>
    <m/>
    <n v="33847132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5_24"/>
    <x v="0"/>
    <x v="0"/>
    <n v="6"/>
    <x v="0"/>
    <n v="23"/>
    <x v="27"/>
    <s v="015_24"/>
    <s v="DIRECCIÓN GENERAL DE ADMINISTRACIÓN"/>
    <x v="1"/>
    <x v="1"/>
    <x v="46"/>
    <x v="46"/>
    <n v="0"/>
    <s v="SIN DESCRIPCIÓN PARA DESTINOS 00"/>
    <n v="9000000"/>
    <n v="9000000"/>
    <n v="1142661.8"/>
    <n v="1142661.8"/>
    <n v="1142661.8"/>
    <n v="1142661.8"/>
    <n v="0"/>
    <n v="9000000"/>
    <n v="7857338.2000000002"/>
    <m/>
    <m/>
    <m/>
    <n v="9000000"/>
    <m/>
    <n v="0"/>
    <n v="0"/>
    <n v="0"/>
    <n v="0"/>
    <n v="0"/>
  </r>
  <r>
    <s v="1.1-00-24"/>
    <x v="0"/>
    <n v="1"/>
    <x v="0"/>
    <n v="1.7"/>
    <x v="2"/>
    <s v="1.7.1"/>
    <x v="7"/>
    <s v="E"/>
    <s v="Actividades del sector público, que realiza en for"/>
    <s v="05_24"/>
    <x v="0"/>
    <x v="0"/>
    <n v="6"/>
    <x v="0"/>
    <n v="22"/>
    <x v="26"/>
    <s v="015_24"/>
    <s v="DIRECCIÓN GENERAL DE ADMINISTRACIÓN"/>
    <x v="1"/>
    <x v="1"/>
    <x v="46"/>
    <x v="46"/>
    <n v="0"/>
    <s v="SIN DESCRIPCIÓN PARA DESTINOS 00"/>
    <n v="3600000"/>
    <n v="3600000"/>
    <n v="3338771.37"/>
    <n v="3338771.37"/>
    <n v="0"/>
    <n v="0"/>
    <n v="0"/>
    <n v="0"/>
    <n v="261228.62999999989"/>
    <m/>
    <m/>
    <m/>
    <n v="36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46"/>
    <x v="46"/>
    <n v="0"/>
    <s v="SIN DESCRIPCIÓN PARA DESTINOS 00"/>
    <n v="47577000"/>
    <n v="47577000"/>
    <n v="380433.6"/>
    <n v="20253.599999999999"/>
    <n v="0"/>
    <n v="0"/>
    <n v="0"/>
    <n v="47577000"/>
    <n v="47196566.399999999"/>
    <m/>
    <m/>
    <m/>
    <n v="47577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7"/>
    <x v="47"/>
    <n v="0"/>
    <s v="SIN DESCRIPCIÓN PARA DESTINOS 00"/>
    <n v="1187100"/>
    <n v="1187100"/>
    <n v="0"/>
    <n v="0"/>
    <n v="0"/>
    <n v="0"/>
    <n v="0"/>
    <m/>
    <n v="1187100"/>
    <m/>
    <m/>
    <m/>
    <n v="11871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47"/>
    <x v="47"/>
    <n v="0"/>
    <s v="SIN DESCRIPCIÓN PARA DESTINOS 00"/>
    <n v="0"/>
    <n v="0"/>
    <n v="0"/>
    <n v="0"/>
    <n v="0"/>
    <n v="0"/>
    <n v="0"/>
    <n v="500000"/>
    <n v="0"/>
    <m/>
    <m/>
    <n v="500000"/>
    <n v="500000"/>
    <m/>
    <m/>
    <m/>
    <m/>
    <m/>
    <m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47"/>
    <x v="47"/>
    <n v="0"/>
    <s v="SIN DESCRIPCIÓN PARA DESTINOS 00"/>
    <n v="1300000"/>
    <n v="1300000"/>
    <n v="0"/>
    <n v="0"/>
    <n v="0"/>
    <n v="0"/>
    <n v="0"/>
    <m/>
    <n v="1300000"/>
    <m/>
    <m/>
    <m/>
    <n v="13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3"/>
    <x v="28"/>
    <s v="003_24"/>
    <s v="JEFATURA DE GABINETE"/>
    <x v="1"/>
    <x v="1"/>
    <x v="47"/>
    <x v="47"/>
    <n v="0"/>
    <s v="SIN DESCRIPCIÓN PARA DESTINOS 00"/>
    <n v="2926756.09"/>
    <n v="2926756.09"/>
    <n v="0"/>
    <n v="0"/>
    <n v="0"/>
    <n v="0"/>
    <n v="0"/>
    <n v="2926756.09"/>
    <n v="2926756.09"/>
    <m/>
    <m/>
    <m/>
    <n v="2926756.09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48"/>
    <x v="48"/>
    <n v="0"/>
    <s v="SIN DESCRIPCIÓN PARA DESTINOS 00"/>
    <n v="200000"/>
    <n v="200000"/>
    <n v="0"/>
    <n v="0"/>
    <n v="0"/>
    <n v="0"/>
    <n v="0"/>
    <m/>
    <n v="200000"/>
    <m/>
    <m/>
    <m/>
    <n v="20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2"/>
    <x v="25"/>
    <s v="009_24"/>
    <s v="DIRECCIÓN GENERAL ADJUNTA DE PROTECCIÓN"/>
    <x v="1"/>
    <x v="1"/>
    <x v="48"/>
    <x v="48"/>
    <n v="0"/>
    <s v="SIN DESCRIPCIÓN PARA DESTINOS 00"/>
    <n v="2500000"/>
    <n v="2500000"/>
    <n v="0"/>
    <n v="0"/>
    <n v="0"/>
    <n v="0"/>
    <n v="0"/>
    <n v="2500000"/>
    <n v="2500000"/>
    <m/>
    <m/>
    <m/>
    <n v="25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48"/>
    <x v="48"/>
    <n v="0"/>
    <s v="SIN DESCRIPCIÓN PARA DESTINOS 00"/>
    <n v="6780"/>
    <n v="6780"/>
    <n v="0"/>
    <n v="0"/>
    <n v="0"/>
    <n v="0"/>
    <n v="0"/>
    <n v="6780"/>
    <n v="6780"/>
    <m/>
    <m/>
    <m/>
    <n v="678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48"/>
    <x v="48"/>
    <n v="0"/>
    <s v="SIN DESCRIPCIÓN PARA DESTINOS 00"/>
    <n v="442200"/>
    <n v="442200"/>
    <n v="0"/>
    <n v="0"/>
    <n v="0"/>
    <n v="0"/>
    <n v="0"/>
    <m/>
    <n v="442200"/>
    <m/>
    <m/>
    <m/>
    <n v="4422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48"/>
    <x v="48"/>
    <n v="0"/>
    <s v="SIN DESCRIPCIÓN PARA DESTINOS 00"/>
    <n v="30000"/>
    <n v="50000"/>
    <n v="26100"/>
    <n v="0"/>
    <n v="0"/>
    <n v="0"/>
    <n v="0"/>
    <n v="54948.2"/>
    <n v="3900"/>
    <m/>
    <m/>
    <m/>
    <n v="30000"/>
    <m/>
    <n v="0"/>
    <n v="0"/>
    <n v="0"/>
    <n v="20000"/>
    <n v="-2000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48"/>
    <x v="48"/>
    <n v="0"/>
    <s v="SIN DESCRIPCIÓN PARA DESTINOS 00"/>
    <n v="480000"/>
    <n v="480000"/>
    <n v="0"/>
    <n v="0"/>
    <n v="0"/>
    <n v="0"/>
    <n v="0"/>
    <m/>
    <n v="480000"/>
    <m/>
    <m/>
    <m/>
    <n v="480000"/>
    <m/>
    <n v="0"/>
    <n v="0"/>
    <n v="0"/>
    <n v="0"/>
    <n v="0"/>
  </r>
  <r>
    <s v="1.1-00-24"/>
    <x v="0"/>
    <n v="2"/>
    <x v="1"/>
    <n v="2.1"/>
    <x v="5"/>
    <s v="2.1.1"/>
    <x v="5"/>
    <s v="E"/>
    <s v="Actividades del sector público, que realiza en for"/>
    <s v="07_24"/>
    <x v="4"/>
    <x v="0"/>
    <n v="3"/>
    <x v="2"/>
    <n v="35"/>
    <x v="8"/>
    <s v="021_24"/>
    <s v="DIRECCIÓN DE ASEO PÚBLICO"/>
    <x v="1"/>
    <x v="1"/>
    <x v="48"/>
    <x v="48"/>
    <n v="0"/>
    <s v="SIN DESCRIPCIÓN PARA DESTINOS 00"/>
    <n v="180000"/>
    <n v="180000"/>
    <n v="0"/>
    <n v="0"/>
    <n v="0"/>
    <n v="0"/>
    <n v="0"/>
    <m/>
    <n v="180000"/>
    <m/>
    <m/>
    <m/>
    <n v="180000"/>
    <m/>
    <n v="0"/>
    <n v="0"/>
    <n v="0"/>
    <n v="0"/>
    <n v="0"/>
  </r>
  <r>
    <s v="1.1-00-24"/>
    <x v="0"/>
    <n v="1"/>
    <x v="0"/>
    <n v="1.3"/>
    <x v="0"/>
    <s v="1.3.5"/>
    <x v="8"/>
    <s v="O"/>
    <s v="Actividades que realizan la función pública o cont"/>
    <s v="03_24"/>
    <x v="7"/>
    <x v="0"/>
    <n v="1"/>
    <x v="1"/>
    <n v="17"/>
    <x v="14"/>
    <s v="011_24"/>
    <s v="DIRECCIÓN GENERAL JURIDÍCA"/>
    <x v="1"/>
    <x v="1"/>
    <x v="48"/>
    <x v="48"/>
    <n v="0"/>
    <s v="SIN DESCRIPCIÓN PARA DESTINOS 00"/>
    <n v="50000"/>
    <n v="50000"/>
    <n v="0"/>
    <n v="0"/>
    <n v="0"/>
    <n v="0"/>
    <n v="0"/>
    <n v="50000"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1"/>
    <x v="1"/>
    <x v="48"/>
    <x v="48"/>
    <n v="0"/>
    <s v="SIN DESCRIPCIÓN PARA DESTINOS 00"/>
    <n v="300000"/>
    <n v="300000"/>
    <n v="0"/>
    <n v="0"/>
    <n v="0"/>
    <n v="0"/>
    <n v="0"/>
    <n v="300000"/>
    <n v="300000"/>
    <m/>
    <m/>
    <m/>
    <n v="3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48"/>
    <x v="48"/>
    <n v="0"/>
    <s v="SIN DESCRIPCIÓN PARA DESTINOS 00"/>
    <n v="195000"/>
    <n v="195000"/>
    <n v="950.04"/>
    <n v="950.04"/>
    <n v="950.04"/>
    <n v="950.04"/>
    <n v="0"/>
    <m/>
    <n v="194049.96"/>
    <m/>
    <m/>
    <m/>
    <n v="195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48"/>
    <x v="48"/>
    <n v="0"/>
    <s v="SIN DESCRIPCIÓN PARA DESTINOS 00"/>
    <n v="366490.4"/>
    <n v="366490.4"/>
    <n v="43094"/>
    <n v="0"/>
    <n v="0"/>
    <n v="0"/>
    <n v="0"/>
    <m/>
    <n v="323396.40000000002"/>
    <m/>
    <m/>
    <m/>
    <n v="366490.4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9_24"/>
    <x v="9"/>
    <x v="0"/>
    <n v="3"/>
    <x v="2"/>
    <n v="43"/>
    <x v="18"/>
    <s v="027_24"/>
    <s v="DIRECCIÓN DE RASTRO MUNICIPAL"/>
    <x v="1"/>
    <x v="1"/>
    <x v="48"/>
    <x v="48"/>
    <n v="0"/>
    <s v="SIN DESCRIPCIÓN PARA DESTINOS 00"/>
    <n v="50000"/>
    <n v="50000"/>
    <n v="0"/>
    <n v="0"/>
    <n v="0"/>
    <n v="0"/>
    <n v="0"/>
    <m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K"/>
    <s v="Proyectos de inversión sujetos a registro en la Ca"/>
    <s v="07_24"/>
    <x v="4"/>
    <x v="0"/>
    <n v="3"/>
    <x v="2"/>
    <n v="37"/>
    <x v="29"/>
    <s v="023_24"/>
    <s v="DIRECCIÓN GENERAL DE OBRAS PÚBLICAS"/>
    <x v="1"/>
    <x v="1"/>
    <x v="48"/>
    <x v="48"/>
    <n v="0"/>
    <s v="SIN DESCRIPCIÓN PARA DESTINOS 00"/>
    <n v="75000"/>
    <n v="75000"/>
    <n v="0"/>
    <n v="0"/>
    <n v="0"/>
    <n v="0"/>
    <n v="0"/>
    <m/>
    <n v="75000"/>
    <m/>
    <m/>
    <m/>
    <n v="75000"/>
    <m/>
    <n v="0"/>
    <n v="0"/>
    <n v="0"/>
    <n v="0"/>
    <n v="0"/>
  </r>
  <r>
    <s v="1.1-00-24"/>
    <x v="0"/>
    <n v="2"/>
    <x v="1"/>
    <n v="2.2000000000000002"/>
    <x v="1"/>
    <s v="2.2.4"/>
    <x v="11"/>
    <s v="E"/>
    <s v="Actividades del sector público, que realiza en for"/>
    <s v="07_24"/>
    <x v="4"/>
    <x v="0"/>
    <n v="3"/>
    <x v="2"/>
    <n v="34"/>
    <x v="21"/>
    <s v="020_24"/>
    <s v="DIRECCIÓN DE ALUMBRADO PÚBLICO"/>
    <x v="1"/>
    <x v="1"/>
    <x v="48"/>
    <x v="48"/>
    <n v="0"/>
    <s v="SIN DESCRIPCIÓN PARA DESTINOS 00"/>
    <n v="96000"/>
    <n v="96000"/>
    <n v="0"/>
    <n v="0"/>
    <n v="0"/>
    <n v="0"/>
    <n v="0"/>
    <m/>
    <n v="96000"/>
    <m/>
    <m/>
    <m/>
    <n v="96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49"/>
    <x v="49"/>
    <n v="0"/>
    <s v="SIN DESCRIPCIÓN PARA DESTINOS 00"/>
    <n v="840000"/>
    <n v="900000"/>
    <n v="0"/>
    <n v="0"/>
    <n v="0"/>
    <n v="0"/>
    <n v="0"/>
    <m/>
    <n v="840000"/>
    <m/>
    <m/>
    <m/>
    <n v="840000"/>
    <m/>
    <n v="0"/>
    <n v="0"/>
    <n v="0"/>
    <n v="60000"/>
    <n v="-60000"/>
  </r>
  <r>
    <s v="2.5-02-24"/>
    <x v="4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50"/>
    <x v="50"/>
    <n v="0"/>
    <s v="SIN DESCRIPCIÓN PARA DESTINOS 00"/>
    <n v="3100000"/>
    <n v="3100000"/>
    <n v="0"/>
    <n v="0"/>
    <n v="0"/>
    <n v="0"/>
    <n v="0"/>
    <n v="3100000"/>
    <n v="3100000"/>
    <m/>
    <m/>
    <m/>
    <n v="3100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1"/>
    <x v="1"/>
    <x v="50"/>
    <x v="50"/>
    <n v="0"/>
    <s v="SIN DESCRIPCIÓN PARA DESTINOS 00"/>
    <n v="264514.8"/>
    <n v="264514.8"/>
    <n v="0"/>
    <n v="0"/>
    <n v="0"/>
    <n v="0"/>
    <n v="0"/>
    <m/>
    <n v="264514.8"/>
    <m/>
    <m/>
    <m/>
    <n v="264514.8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1"/>
    <x v="1"/>
    <x v="51"/>
    <x v="51"/>
    <n v="0"/>
    <s v="SIN DESCRIPCIÓN PARA DESTINOS 00"/>
    <n v="150000"/>
    <n v="150000"/>
    <n v="0"/>
    <n v="0"/>
    <n v="0"/>
    <n v="0"/>
    <n v="0"/>
    <m/>
    <n v="150000"/>
    <m/>
    <m/>
    <m/>
    <n v="15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2"/>
    <x v="25"/>
    <s v="009_24"/>
    <s v="DIRECCIÓN GENERAL ADJUNTA DE PROTECCIÓN"/>
    <x v="1"/>
    <x v="1"/>
    <x v="51"/>
    <x v="51"/>
    <n v="0"/>
    <s v="SIN DESCRIPCIÓN PARA DESTINOS 00"/>
    <n v="100000"/>
    <n v="100000"/>
    <n v="0"/>
    <n v="0"/>
    <n v="0"/>
    <n v="0"/>
    <n v="0"/>
    <n v="100000"/>
    <n v="100000"/>
    <m/>
    <m/>
    <m/>
    <n v="1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51"/>
    <x v="51"/>
    <n v="0"/>
    <s v="SIN DESCRIPCIÓN PARA DESTINOS 00"/>
    <n v="44519"/>
    <n v="44519"/>
    <n v="0"/>
    <n v="0"/>
    <n v="0"/>
    <n v="0"/>
    <n v="0"/>
    <n v="44519"/>
    <n v="44519"/>
    <m/>
    <m/>
    <m/>
    <n v="44519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1"/>
    <x v="1"/>
    <x v="51"/>
    <x v="51"/>
    <n v="0"/>
    <s v="SIN DESCRIPCIÓN PARA DESTINOS 00"/>
    <n v="300000"/>
    <n v="300000"/>
    <n v="0"/>
    <n v="0"/>
    <n v="0"/>
    <n v="0"/>
    <n v="0"/>
    <m/>
    <n v="300000"/>
    <m/>
    <m/>
    <m/>
    <n v="3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1"/>
    <x v="1"/>
    <x v="51"/>
    <x v="51"/>
    <n v="0"/>
    <s v="SIN DESCRIPCIÓN PARA DESTINOS 00"/>
    <n v="70000"/>
    <n v="70000"/>
    <n v="26912"/>
    <n v="0"/>
    <n v="0"/>
    <n v="0"/>
    <n v="0"/>
    <n v="70000"/>
    <n v="43088"/>
    <m/>
    <m/>
    <m/>
    <n v="7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51"/>
    <x v="51"/>
    <n v="0"/>
    <s v="SIN DESCRIPCIÓN PARA DESTINOS 00"/>
    <n v="1650000"/>
    <n v="1650000"/>
    <n v="0"/>
    <n v="0"/>
    <n v="0"/>
    <n v="0"/>
    <n v="0"/>
    <m/>
    <n v="1650000"/>
    <m/>
    <m/>
    <m/>
    <n v="165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51"/>
    <x v="51"/>
    <n v="0"/>
    <s v="SIN DESCRIPCIÓN PARA DESTINOS 00"/>
    <n v="350"/>
    <n v="350"/>
    <n v="0"/>
    <n v="0"/>
    <n v="0"/>
    <n v="0"/>
    <n v="0"/>
    <m/>
    <n v="350"/>
    <m/>
    <m/>
    <m/>
    <n v="35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51"/>
    <x v="51"/>
    <n v="0"/>
    <s v="SIN DESCRIPCIÓN PARA DESTINOS 00"/>
    <n v="147560.85999999999"/>
    <n v="147560.85999999999"/>
    <n v="56054.34"/>
    <n v="0"/>
    <n v="0"/>
    <n v="0"/>
    <n v="0"/>
    <m/>
    <n v="91506.51999999999"/>
    <m/>
    <m/>
    <m/>
    <n v="147560.85999999999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1"/>
    <x v="1"/>
    <x v="51"/>
    <x v="51"/>
    <n v="0"/>
    <s v="SIN DESCRIPCIÓN PARA DESTINOS 00"/>
    <n v="921350"/>
    <n v="921350"/>
    <n v="381579.68"/>
    <n v="0"/>
    <n v="0"/>
    <n v="0"/>
    <n v="0"/>
    <m/>
    <n v="539770.32000000007"/>
    <m/>
    <m/>
    <m/>
    <n v="92135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9_24"/>
    <x v="9"/>
    <x v="0"/>
    <n v="3"/>
    <x v="2"/>
    <n v="43"/>
    <x v="18"/>
    <s v="027_24"/>
    <s v="DIRECCIÓN DE RASTRO MUNICIPAL"/>
    <x v="1"/>
    <x v="1"/>
    <x v="51"/>
    <x v="51"/>
    <n v="0"/>
    <s v="SIN DESCRIPCIÓN PARA DESTINOS 00"/>
    <n v="70000"/>
    <n v="70000"/>
    <n v="0"/>
    <n v="0"/>
    <n v="0"/>
    <n v="0"/>
    <n v="0"/>
    <m/>
    <n v="70000"/>
    <m/>
    <m/>
    <m/>
    <n v="7000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1"/>
    <x v="1"/>
    <x v="51"/>
    <x v="51"/>
    <n v="0"/>
    <s v="SIN DESCRIPCIÓN PARA DESTINOS 00"/>
    <n v="20000"/>
    <n v="20000"/>
    <n v="0"/>
    <n v="0"/>
    <n v="0"/>
    <n v="0"/>
    <n v="0"/>
    <m/>
    <n v="20000"/>
    <m/>
    <m/>
    <m/>
    <n v="20000"/>
    <m/>
    <n v="0"/>
    <n v="0"/>
    <n v="0"/>
    <n v="0"/>
    <n v="0"/>
  </r>
  <r>
    <s v="1.1-00-24"/>
    <x v="0"/>
    <n v="2"/>
    <x v="1"/>
    <n v="2.2000000000000002"/>
    <x v="1"/>
    <s v="2.2.4"/>
    <x v="11"/>
    <s v="E"/>
    <s v="Actividades del sector público, que realiza en for"/>
    <s v="07_24"/>
    <x v="4"/>
    <x v="0"/>
    <n v="3"/>
    <x v="2"/>
    <n v="34"/>
    <x v="21"/>
    <s v="020_24"/>
    <s v="DIRECCIÓN DE ALUMBRADO PÚBLICO"/>
    <x v="1"/>
    <x v="1"/>
    <x v="51"/>
    <x v="51"/>
    <n v="0"/>
    <s v="SIN DESCRIPCIÓN PARA DESTINOS 00"/>
    <n v="150000"/>
    <n v="150000"/>
    <n v="0"/>
    <n v="0"/>
    <n v="0"/>
    <n v="0"/>
    <n v="0"/>
    <m/>
    <n v="150000"/>
    <m/>
    <m/>
    <m/>
    <n v="15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1"/>
    <x v="1"/>
    <x v="51"/>
    <x v="51"/>
    <n v="0"/>
    <s v="SIN DESCRIPCIÓN PARA DESTINOS 00"/>
    <n v="3500"/>
    <n v="3500"/>
    <n v="0"/>
    <n v="0"/>
    <n v="0"/>
    <n v="0"/>
    <n v="0"/>
    <m/>
    <n v="3500"/>
    <m/>
    <m/>
    <m/>
    <n v="35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1"/>
    <x v="1"/>
    <x v="52"/>
    <x v="52"/>
    <n v="0"/>
    <s v="SIN DESCRIPCIÓN PARA DESTINOS 00"/>
    <n v="1000"/>
    <n v="1000"/>
    <n v="0"/>
    <n v="0"/>
    <n v="0"/>
    <n v="0"/>
    <n v="0"/>
    <n v="1000"/>
    <n v="1000"/>
    <m/>
    <m/>
    <m/>
    <n v="1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52"/>
    <x v="52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0"/>
    <n v="1"/>
    <x v="1"/>
    <n v="14"/>
    <x v="4"/>
    <s v="010_24"/>
    <s v="DIRECCIÓN GENERAL DE CULTURA DE LA PAZ Y"/>
    <x v="1"/>
    <x v="1"/>
    <x v="52"/>
    <x v="52"/>
    <n v="0"/>
    <s v="SIN DESCRIPCIÓN PARA DESTINOS 00"/>
    <n v="50000"/>
    <n v="50000"/>
    <n v="0"/>
    <n v="0"/>
    <n v="0"/>
    <n v="0"/>
    <n v="0"/>
    <n v="50000"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52"/>
    <x v="52"/>
    <n v="0"/>
    <s v="SIN DESCRIPCIÓN PARA DESTINOS 00"/>
    <n v="45000"/>
    <n v="45000"/>
    <n v="2321.7399999999998"/>
    <n v="2321.7399999999998"/>
    <n v="0"/>
    <n v="0"/>
    <n v="0"/>
    <m/>
    <n v="42678.26"/>
    <m/>
    <m/>
    <m/>
    <n v="45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1"/>
    <x v="1"/>
    <x v="53"/>
    <x v="53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54"/>
    <x v="54"/>
    <n v="0"/>
    <s v="SIN DESCRIPCIÓN PARA DESTINOS 00"/>
    <n v="1137000"/>
    <n v="1137000"/>
    <n v="71920"/>
    <n v="0"/>
    <n v="0"/>
    <n v="0"/>
    <n v="0"/>
    <n v="1137000"/>
    <n v="1065080"/>
    <m/>
    <m/>
    <m/>
    <n v="1137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55"/>
    <x v="55"/>
    <n v="0"/>
    <s v="SIN DESCRIPCIÓN PARA DESTINOS 00"/>
    <n v="958880"/>
    <n v="1000000"/>
    <n v="0"/>
    <n v="0"/>
    <n v="0"/>
    <n v="0"/>
    <n v="0"/>
    <m/>
    <n v="958880"/>
    <m/>
    <m/>
    <m/>
    <n v="958880"/>
    <m/>
    <n v="0"/>
    <n v="0"/>
    <n v="0"/>
    <n v="41120"/>
    <n v="-4112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1"/>
    <x v="1"/>
    <x v="56"/>
    <x v="56"/>
    <n v="0"/>
    <s v="SIN DESCRIPCIÓN PARA DESTINOS 00"/>
    <n v="60000"/>
    <n v="60000"/>
    <n v="0"/>
    <n v="0"/>
    <n v="0"/>
    <n v="0"/>
    <n v="0"/>
    <m/>
    <n v="60000"/>
    <m/>
    <m/>
    <m/>
    <n v="6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1"/>
    <x v="1"/>
    <x v="57"/>
    <x v="57"/>
    <n v="0"/>
    <s v="SIN DESCRIPCIÓN PARA DESTINOS 00"/>
    <n v="200000"/>
    <n v="200000"/>
    <n v="0"/>
    <n v="0"/>
    <n v="0"/>
    <n v="0"/>
    <n v="0"/>
    <m/>
    <n v="200000"/>
    <m/>
    <m/>
    <m/>
    <n v="2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1"/>
    <x v="1"/>
    <x v="57"/>
    <x v="57"/>
    <n v="0"/>
    <s v="SIN DESCRIPCIÓN PARA DESTINOS 00"/>
    <n v="698350.4"/>
    <n v="698350.4"/>
    <n v="0"/>
    <n v="0"/>
    <n v="0"/>
    <n v="0"/>
    <n v="0"/>
    <m/>
    <n v="698350.4"/>
    <m/>
    <m/>
    <m/>
    <n v="698350.4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1"/>
    <x v="1"/>
    <x v="58"/>
    <x v="58"/>
    <n v="0"/>
    <s v="SIN DESCRIPCIÓN PARA DESTINOS 00"/>
    <n v="1624"/>
    <n v="1624"/>
    <n v="0"/>
    <n v="0"/>
    <n v="0"/>
    <n v="0"/>
    <n v="0"/>
    <n v="1624"/>
    <n v="1624"/>
    <m/>
    <m/>
    <m/>
    <n v="1624"/>
    <m/>
    <n v="0"/>
    <n v="0"/>
    <n v="0"/>
    <n v="0"/>
    <n v="0"/>
  </r>
  <r>
    <s v="2.5-02-24"/>
    <x v="4"/>
    <n v="2"/>
    <x v="1"/>
    <n v="2.2000000000000002"/>
    <x v="1"/>
    <s v="2.2.4"/>
    <x v="11"/>
    <s v="E"/>
    <s v="Actividades del sector público, que realiza en for"/>
    <s v="07_24"/>
    <x v="4"/>
    <x v="0"/>
    <n v="3"/>
    <x v="2"/>
    <n v="34"/>
    <x v="21"/>
    <s v="020_24"/>
    <s v="DIRECCIÓN DE ALUMBRADO PÚBLICO"/>
    <x v="2"/>
    <x v="2"/>
    <x v="59"/>
    <x v="59"/>
    <n v="0"/>
    <s v="SIN DESCRIPCIÓN PARA DESTINOS 00"/>
    <n v="75088733.549999997"/>
    <n v="75088733.549999997"/>
    <n v="8011374"/>
    <n v="8011374"/>
    <n v="8011374"/>
    <n v="8011374"/>
    <n v="8011374"/>
    <n v="95267283.930000007"/>
    <n v="67077359.549999997"/>
    <n v="12178550.380000001"/>
    <m/>
    <m/>
    <n v="87267283.929999992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59"/>
    <x v="59"/>
    <n v="0"/>
    <s v="SIN DESCRIPCIÓN PARA DESTINOS 00"/>
    <n v="180000000"/>
    <n v="180000000"/>
    <n v="19264336.440000001"/>
    <n v="19264336.440000001"/>
    <n v="19264336.440000001"/>
    <n v="19264336.440000001"/>
    <n v="19207428"/>
    <n v="223000000"/>
    <n v="160735663.56"/>
    <m/>
    <m/>
    <n v="43000000"/>
    <n v="223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59"/>
    <x v="59"/>
    <n v="0"/>
    <s v="SIN DESCRIPCIÓN PARA DESTINOS 00"/>
    <n v="5820000"/>
    <n v="5820000"/>
    <n v="4469727.99"/>
    <n v="4469727.99"/>
    <n v="441627.99"/>
    <n v="441627.99"/>
    <n v="441627.99"/>
    <n v="5820000"/>
    <n v="1350272.0099999998"/>
    <m/>
    <m/>
    <m/>
    <n v="5820000"/>
    <m/>
    <n v="0"/>
    <n v="0"/>
    <n v="0"/>
    <n v="0"/>
    <n v="0"/>
  </r>
  <r>
    <s v="1.1-00-24"/>
    <x v="0"/>
    <n v="2"/>
    <x v="1"/>
    <n v="2.2000000000000002"/>
    <x v="1"/>
    <s v="2.2.4"/>
    <x v="11"/>
    <s v="E"/>
    <s v="Actividades del sector público, que realiza en for"/>
    <s v="07_24"/>
    <x v="4"/>
    <x v="0"/>
    <n v="3"/>
    <x v="2"/>
    <n v="34"/>
    <x v="21"/>
    <s v="020_24"/>
    <s v="DIRECCIÓN DE ALUMBRADO PÚBLICO"/>
    <x v="2"/>
    <x v="2"/>
    <x v="59"/>
    <x v="59"/>
    <n v="0"/>
    <s v="SIN DESCRIPCIÓN PARA DESTINOS 00"/>
    <n v="8000000"/>
    <n v="8000000"/>
    <n v="0"/>
    <n v="0"/>
    <n v="0"/>
    <n v="0"/>
    <n v="0"/>
    <n v="0"/>
    <n v="8000000"/>
    <m/>
    <m/>
    <m/>
    <n v="80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60"/>
    <x v="60"/>
    <n v="0"/>
    <s v="SIN DESCRIPCIÓN PARA DESTINOS 00"/>
    <n v="1310000"/>
    <n v="1000000"/>
    <n v="1309637.68"/>
    <n v="994117.68"/>
    <n v="0"/>
    <n v="0"/>
    <n v="0"/>
    <n v="2000000"/>
    <n v="362.32000000006519"/>
    <m/>
    <m/>
    <n v="690000"/>
    <n v="2000000"/>
    <m/>
    <n v="0"/>
    <n v="310000"/>
    <n v="0"/>
    <n v="0"/>
    <n v="31000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0"/>
    <x v="60"/>
    <n v="0"/>
    <s v="SIN DESCRIPCIÓN PARA DESTINOS 00"/>
    <n v="720000"/>
    <n v="720000"/>
    <n v="522000"/>
    <n v="522000"/>
    <n v="46325.75"/>
    <n v="46325.75"/>
    <n v="46325.75"/>
    <m/>
    <n v="198000"/>
    <m/>
    <m/>
    <m/>
    <n v="72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61"/>
    <x v="61"/>
    <n v="0"/>
    <s v="SIN DESCRIPCIÓN PARA DESTINOS 00"/>
    <n v="690000"/>
    <n v="1000000"/>
    <n v="90201.600000000006"/>
    <n v="90201.600000000006"/>
    <n v="0"/>
    <n v="0"/>
    <n v="0"/>
    <n v="7097022.4000000004"/>
    <n v="599798.4"/>
    <m/>
    <m/>
    <n v="6407022.4000000004"/>
    <n v="7097022.4000000004"/>
    <m/>
    <n v="0"/>
    <n v="0"/>
    <n v="0"/>
    <n v="310000"/>
    <n v="-31000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2"/>
    <x v="2"/>
    <x v="61"/>
    <x v="61"/>
    <n v="0"/>
    <s v="SIN DESCRIPCIÓN PARA DESTINOS 00"/>
    <n v="230000"/>
    <n v="230000"/>
    <n v="0"/>
    <n v="0"/>
    <n v="0"/>
    <n v="0"/>
    <n v="0"/>
    <m/>
    <n v="230000"/>
    <m/>
    <m/>
    <m/>
    <n v="23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1"/>
    <x v="61"/>
    <n v="0"/>
    <s v="SIN DESCRIPCIÓN PARA DESTINOS 00"/>
    <n v="2700000"/>
    <n v="2700000"/>
    <n v="1835584"/>
    <n v="1835584"/>
    <n v="137170"/>
    <n v="137170"/>
    <n v="137170"/>
    <m/>
    <n v="864416"/>
    <m/>
    <m/>
    <m/>
    <n v="27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62"/>
    <x v="62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0"/>
    <x v="30"/>
    <s v="025_24"/>
    <s v="DESPACHO DE LA COMISARÍA DE LA POLICÍA P"/>
    <x v="2"/>
    <x v="2"/>
    <x v="62"/>
    <x v="62"/>
    <n v="0"/>
    <s v="SIN DESCRIPCIÓN PARA DESTINOS 00"/>
    <n v="10000"/>
    <n v="10000"/>
    <n v="0"/>
    <n v="0"/>
    <n v="0"/>
    <n v="0"/>
    <n v="0"/>
    <m/>
    <n v="10000"/>
    <m/>
    <m/>
    <m/>
    <n v="1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62"/>
    <x v="62"/>
    <n v="0"/>
    <s v="SIN DESCRIPCIÓN PARA DESTINOS 00"/>
    <n v="5500"/>
    <n v="5500"/>
    <n v="0"/>
    <n v="0"/>
    <n v="0"/>
    <n v="0"/>
    <n v="0"/>
    <m/>
    <n v="5500"/>
    <m/>
    <m/>
    <m/>
    <n v="55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62"/>
    <x v="62"/>
    <n v="0"/>
    <s v="SIN DESCRIPCIÓN PARA DESTINOS 00"/>
    <n v="5000"/>
    <n v="5000"/>
    <n v="0"/>
    <n v="0"/>
    <n v="0"/>
    <n v="0"/>
    <n v="0"/>
    <m/>
    <n v="5000"/>
    <m/>
    <m/>
    <m/>
    <n v="5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3"/>
    <x v="63"/>
    <n v="0"/>
    <s v="SIN DESCRIPCIÓN PARA DESTINOS 00"/>
    <n v="1674000"/>
    <n v="1500000"/>
    <n v="1607716.88"/>
    <n v="1457568.17"/>
    <n v="0"/>
    <n v="0"/>
    <n v="0"/>
    <m/>
    <n v="66283.120000000112"/>
    <m/>
    <m/>
    <m/>
    <n v="1674000"/>
    <m/>
    <n v="0"/>
    <n v="174000"/>
    <n v="0"/>
    <n v="0"/>
    <n v="17400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2"/>
    <x v="2"/>
    <x v="63"/>
    <x v="63"/>
    <n v="0"/>
    <s v="SIN DESCRIPCIÓN PARA DESTINOS 00"/>
    <n v="174000"/>
    <n v="348000"/>
    <n v="0"/>
    <n v="0"/>
    <n v="0"/>
    <n v="0"/>
    <n v="0"/>
    <m/>
    <n v="174000"/>
    <m/>
    <m/>
    <m/>
    <n v="174000"/>
    <m/>
    <n v="0"/>
    <n v="0"/>
    <n v="0"/>
    <n v="174000"/>
    <n v="-17400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50"/>
    <x v="32"/>
    <s v="031_24"/>
    <s v="DESPACHO DE LA COORDINACIÓN GENERAL DE G"/>
    <x v="2"/>
    <x v="2"/>
    <x v="64"/>
    <x v="64"/>
    <n v="0"/>
    <s v="SIN DESCRIPCIÓN PARA DESTINOS 00"/>
    <n v="1000000"/>
    <n v="1000000"/>
    <n v="4135270.2"/>
    <n v="4135270.2"/>
    <n v="257842.6"/>
    <n v="257842.6"/>
    <n v="257842.6"/>
    <n v="5651997"/>
    <n v="-3135270.2"/>
    <n v="0"/>
    <m/>
    <n v="4651997"/>
    <n v="5651997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4"/>
    <x v="64"/>
    <n v="0"/>
    <s v="SIN DESCRIPCIÓN PARA DESTINOS 00"/>
    <n v="3000000"/>
    <n v="3000000"/>
    <n v="0"/>
    <n v="0"/>
    <n v="0"/>
    <n v="0"/>
    <n v="0"/>
    <m/>
    <n v="3000000"/>
    <m/>
    <m/>
    <m/>
    <n v="3000000"/>
    <m/>
    <n v="0"/>
    <n v="0"/>
    <n v="0"/>
    <n v="0"/>
    <n v="0"/>
  </r>
  <r>
    <s v="2.5-02-24"/>
    <x v="4"/>
    <n v="1"/>
    <x v="0"/>
    <n v="1.7"/>
    <x v="2"/>
    <s v="1.7.2"/>
    <x v="2"/>
    <s v="E"/>
    <s v="Actividades del sector público, que realiza en for"/>
    <s v="02_24"/>
    <x v="1"/>
    <x v="0"/>
    <n v="3"/>
    <x v="2"/>
    <n v="13"/>
    <x v="33"/>
    <s v="009_24"/>
    <s v="DIRECCIÓN GENERAL ADJUNTA DE PROTECCIÓN"/>
    <x v="2"/>
    <x v="2"/>
    <x v="65"/>
    <x v="65"/>
    <n v="0"/>
    <s v="SIN DESCRIPCIÓN PARA DESTINOS 00"/>
    <n v="9003456"/>
    <n v="9003456"/>
    <n v="0"/>
    <n v="0"/>
    <n v="0"/>
    <n v="0"/>
    <n v="0"/>
    <n v="9003456"/>
    <n v="9003456"/>
    <m/>
    <m/>
    <m/>
    <n v="9003456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5"/>
    <x v="65"/>
    <n v="0"/>
    <s v="SIN DESCRIPCIÓN PARA DESTINOS 00"/>
    <n v="0"/>
    <n v="0"/>
    <n v="0"/>
    <n v="0"/>
    <n v="0"/>
    <n v="0"/>
    <n v="0"/>
    <n v="38806666.080000013"/>
    <n v="0"/>
    <m/>
    <m/>
    <n v="35849789.110000014"/>
    <n v="35849789.110000014"/>
    <m/>
    <m/>
    <m/>
    <m/>
    <m/>
    <m/>
  </r>
  <r>
    <s v="2.5-02-24"/>
    <x v="4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5"/>
    <x v="65"/>
    <n v="0"/>
    <s v="SIN DESCRIPCIÓN PARA DESTINOS 00"/>
    <n v="75218705.450000003"/>
    <n v="75218705.450000003"/>
    <n v="74418472.739999995"/>
    <n v="74418472.739999995"/>
    <n v="15366601.619999999"/>
    <n v="12655917.119999999"/>
    <n v="0"/>
    <n v="76833008.099999994"/>
    <n v="800232.71000000834"/>
    <n v="4571179.6200000048"/>
    <m/>
    <m/>
    <n v="79789885.070000008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2"/>
    <x v="2"/>
    <x v="65"/>
    <x v="65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66"/>
    <x v="66"/>
    <n v="21"/>
    <s v="LIMPIEZA DE MINAS DE BASALTO"/>
    <n v="800000"/>
    <n v="800000"/>
    <n v="586960"/>
    <n v="586960"/>
    <n v="0"/>
    <n v="0"/>
    <n v="0"/>
    <m/>
    <n v="213040"/>
    <m/>
    <m/>
    <m/>
    <n v="80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66"/>
    <x v="66"/>
    <n v="0"/>
    <s v="SIN DESCRIPCIÓN PARA DESTINOS 00"/>
    <n v="65000000"/>
    <n v="65000000"/>
    <n v="50487631.200000003"/>
    <n v="6037043.6799999997"/>
    <n v="6037043.6799999997"/>
    <n v="4984691.68"/>
    <n v="4984691.68"/>
    <m/>
    <n v="14512368.799999997"/>
    <n v="0"/>
    <m/>
    <n v="12000000"/>
    <n v="77000000"/>
    <s v="SE ESTAN SUMANDO LO QUE SE ROJEO"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2"/>
    <x v="2"/>
    <x v="66"/>
    <x v="66"/>
    <n v="0"/>
    <s v="SIN DESCRIPCIÓN PARA DESTINOS 00"/>
    <n v="5000000"/>
    <n v="5000000"/>
    <n v="3702836"/>
    <n v="0"/>
    <n v="0"/>
    <n v="0"/>
    <n v="0"/>
    <n v="13740256"/>
    <n v="1297164"/>
    <n v="0"/>
    <m/>
    <n v="20969672"/>
    <n v="25969672"/>
    <s v="SE ESTAN SUMANDO LO QUE SE ROJEO"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67"/>
    <x v="67"/>
    <n v="0"/>
    <s v="SIN DESCRIPCIÓN PARA DESTINOS 00"/>
    <n v="42000"/>
    <n v="42000"/>
    <n v="0"/>
    <n v="0"/>
    <n v="0"/>
    <n v="0"/>
    <n v="0"/>
    <m/>
    <n v="42000"/>
    <m/>
    <m/>
    <m/>
    <n v="42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67"/>
    <x v="67"/>
    <n v="0"/>
    <s v="SIN DESCRIPCIÓN PARA DESTINOS 00"/>
    <n v="140000"/>
    <n v="140000"/>
    <n v="102195.07"/>
    <n v="102195.07"/>
    <n v="0"/>
    <n v="0"/>
    <n v="0"/>
    <m/>
    <n v="37804.929999999993"/>
    <m/>
    <m/>
    <m/>
    <n v="14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2"/>
    <x v="15"/>
    <s v="002_24"/>
    <s v="DIRECCIÓN GENERAL DE RELACIONES PÚBLICAS"/>
    <x v="2"/>
    <x v="2"/>
    <x v="67"/>
    <x v="67"/>
    <n v="0"/>
    <s v="SIN DESCRIPCIÓN PARA DESTINOS 00"/>
    <n v="0"/>
    <n v="500000"/>
    <n v="0"/>
    <n v="0"/>
    <n v="0"/>
    <n v="0"/>
    <n v="0"/>
    <m/>
    <n v="0"/>
    <m/>
    <m/>
    <m/>
    <n v="0"/>
    <m/>
    <n v="0"/>
    <n v="0"/>
    <n v="0"/>
    <n v="500000"/>
    <n v="-50000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5"/>
    <x v="16"/>
    <s v="005_24"/>
    <s v="DIRECCIÓN GENERAL DE RELACIONES GUBERNAM"/>
    <x v="2"/>
    <x v="2"/>
    <x v="67"/>
    <x v="67"/>
    <n v="0"/>
    <s v="SIN DESCRIPCIÓN PARA DESTINOS 00"/>
    <n v="500000"/>
    <n v="0"/>
    <n v="0"/>
    <n v="0"/>
    <n v="0"/>
    <n v="0"/>
    <n v="0"/>
    <m/>
    <n v="500000"/>
    <m/>
    <m/>
    <m/>
    <n v="500000"/>
    <m/>
    <n v="0"/>
    <n v="500000"/>
    <n v="0"/>
    <n v="0"/>
    <n v="50000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7"/>
    <x v="67"/>
    <n v="0"/>
    <s v="SIN DESCRIPCIÓN PARA DESTINOS 00"/>
    <n v="10000"/>
    <n v="10000"/>
    <n v="0"/>
    <n v="0"/>
    <n v="0"/>
    <n v="0"/>
    <n v="0"/>
    <m/>
    <n v="10000"/>
    <m/>
    <m/>
    <m/>
    <n v="1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68"/>
    <x v="68"/>
    <n v="0"/>
    <s v="SIN DESCRIPCIÓN PARA DESTINOS 00"/>
    <n v="1500000"/>
    <n v="1500000"/>
    <n v="348000"/>
    <n v="348000"/>
    <n v="348000"/>
    <n v="348000"/>
    <n v="348000"/>
    <n v="3480000"/>
    <n v="1152000"/>
    <m/>
    <m/>
    <n v="1980000"/>
    <n v="3480000"/>
    <m/>
    <n v="0"/>
    <n v="0"/>
    <n v="0"/>
    <n v="0"/>
    <n v="0"/>
  </r>
  <r>
    <s v="1.1-00-24"/>
    <x v="0"/>
    <n v="1"/>
    <x v="0"/>
    <n v="1.3"/>
    <x v="0"/>
    <s v="1.3.5"/>
    <x v="8"/>
    <s v="O"/>
    <s v="Actividades que realizan la función pública o cont"/>
    <s v="03_24"/>
    <x v="7"/>
    <x v="0"/>
    <n v="1"/>
    <x v="1"/>
    <n v="17"/>
    <x v="14"/>
    <s v="011_24"/>
    <s v="DIRECCIÓN GENERAL JURIDÍCA"/>
    <x v="2"/>
    <x v="2"/>
    <x v="68"/>
    <x v="68"/>
    <n v="0"/>
    <s v="SIN DESCRIPCIÓN PARA DESTINOS 00"/>
    <n v="2367000"/>
    <n v="2367000"/>
    <n v="1357200"/>
    <n v="1357200"/>
    <n v="0"/>
    <n v="0"/>
    <n v="0"/>
    <m/>
    <n v="1009800"/>
    <m/>
    <m/>
    <m/>
    <n v="2367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68"/>
    <x v="68"/>
    <n v="0"/>
    <s v="SIN DESCRIPCIÓN PARA DESTINOS 00"/>
    <n v="1500000"/>
    <n v="1500000"/>
    <n v="0"/>
    <n v="0"/>
    <n v="0"/>
    <n v="0"/>
    <n v="0"/>
    <n v="3325000"/>
    <n v="1500000"/>
    <m/>
    <m/>
    <n v="1825000"/>
    <n v="3325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8"/>
    <x v="68"/>
    <n v="0"/>
    <s v="SIN DESCRIPCIÓN PARA DESTINOS 00"/>
    <n v="250000"/>
    <n v="250000"/>
    <n v="0"/>
    <n v="0"/>
    <n v="0"/>
    <n v="0"/>
    <n v="0"/>
    <m/>
    <n v="250000"/>
    <m/>
    <m/>
    <m/>
    <n v="25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69"/>
    <x v="69"/>
    <n v="0"/>
    <s v="SIN DESCRIPCIÓN PARA DESTINOS 00"/>
    <n v="2500000"/>
    <n v="2500000"/>
    <n v="0"/>
    <n v="0"/>
    <n v="0"/>
    <n v="0"/>
    <n v="0"/>
    <n v="5400000"/>
    <n v="2500000"/>
    <m/>
    <m/>
    <n v="2900000"/>
    <n v="54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69"/>
    <x v="69"/>
    <n v="0"/>
    <s v="SIN DESCRIPCIÓN PARA DESTINOS 00"/>
    <n v="69408"/>
    <n v="69408"/>
    <n v="0"/>
    <n v="0"/>
    <n v="0"/>
    <n v="0"/>
    <n v="0"/>
    <m/>
    <n v="69408"/>
    <m/>
    <m/>
    <m/>
    <n v="69408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50"/>
    <x v="32"/>
    <s v="031_24"/>
    <s v="DESPACHO DE LA COORDINACIÓN GENERAL DE G"/>
    <x v="2"/>
    <x v="2"/>
    <x v="70"/>
    <x v="70"/>
    <n v="0"/>
    <s v="SIN DESCRIPCIÓN PARA DESTINOS 00"/>
    <n v="500000"/>
    <n v="500000"/>
    <n v="99180"/>
    <n v="0"/>
    <n v="0"/>
    <n v="0"/>
    <n v="0"/>
    <n v="9262245"/>
    <n v="400820"/>
    <m/>
    <m/>
    <n v="4500000"/>
    <n v="50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70"/>
    <x v="70"/>
    <n v="0"/>
    <s v="SIN DESCRIPCIÓN PARA DESTINOS 00"/>
    <n v="1000000"/>
    <n v="1000000"/>
    <n v="415355.4"/>
    <n v="415355.4"/>
    <n v="46150.6"/>
    <n v="0"/>
    <n v="0"/>
    <n v="2605268"/>
    <n v="584644.6"/>
    <m/>
    <m/>
    <n v="1605268"/>
    <n v="2605268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70"/>
    <x v="70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1"/>
    <x v="0"/>
    <n v="1.3"/>
    <x v="0"/>
    <s v="1.3.4"/>
    <x v="0"/>
    <s v="O"/>
    <s v="Actividades que realizan la función pública o cont"/>
    <s v="02_24"/>
    <x v="1"/>
    <x v="0"/>
    <n v="1"/>
    <x v="1"/>
    <n v="7"/>
    <x v="34"/>
    <s v="007_24"/>
    <s v="DIRECCIÓN DE LA SECRETARÍA GENERAL"/>
    <x v="2"/>
    <x v="2"/>
    <x v="70"/>
    <x v="70"/>
    <n v="0"/>
    <s v="SIN DESCRIPCIÓN PARA DESTINOS 00"/>
    <n v="340000"/>
    <n v="340000"/>
    <n v="0"/>
    <n v="0"/>
    <n v="0"/>
    <n v="0"/>
    <n v="0"/>
    <n v="340000"/>
    <n v="340000"/>
    <m/>
    <m/>
    <m/>
    <n v="340000"/>
    <m/>
    <n v="0"/>
    <n v="0"/>
    <n v="0"/>
    <n v="0"/>
    <n v="0"/>
  </r>
  <r>
    <s v="2.5-02-24"/>
    <x v="4"/>
    <n v="1"/>
    <x v="0"/>
    <n v="1.7"/>
    <x v="2"/>
    <s v="1.7.1"/>
    <x v="7"/>
    <s v="R"/>
    <s v="Solamente actividades específicas, distintas a las"/>
    <s v="08_24"/>
    <x v="6"/>
    <x v="0"/>
    <n v="7"/>
    <x v="4"/>
    <n v="40"/>
    <x v="30"/>
    <s v="025_24"/>
    <s v="DESPACHO DE LA COMISARÍA DE LA POLICÍA P"/>
    <x v="2"/>
    <x v="2"/>
    <x v="71"/>
    <x v="71"/>
    <n v="0"/>
    <s v="SIN DESCRIPCIÓN PARA DESTINOS 00"/>
    <n v="3000000"/>
    <n v="3000000"/>
    <n v="0"/>
    <n v="0"/>
    <n v="0"/>
    <n v="0"/>
    <n v="0"/>
    <n v="3000000"/>
    <n v="3000000"/>
    <m/>
    <m/>
    <m/>
    <n v="3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71"/>
    <x v="71"/>
    <n v="0"/>
    <s v="SIN DESCRIPCIÓN PARA DESTINOS 00"/>
    <n v="735486"/>
    <n v="735486"/>
    <n v="0"/>
    <n v="0"/>
    <n v="0"/>
    <n v="0"/>
    <n v="0"/>
    <m/>
    <n v="735486"/>
    <m/>
    <m/>
    <m/>
    <n v="735486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30"/>
    <x v="35"/>
    <s v="018_24"/>
    <s v="DIRECCIÓN GENERAL DE POLÍTICA SOCIAL"/>
    <x v="2"/>
    <x v="2"/>
    <x v="72"/>
    <x v="72"/>
    <n v="0"/>
    <s v="SIN DESCRIPCIÓN PARA DESTINOS 00"/>
    <n v="470000"/>
    <n v="470000"/>
    <n v="467480"/>
    <n v="0"/>
    <n v="0"/>
    <n v="0"/>
    <n v="0"/>
    <m/>
    <n v="2520"/>
    <m/>
    <m/>
    <m/>
    <n v="470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2"/>
    <x v="2"/>
    <x v="73"/>
    <x v="73"/>
    <n v="0"/>
    <s v="SIN DESCRIPCIÓN PARA DESTINOS 00"/>
    <n v="30000"/>
    <n v="30000"/>
    <n v="0"/>
    <n v="0"/>
    <n v="0"/>
    <n v="0"/>
    <n v="0"/>
    <m/>
    <n v="30000"/>
    <m/>
    <m/>
    <m/>
    <n v="3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73"/>
    <x v="73"/>
    <n v="0"/>
    <s v="SIN DESCRIPCIÓN PARA DESTINOS 00"/>
    <n v="9566"/>
    <n v="9566"/>
    <n v="0"/>
    <n v="0"/>
    <n v="0"/>
    <n v="0"/>
    <n v="0"/>
    <m/>
    <n v="9566"/>
    <m/>
    <m/>
    <m/>
    <n v="9566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3"/>
    <x v="28"/>
    <s v="003_24"/>
    <s v="JEFATURA DE GABINETE"/>
    <x v="2"/>
    <x v="2"/>
    <x v="73"/>
    <x v="73"/>
    <n v="0"/>
    <s v="SIN DESCRIPCIÓN PARA DESTINOS 00"/>
    <n v="10500000"/>
    <n v="10500000"/>
    <n v="3930549.8"/>
    <n v="3930549.8"/>
    <n v="3930549.8"/>
    <n v="3930549.8"/>
    <n v="3930549.8"/>
    <n v="13515565"/>
    <n v="6569450.2000000002"/>
    <m/>
    <m/>
    <n v="3015565"/>
    <n v="13515565"/>
    <m/>
    <n v="0"/>
    <n v="0"/>
    <n v="0"/>
    <n v="0"/>
    <n v="0"/>
  </r>
  <r>
    <s v="1.1-00-24"/>
    <x v="0"/>
    <n v="1"/>
    <x v="0"/>
    <n v="1.3"/>
    <x v="0"/>
    <s v="1.3.4"/>
    <x v="0"/>
    <s v="K"/>
    <s v="Proyectos de inversión sujetos a registro en la Ca"/>
    <s v="07_24"/>
    <x v="4"/>
    <x v="0"/>
    <n v="3"/>
    <x v="2"/>
    <n v="37"/>
    <x v="29"/>
    <s v="023_24"/>
    <s v="DIRECCIÓN GENERAL DE OBRAS PÚBLICAS"/>
    <x v="2"/>
    <x v="2"/>
    <x v="73"/>
    <x v="73"/>
    <n v="0"/>
    <s v="SIN DESCRIPCIÓN PARA DESTINOS 00"/>
    <n v="20000"/>
    <n v="20000"/>
    <n v="0"/>
    <n v="0"/>
    <n v="0"/>
    <n v="0"/>
    <n v="0"/>
    <m/>
    <n v="20000"/>
    <m/>
    <m/>
    <m/>
    <n v="2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74"/>
    <x v="74"/>
    <n v="0"/>
    <s v="SIN DESCRIPCIÓN PARA DESTINOS 00"/>
    <n v="20000000"/>
    <n v="20000000"/>
    <n v="3480928"/>
    <n v="1740464"/>
    <n v="1740464"/>
    <n v="1740464"/>
    <n v="1740464"/>
    <m/>
    <n v="16519072"/>
    <m/>
    <m/>
    <m/>
    <n v="20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0"/>
    <n v="3"/>
    <x v="2"/>
    <n v="33"/>
    <x v="9"/>
    <s v="019_24"/>
    <s v="DIRECCIÓN ADMINISTRATIVA DE INFRAESTRUCT"/>
    <x v="2"/>
    <x v="2"/>
    <x v="74"/>
    <x v="74"/>
    <n v="0"/>
    <s v="SIN DESCRIPCIÓN PARA DESTINOS 00"/>
    <n v="5006935"/>
    <n v="5006935"/>
    <n v="1668544"/>
    <n v="1668544"/>
    <n v="417136"/>
    <n v="417136"/>
    <n v="417136"/>
    <m/>
    <n v="3338391"/>
    <m/>
    <m/>
    <m/>
    <n v="5006935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75"/>
    <x v="75"/>
    <n v="0"/>
    <s v="SIN DESCRIPCIÓN PARA DESTINOS 00"/>
    <n v="42000000"/>
    <n v="42000000"/>
    <n v="3535680"/>
    <n v="3535680"/>
    <n v="3535680"/>
    <n v="3535680"/>
    <n v="3535680"/>
    <n v="42000000"/>
    <n v="38464320"/>
    <m/>
    <m/>
    <m/>
    <n v="4200000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0"/>
    <n v="1"/>
    <x v="1"/>
    <n v="14"/>
    <x v="4"/>
    <s v="010_24"/>
    <s v="DIRECCIÓN GENERAL DE CULTURA DE LA PAZ Y"/>
    <x v="2"/>
    <x v="2"/>
    <x v="75"/>
    <x v="75"/>
    <n v="0"/>
    <s v="SIN DESCRIPCIÓN PARA DESTINOS 00"/>
    <n v="1150000"/>
    <n v="1000000"/>
    <n v="1149792"/>
    <n v="0"/>
    <n v="0"/>
    <n v="0"/>
    <n v="0"/>
    <m/>
    <n v="208"/>
    <m/>
    <m/>
    <m/>
    <n v="1150000"/>
    <m/>
    <n v="0"/>
    <n v="150000"/>
    <n v="0"/>
    <n v="0"/>
    <n v="15000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50"/>
    <x v="32"/>
    <s v="031_24"/>
    <s v="DESPACHO DE LA COORDINACIÓN GENERAL DE G"/>
    <x v="2"/>
    <x v="2"/>
    <x v="76"/>
    <x v="76"/>
    <n v="0"/>
    <s v="SIN DESCRIPCIÓN PARA DESTINOS 00"/>
    <n v="600000"/>
    <n v="600000"/>
    <n v="0"/>
    <n v="0"/>
    <n v="0"/>
    <n v="0"/>
    <n v="0"/>
    <n v="600000"/>
    <n v="600000"/>
    <m/>
    <m/>
    <m/>
    <n v="60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2"/>
    <x v="2"/>
    <x v="76"/>
    <x v="76"/>
    <n v="0"/>
    <s v="SIN DESCRIPCIÓN PARA DESTINOS 00"/>
    <n v="4000000"/>
    <n v="4000000"/>
    <n v="694040.7"/>
    <n v="694040.7"/>
    <n v="694040.7"/>
    <n v="694040.7"/>
    <n v="0"/>
    <n v="12000000"/>
    <n v="3305959.3"/>
    <m/>
    <m/>
    <n v="8000000"/>
    <n v="120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0"/>
    <x v="36"/>
    <s v="008_24"/>
    <s v="DIRECCIÓN DE VIVIENDA"/>
    <x v="2"/>
    <x v="2"/>
    <x v="76"/>
    <x v="76"/>
    <n v="0"/>
    <s v="SIN DESCRIPCIÓN PARA DESTINOS 00"/>
    <n v="500000"/>
    <n v="500000"/>
    <n v="0"/>
    <n v="0"/>
    <n v="0"/>
    <n v="0"/>
    <n v="0"/>
    <m/>
    <n v="500000"/>
    <m/>
    <m/>
    <m/>
    <n v="5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2"/>
    <x v="2"/>
    <x v="76"/>
    <x v="76"/>
    <n v="0"/>
    <s v="SIN DESCRIPCIÓN PARA DESTINOS 00"/>
    <n v="230000"/>
    <n v="230000"/>
    <n v="0"/>
    <n v="0"/>
    <n v="0"/>
    <n v="0"/>
    <n v="0"/>
    <m/>
    <n v="230000"/>
    <m/>
    <n v="50000"/>
    <m/>
    <n v="180000"/>
    <s v="Oficio SG/5042/2024/DSG Transferencia entre capitulos"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2"/>
    <x v="2"/>
    <x v="76"/>
    <x v="76"/>
    <n v="0"/>
    <s v="SIN DESCRIPCIÓN PARA DESTINOS 00"/>
    <n v="600000"/>
    <n v="600000"/>
    <n v="0"/>
    <n v="0"/>
    <n v="0"/>
    <n v="0"/>
    <n v="0"/>
    <m/>
    <n v="600000"/>
    <m/>
    <m/>
    <m/>
    <n v="600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2"/>
    <x v="2"/>
    <x v="76"/>
    <x v="76"/>
    <n v="0"/>
    <s v="SIN DESCRIPCIÓN PARA DESTINOS 00"/>
    <n v="1900000"/>
    <n v="1900000"/>
    <n v="281010"/>
    <n v="0"/>
    <n v="0"/>
    <n v="0"/>
    <n v="0"/>
    <m/>
    <n v="1618990"/>
    <m/>
    <m/>
    <m/>
    <n v="190000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0"/>
    <n v="1"/>
    <x v="1"/>
    <n v="14"/>
    <x v="4"/>
    <s v="010_24"/>
    <s v="DIRECCIÓN GENERAL DE CULTURA DE LA PAZ Y"/>
    <x v="2"/>
    <x v="2"/>
    <x v="76"/>
    <x v="76"/>
    <n v="0"/>
    <s v="SIN DESCRIPCIÓN PARA DESTINOS 00"/>
    <n v="500000"/>
    <n v="500000"/>
    <n v="0"/>
    <n v="0"/>
    <n v="0"/>
    <n v="0"/>
    <n v="0"/>
    <m/>
    <n v="500000"/>
    <m/>
    <m/>
    <m/>
    <n v="500000"/>
    <m/>
    <n v="0"/>
    <n v="0"/>
    <n v="0"/>
    <n v="0"/>
    <n v="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2"/>
    <x v="2"/>
    <x v="76"/>
    <x v="76"/>
    <n v="0"/>
    <s v="SIN DESCRIPCIÓN PARA DESTINOS 00"/>
    <n v="500000"/>
    <n v="500000"/>
    <n v="0"/>
    <n v="0"/>
    <n v="0"/>
    <n v="0"/>
    <n v="0"/>
    <m/>
    <n v="500000"/>
    <m/>
    <m/>
    <m/>
    <n v="5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76"/>
    <x v="76"/>
    <n v="0"/>
    <s v="SIN DESCRIPCIÓN PARA DESTINOS 00"/>
    <n v="450000"/>
    <n v="450000"/>
    <n v="0"/>
    <n v="0"/>
    <n v="0"/>
    <n v="0"/>
    <n v="0"/>
    <m/>
    <n v="450000"/>
    <m/>
    <m/>
    <m/>
    <n v="450000"/>
    <m/>
    <n v="0"/>
    <n v="0"/>
    <n v="0"/>
    <n v="0"/>
    <n v="0"/>
  </r>
  <r>
    <s v="1.1-00-24"/>
    <x v="0"/>
    <n v="1"/>
    <x v="0"/>
    <n v="1.3"/>
    <x v="0"/>
    <s v="1.3.4"/>
    <x v="0"/>
    <s v="O"/>
    <s v="Actividades que realizan la función pública o cont"/>
    <s v="02_24"/>
    <x v="1"/>
    <x v="0"/>
    <n v="1"/>
    <x v="1"/>
    <n v="7"/>
    <x v="34"/>
    <s v="007_24"/>
    <s v="DIRECCIÓN DE LA SECRETARÍA GENERAL"/>
    <x v="2"/>
    <x v="2"/>
    <x v="76"/>
    <x v="76"/>
    <n v="0"/>
    <s v="SIN DESCRIPCIÓN PARA DESTINOS 00"/>
    <n v="0"/>
    <n v="500000"/>
    <n v="0"/>
    <n v="0"/>
    <n v="0"/>
    <n v="0"/>
    <n v="0"/>
    <n v="2000000"/>
    <n v="0"/>
    <m/>
    <m/>
    <n v="2000000"/>
    <n v="2000000"/>
    <m/>
    <n v="0"/>
    <n v="0"/>
    <n v="0"/>
    <n v="500000"/>
    <n v="-500000"/>
  </r>
  <r>
    <s v="1.1-00-24"/>
    <x v="0"/>
    <n v="1"/>
    <x v="0"/>
    <n v="1.3"/>
    <x v="0"/>
    <s v="1.3.4"/>
    <x v="0"/>
    <s v="P"/>
    <s v="Actividades destinadas al desarrollo de programas "/>
    <s v="01_24"/>
    <x v="8"/>
    <x v="0"/>
    <n v="6"/>
    <x v="0"/>
    <n v="6"/>
    <x v="37"/>
    <s v="006_24"/>
    <s v="DIRECCIÓN GENERAL DE CENSOS Y ESTADISTIC"/>
    <x v="2"/>
    <x v="2"/>
    <x v="76"/>
    <x v="76"/>
    <n v="0"/>
    <s v="SIN DESCRIPCIÓN PARA DESTINOS 00"/>
    <n v="1570000"/>
    <n v="1570000"/>
    <n v="378240"/>
    <n v="0"/>
    <n v="0"/>
    <n v="0"/>
    <n v="0"/>
    <n v="3000000"/>
    <n v="1191760"/>
    <m/>
    <n v="0"/>
    <n v="1430000"/>
    <n v="30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77"/>
    <x v="77"/>
    <n v="0"/>
    <s v="SIN DESCRIPCIÓN PARA DESTINOS 00"/>
    <n v="7000000"/>
    <n v="7000000"/>
    <n v="0"/>
    <n v="0"/>
    <n v="0"/>
    <n v="0"/>
    <n v="0"/>
    <n v="12846689"/>
    <n v="7000000"/>
    <m/>
    <m/>
    <n v="4500000"/>
    <n v="115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4"/>
    <x v="0"/>
    <s v="015_24"/>
    <s v="DIRECCIÓN GENERAL DE ADMINISTRACIÓN"/>
    <x v="2"/>
    <x v="2"/>
    <x v="77"/>
    <x v="77"/>
    <n v="0"/>
    <s v="SIN DESCRIPCIÓN PARA DESTINOS 00"/>
    <n v="1000000"/>
    <n v="1000000"/>
    <n v="641893.02"/>
    <n v="641893.02"/>
    <n v="641893.02"/>
    <n v="641893.02"/>
    <n v="641893.02"/>
    <m/>
    <n v="358106.98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O"/>
    <s v="Actividades que realizan la función pública o cont"/>
    <s v="02_24"/>
    <x v="1"/>
    <x v="0"/>
    <n v="1"/>
    <x v="1"/>
    <n v="7"/>
    <x v="34"/>
    <s v="007_24"/>
    <s v="DIRECCIÓN DE LA SECRETARÍA GENERAL"/>
    <x v="2"/>
    <x v="2"/>
    <x v="77"/>
    <x v="77"/>
    <n v="0"/>
    <s v="SIN DESCRIPCIÓN PARA DESTINOS 00"/>
    <n v="1000000"/>
    <n v="1000000"/>
    <n v="0"/>
    <n v="0"/>
    <n v="0"/>
    <n v="0"/>
    <n v="0"/>
    <n v="1000000"/>
    <n v="1000000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78"/>
    <x v="78"/>
    <n v="0"/>
    <s v="SIN DESCRIPCIÓN PARA DESTINOS 00"/>
    <n v="30000000"/>
    <n v="30000000"/>
    <n v="27878900"/>
    <n v="27878900"/>
    <n v="3388882.2"/>
    <n v="3388882.2"/>
    <n v="3387555.16"/>
    <n v="80000000"/>
    <n v="2121100"/>
    <m/>
    <m/>
    <n v="49910000"/>
    <n v="7991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79"/>
    <x v="79"/>
    <n v="0"/>
    <s v="SIN DESCRIPCIÓN PARA DESTINOS 00"/>
    <n v="850000"/>
    <n v="850000"/>
    <n v="850000"/>
    <n v="850000"/>
    <n v="0"/>
    <n v="0"/>
    <n v="0"/>
    <n v="1850000"/>
    <n v="0"/>
    <m/>
    <m/>
    <n v="1000000"/>
    <n v="18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0"/>
    <x v="80"/>
    <n v="0"/>
    <s v="SIN DESCRIPCIÓN PARA DESTINOS 00"/>
    <n v="160000"/>
    <n v="160000"/>
    <n v="139176.79999999999"/>
    <n v="0"/>
    <n v="0"/>
    <n v="0"/>
    <n v="0"/>
    <m/>
    <n v="20823.200000000012"/>
    <m/>
    <m/>
    <m/>
    <n v="16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1"/>
    <x v="81"/>
    <n v="0"/>
    <s v="SIN DESCRIPCIÓN PARA DESTINOS 00"/>
    <n v="6000000"/>
    <n v="6000000"/>
    <n v="4703023.13"/>
    <n v="4299343.13"/>
    <n v="4299343.13"/>
    <n v="4299343.13"/>
    <n v="4299343.13"/>
    <m/>
    <n v="1296976.8700000001"/>
    <m/>
    <m/>
    <m/>
    <n v="60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82"/>
    <x v="82"/>
    <n v="0"/>
    <s v="SIN DESCRIPCIÓN PARA DESTINOS 00"/>
    <n v="400000"/>
    <n v="400000"/>
    <n v="0"/>
    <n v="0"/>
    <n v="0"/>
    <n v="0"/>
    <n v="0"/>
    <n v="400000"/>
    <n v="400000"/>
    <m/>
    <m/>
    <m/>
    <n v="4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3"/>
    <x v="83"/>
    <n v="0"/>
    <s v="SIN DESCRIPCIÓN PARA DESTINOS 00"/>
    <n v="1180000"/>
    <n v="1180000"/>
    <n v="91568.01"/>
    <n v="91568.01"/>
    <n v="91568.01"/>
    <n v="0"/>
    <n v="0"/>
    <m/>
    <n v="1088431.99"/>
    <m/>
    <m/>
    <m/>
    <n v="118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84"/>
    <x v="84"/>
    <n v="0"/>
    <s v="SIN DESCRIPCIÓN PARA DESTINOS 00"/>
    <n v="0"/>
    <n v="0"/>
    <n v="0"/>
    <n v="0"/>
    <n v="0"/>
    <n v="0"/>
    <n v="0"/>
    <m/>
    <n v="0"/>
    <m/>
    <m/>
    <m/>
    <n v="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85"/>
    <x v="85"/>
    <n v="0"/>
    <s v="SIN DESCRIPCIÓN PARA DESTINOS 00"/>
    <n v="18000000"/>
    <n v="18000000"/>
    <n v="1534463.54"/>
    <n v="1534463.54"/>
    <n v="1534463.54"/>
    <n v="1534463.54"/>
    <n v="1534463.54"/>
    <m/>
    <n v="16465536.460000001"/>
    <m/>
    <m/>
    <n v="1000000"/>
    <n v="19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5"/>
    <x v="85"/>
    <n v="0"/>
    <s v="SIN DESCRIPCIÓN PARA DESTINOS 00"/>
    <n v="685740"/>
    <n v="685740"/>
    <n v="94933.53"/>
    <n v="94933.53"/>
    <n v="0"/>
    <n v="0"/>
    <n v="0"/>
    <m/>
    <n v="590806.47"/>
    <m/>
    <m/>
    <m/>
    <n v="68574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86"/>
    <x v="86"/>
    <n v="0"/>
    <s v="SIN DESCRIPCIÓN PARA DESTINOS 00"/>
    <n v="25000"/>
    <n v="25000"/>
    <n v="8932"/>
    <n v="0"/>
    <n v="0"/>
    <n v="0"/>
    <n v="0"/>
    <n v="25000"/>
    <n v="16068"/>
    <m/>
    <m/>
    <m/>
    <n v="25000"/>
    <m/>
    <n v="0"/>
    <n v="0"/>
    <n v="0"/>
    <n v="0"/>
    <n v="0"/>
  </r>
  <r>
    <s v="1.1-00-24"/>
    <x v="0"/>
    <n v="1"/>
    <x v="0"/>
    <n v="1.3"/>
    <x v="0"/>
    <s v="1.3.5"/>
    <x v="8"/>
    <s v="O"/>
    <s v="Actividades que realizan la función pública o cont"/>
    <s v="03_24"/>
    <x v="7"/>
    <x v="0"/>
    <n v="1"/>
    <x v="1"/>
    <n v="17"/>
    <x v="14"/>
    <s v="011_24"/>
    <s v="DIRECCIÓN GENERAL JURIDÍCA"/>
    <x v="2"/>
    <x v="2"/>
    <x v="86"/>
    <x v="86"/>
    <n v="0"/>
    <s v="SIN DESCRIPCIÓN PARA DESTINOS 00"/>
    <n v="8000"/>
    <n v="8000"/>
    <n v="0"/>
    <n v="0"/>
    <n v="0"/>
    <n v="0"/>
    <n v="0"/>
    <m/>
    <n v="8000"/>
    <m/>
    <m/>
    <m/>
    <n v="8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6"/>
    <x v="86"/>
    <n v="0"/>
    <s v="SIN DESCRIPCIÓN PARA DESTINOS 00"/>
    <n v="26000"/>
    <n v="26000"/>
    <n v="0"/>
    <n v="0"/>
    <n v="0"/>
    <n v="0"/>
    <n v="0"/>
    <m/>
    <n v="26000"/>
    <m/>
    <m/>
    <m/>
    <n v="26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0"/>
    <n v="6"/>
    <x v="0"/>
    <n v="49"/>
    <x v="6"/>
    <s v="031_24"/>
    <s v="DESPACHO DE LA COORDINACIÓN GENERAL DE G"/>
    <x v="2"/>
    <x v="2"/>
    <x v="87"/>
    <x v="87"/>
    <n v="0"/>
    <s v="SIN DESCRIPCIÓN PARA DESTINOS 00"/>
    <n v="129193"/>
    <n v="129193"/>
    <n v="0"/>
    <n v="0"/>
    <n v="0"/>
    <n v="0"/>
    <n v="0"/>
    <n v="129193"/>
    <n v="129193"/>
    <m/>
    <m/>
    <m/>
    <n v="129193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2"/>
    <x v="2"/>
    <x v="88"/>
    <x v="88"/>
    <n v="0"/>
    <s v="SIN DESCRIPCIÓN PARA DESTINOS 00"/>
    <n v="650000"/>
    <n v="650000"/>
    <n v="468827.83"/>
    <n v="468827.83"/>
    <n v="52091.98"/>
    <n v="0"/>
    <n v="0"/>
    <m/>
    <n v="181172.16999999998"/>
    <m/>
    <m/>
    <m/>
    <n v="6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89"/>
    <x v="89"/>
    <n v="0"/>
    <s v="SIN DESCRIPCIÓN PARA DESTINOS 00"/>
    <n v="7000000"/>
    <n v="7000000"/>
    <n v="3923009.64"/>
    <n v="2691392.42"/>
    <n v="1379526.55"/>
    <n v="798141.49"/>
    <n v="446692.89"/>
    <m/>
    <n v="3076990.36"/>
    <m/>
    <m/>
    <m/>
    <n v="700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2"/>
    <x v="2"/>
    <x v="90"/>
    <x v="90"/>
    <n v="0"/>
    <s v="SIN DESCRIPCIÓN PARA DESTINOS 00"/>
    <n v="30000"/>
    <n v="30000"/>
    <n v="0"/>
    <n v="0"/>
    <n v="0"/>
    <n v="0"/>
    <n v="0"/>
    <m/>
    <n v="30000"/>
    <m/>
    <m/>
    <m/>
    <n v="3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2"/>
    <x v="2"/>
    <x v="91"/>
    <x v="91"/>
    <n v="0"/>
    <s v="SIN DESCRIPCIÓN PARA DESTINOS 00"/>
    <n v="80000"/>
    <n v="80000"/>
    <n v="0"/>
    <n v="0"/>
    <n v="0"/>
    <n v="0"/>
    <n v="0"/>
    <n v="80000"/>
    <n v="80000"/>
    <m/>
    <m/>
    <m/>
    <n v="80000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91"/>
    <x v="91"/>
    <n v="0"/>
    <s v="SIN DESCRIPCIÓN PARA DESTINOS 00"/>
    <n v="61975132.049999997"/>
    <n v="61975132.049999997"/>
    <n v="18597997.370000001"/>
    <n v="18597997.370000001"/>
    <n v="14674301.460000001"/>
    <n v="3505080.12"/>
    <n v="3505080.12"/>
    <n v="261600000"/>
    <n v="43377134.679999992"/>
    <m/>
    <m/>
    <n v="40465939.9599998"/>
    <n v="102441072.0099998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91"/>
    <x v="91"/>
    <n v="0"/>
    <s v="SIN DESCRIPCIÓN PARA DESTINOS 00"/>
    <n v="10000000"/>
    <n v="10000000"/>
    <n v="2040231.42"/>
    <n v="1713490.74"/>
    <n v="1495653.54"/>
    <n v="399905.94"/>
    <n v="399905.94"/>
    <m/>
    <n v="7959768.5800000001"/>
    <m/>
    <m/>
    <m/>
    <n v="10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9_24"/>
    <x v="9"/>
    <x v="0"/>
    <n v="3"/>
    <x v="2"/>
    <n v="43"/>
    <x v="18"/>
    <s v="027_24"/>
    <s v="DIRECCIÓN DE RASTRO MUNICIPAL"/>
    <x v="2"/>
    <x v="2"/>
    <x v="91"/>
    <x v="91"/>
    <n v="0"/>
    <s v="SIN DESCRIPCIÓN PARA DESTINOS 00"/>
    <n v="300000"/>
    <n v="300000"/>
    <n v="0"/>
    <n v="0"/>
    <n v="0"/>
    <n v="0"/>
    <n v="0"/>
    <m/>
    <n v="300000"/>
    <m/>
    <m/>
    <m/>
    <n v="3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2"/>
    <x v="15"/>
    <s v="002_24"/>
    <s v="DIRECCIÓN GENERAL DE RELACIONES PÚBLICAS"/>
    <x v="2"/>
    <x v="2"/>
    <x v="92"/>
    <x v="92"/>
    <n v="0"/>
    <s v="SIN DESCRIPCIÓN PARA DESTINOS 00"/>
    <n v="0"/>
    <n v="15000"/>
    <n v="0"/>
    <n v="0"/>
    <n v="0"/>
    <n v="0"/>
    <n v="0"/>
    <m/>
    <n v="0"/>
    <m/>
    <m/>
    <m/>
    <n v="0"/>
    <m/>
    <n v="0"/>
    <n v="0"/>
    <n v="0"/>
    <n v="15000"/>
    <n v="-1500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5"/>
    <x v="16"/>
    <s v="005_24"/>
    <s v="DIRECCIÓN GENERAL DE RELACIONES GUBERNAM"/>
    <x v="2"/>
    <x v="2"/>
    <x v="92"/>
    <x v="92"/>
    <n v="0"/>
    <s v="SIN DESCRIPCIÓN PARA DESTINOS 00"/>
    <n v="15000"/>
    <n v="0"/>
    <n v="0"/>
    <n v="0"/>
    <n v="0"/>
    <n v="0"/>
    <n v="0"/>
    <m/>
    <n v="15000"/>
    <m/>
    <m/>
    <m/>
    <n v="15000"/>
    <m/>
    <n v="0"/>
    <n v="15000"/>
    <n v="0"/>
    <n v="0"/>
    <n v="15000"/>
  </r>
  <r>
    <s v="2.5-02-24"/>
    <x v="4"/>
    <n v="2"/>
    <x v="1"/>
    <n v="2.1"/>
    <x v="5"/>
    <s v="2.1.1"/>
    <x v="5"/>
    <s v="E"/>
    <s v="Actividades del sector público, que realiza en for"/>
    <s v="07_24"/>
    <x v="4"/>
    <x v="0"/>
    <n v="3"/>
    <x v="2"/>
    <n v="35"/>
    <x v="8"/>
    <s v="021_24"/>
    <s v="DIRECCIÓN DE ASEO PÚBLICO"/>
    <x v="2"/>
    <x v="2"/>
    <x v="92"/>
    <x v="92"/>
    <n v="0"/>
    <s v="SIN DESCRIPCIÓN PARA DESTINOS 00"/>
    <n v="100000000"/>
    <n v="100000000"/>
    <n v="21543943.07"/>
    <n v="21543943.07"/>
    <n v="21543943.07"/>
    <n v="21543943.07"/>
    <n v="21543943.07"/>
    <n v="204240000"/>
    <n v="78456056.930000007"/>
    <n v="54240000"/>
    <m/>
    <m/>
    <n v="154240000"/>
    <m/>
    <n v="0"/>
    <n v="0"/>
    <n v="0"/>
    <n v="0"/>
    <n v="0"/>
  </r>
  <r>
    <s v="1.1-00-24"/>
    <x v="0"/>
    <n v="2"/>
    <x v="1"/>
    <n v="2.1"/>
    <x v="5"/>
    <s v="2.1.1"/>
    <x v="5"/>
    <s v="E"/>
    <s v="Actividades del sector público, que realiza en for"/>
    <s v="07_24"/>
    <x v="4"/>
    <x v="0"/>
    <n v="3"/>
    <x v="2"/>
    <n v="35"/>
    <x v="8"/>
    <s v="021_24"/>
    <s v="DIRECCIÓN DE ASEO PÚBLICO"/>
    <x v="2"/>
    <x v="2"/>
    <x v="92"/>
    <x v="92"/>
    <n v="0"/>
    <s v="SIN DESCRIPCIÓN PARA DESTINOS 00"/>
    <n v="10000000"/>
    <n v="10000000"/>
    <n v="9972007.4100000001"/>
    <n v="9972007.4100000001"/>
    <n v="9972007.4100000001"/>
    <n v="9972007.4100000001"/>
    <n v="9972007.4100000001"/>
    <m/>
    <n v="27992.589999999851"/>
    <m/>
    <m/>
    <m/>
    <n v="1000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0"/>
    <n v="3"/>
    <x v="2"/>
    <n v="39"/>
    <x v="7"/>
    <s v="024_24"/>
    <s v="DIRECCIÓN GENERAL DE SALUD PÚBLICA"/>
    <x v="2"/>
    <x v="2"/>
    <x v="92"/>
    <x v="92"/>
    <n v="0"/>
    <s v="SIN DESCRIPCIÓN PARA DESTINOS 00"/>
    <n v="1000000"/>
    <n v="1000000"/>
    <n v="998329.24"/>
    <n v="859129.24"/>
    <n v="91237.33"/>
    <n v="0"/>
    <n v="0"/>
    <m/>
    <n v="1670.7600000000093"/>
    <m/>
    <m/>
    <m/>
    <n v="100000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2"/>
    <x v="2"/>
    <x v="92"/>
    <x v="92"/>
    <n v="0"/>
    <s v="SIN DESCRIPCIÓN PARA DESTINOS 00"/>
    <n v="80000"/>
    <n v="80000"/>
    <n v="0"/>
    <n v="0"/>
    <n v="0"/>
    <n v="0"/>
    <n v="0"/>
    <m/>
    <n v="80000"/>
    <m/>
    <m/>
    <m/>
    <n v="8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93"/>
    <x v="93"/>
    <n v="0"/>
    <s v="SIN DESCRIPCIÓN PARA DESTINOS 00"/>
    <n v="27900000"/>
    <n v="27900000"/>
    <n v="46197"/>
    <n v="0"/>
    <n v="0"/>
    <n v="0"/>
    <n v="0"/>
    <n v="35000000"/>
    <n v="27853803"/>
    <m/>
    <m/>
    <n v="7100000"/>
    <n v="35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93"/>
    <x v="93"/>
    <n v="1"/>
    <s v="TRAILER CONCERT"/>
    <n v="1500000"/>
    <n v="1500000"/>
    <n v="0"/>
    <n v="0"/>
    <n v="0"/>
    <n v="0"/>
    <n v="0"/>
    <n v="1740000"/>
    <n v="1500000"/>
    <m/>
    <m/>
    <n v="240000"/>
    <n v="174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94"/>
    <x v="94"/>
    <n v="0"/>
    <s v="SIN DESCRIPCIÓN PARA DESTINOS 00"/>
    <n v="4866666.55"/>
    <n v="4866666.55"/>
    <n v="3649999.82"/>
    <n v="3649999.82"/>
    <n v="0"/>
    <n v="0"/>
    <n v="0"/>
    <m/>
    <n v="1216666.73"/>
    <m/>
    <m/>
    <m/>
    <n v="4866666.55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95"/>
    <x v="95"/>
    <n v="0"/>
    <s v="SIN DESCRIPCIÓN PARA DESTINOS 00"/>
    <n v="3000000"/>
    <n v="3000000"/>
    <n v="2336400"/>
    <n v="2336400"/>
    <n v="0"/>
    <n v="0"/>
    <n v="0"/>
    <n v="4728216"/>
    <n v="663600"/>
    <m/>
    <m/>
    <n v="1728216"/>
    <n v="4728216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4"/>
    <x v="31"/>
    <s v="004_24"/>
    <s v="DIRECCIÓN DE COMUNICACIÓN"/>
    <x v="2"/>
    <x v="2"/>
    <x v="96"/>
    <x v="96"/>
    <n v="0"/>
    <s v="SIN DESCRIPCIÓN PARA DESTINOS 00"/>
    <n v="7000000"/>
    <n v="7000000"/>
    <n v="2421165.98"/>
    <n v="2421165.98"/>
    <n v="269018.44"/>
    <n v="0"/>
    <n v="0"/>
    <n v="8995784"/>
    <n v="4578834.0199999996"/>
    <m/>
    <m/>
    <n v="1995784"/>
    <n v="8995784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97"/>
    <x v="97"/>
    <n v="0"/>
    <s v="SIN DESCRIPCIÓN PARA DESTINOS 00"/>
    <n v="8960"/>
    <n v="8960"/>
    <n v="0"/>
    <n v="0"/>
    <n v="0"/>
    <n v="0"/>
    <n v="0"/>
    <m/>
    <n v="8960"/>
    <m/>
    <m/>
    <m/>
    <n v="896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3"/>
    <x v="28"/>
    <s v="003_24"/>
    <s v="JEFATURA DE GABINETE"/>
    <x v="2"/>
    <x v="2"/>
    <x v="97"/>
    <x v="97"/>
    <n v="0"/>
    <s v="SIN DESCRIPCIÓN PARA DESTINOS 00"/>
    <n v="14707.69"/>
    <n v="14707.69"/>
    <n v="0"/>
    <n v="0"/>
    <n v="0"/>
    <n v="0"/>
    <n v="0"/>
    <m/>
    <n v="14707.69"/>
    <m/>
    <m/>
    <m/>
    <n v="14707.69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98"/>
    <x v="98"/>
    <n v="0"/>
    <s v="SIN DESCRIPCIÓN PARA DESTINOS 00"/>
    <n v="2480"/>
    <n v="2480"/>
    <n v="0"/>
    <n v="0"/>
    <n v="0"/>
    <n v="0"/>
    <n v="0"/>
    <m/>
    <n v="2480"/>
    <m/>
    <m/>
    <m/>
    <n v="248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6"/>
    <x v="0"/>
    <n v="3"/>
    <x v="28"/>
    <s v="003_24"/>
    <s v="JEFATURA DE GABINETE"/>
    <x v="2"/>
    <x v="2"/>
    <x v="99"/>
    <x v="99"/>
    <n v="0"/>
    <s v="SIN DESCRIPCIÓN PARA DESTINOS 00"/>
    <n v="11397.95"/>
    <n v="11397.95"/>
    <n v="0"/>
    <n v="0"/>
    <n v="0"/>
    <n v="0"/>
    <n v="0"/>
    <m/>
    <n v="11397.95"/>
    <m/>
    <m/>
    <m/>
    <n v="11397.95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100"/>
    <x v="100"/>
    <n v="0"/>
    <s v="SIN DESCRIPCIÓN PARA DESTINOS 00"/>
    <n v="3500"/>
    <n v="3500"/>
    <n v="0"/>
    <n v="0"/>
    <n v="0"/>
    <n v="0"/>
    <n v="0"/>
    <m/>
    <n v="3500"/>
    <m/>
    <m/>
    <m/>
    <n v="35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0"/>
    <s v="SIN DESCRIPCIÓN PARA DESTINOS 00"/>
    <n v="500000"/>
    <n v="500000"/>
    <n v="29000"/>
    <n v="29000"/>
    <n v="0"/>
    <n v="0"/>
    <n v="0"/>
    <m/>
    <n v="471000"/>
    <m/>
    <m/>
    <m/>
    <n v="5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3"/>
    <s v="CABALGATA"/>
    <n v="750000"/>
    <n v="500000"/>
    <n v="740080"/>
    <n v="740080"/>
    <n v="0"/>
    <n v="0"/>
    <n v="0"/>
    <m/>
    <n v="9920"/>
    <m/>
    <m/>
    <m/>
    <n v="750000"/>
    <m/>
    <n v="0"/>
    <n v="250000"/>
    <n v="0"/>
    <n v="0"/>
    <n v="25000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4"/>
    <s v="EXPO AGROPECUARIA"/>
    <n v="500000"/>
    <n v="500000"/>
    <n v="0"/>
    <n v="0"/>
    <n v="0"/>
    <n v="0"/>
    <n v="0"/>
    <m/>
    <n v="500000"/>
    <m/>
    <m/>
    <n v="100000"/>
    <n v="600000"/>
    <s v="Oficio CGDE/133/2024 entre capitulo para la expo agropecuaria"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5"/>
    <s v="CHARRERIA"/>
    <n v="1300000"/>
    <n v="615000"/>
    <n v="1299200"/>
    <n v="0"/>
    <n v="0"/>
    <n v="0"/>
    <n v="0"/>
    <m/>
    <n v="800"/>
    <m/>
    <m/>
    <m/>
    <n v="1300000"/>
    <m/>
    <n v="0"/>
    <n v="700000"/>
    <n v="0"/>
    <n v="15000"/>
    <n v="68500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6"/>
    <s v="MICTLAN"/>
    <n v="750000"/>
    <n v="735000"/>
    <n v="0"/>
    <n v="0"/>
    <n v="0"/>
    <n v="0"/>
    <n v="0"/>
    <m/>
    <n v="750000"/>
    <m/>
    <m/>
    <m/>
    <n v="750000"/>
    <m/>
    <n v="0"/>
    <n v="15000"/>
    <n v="0"/>
    <n v="0"/>
    <n v="1500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7"/>
    <s v="ARBOL NAVIDEÑO"/>
    <n v="200000"/>
    <n v="450000"/>
    <n v="0"/>
    <n v="0"/>
    <n v="0"/>
    <n v="0"/>
    <n v="0"/>
    <m/>
    <n v="200000"/>
    <m/>
    <m/>
    <m/>
    <n v="200000"/>
    <m/>
    <n v="0"/>
    <n v="0"/>
    <n v="0"/>
    <n v="250000"/>
    <n v="-25000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2"/>
    <x v="17"/>
    <s v="026_24"/>
    <s v="DESPACHO DE LA COORDINACIÓN GENERAL DE D"/>
    <x v="2"/>
    <x v="2"/>
    <x v="101"/>
    <x v="101"/>
    <n v="28"/>
    <s v="ROSCA DE REYES"/>
    <n v="200000"/>
    <n v="200000"/>
    <n v="200000"/>
    <n v="200000"/>
    <n v="0"/>
    <n v="0"/>
    <n v="0"/>
    <m/>
    <n v="0"/>
    <m/>
    <m/>
    <m/>
    <n v="200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0"/>
    <n v="3"/>
    <x v="2"/>
    <n v="11"/>
    <x v="5"/>
    <s v="009_24"/>
    <s v="DIRECCIÓN GENERAL ADJUNTA DE PROTECCIÓN"/>
    <x v="2"/>
    <x v="2"/>
    <x v="101"/>
    <x v="101"/>
    <n v="0"/>
    <s v="SIN DESCRIPCIÓN PARA DESTINOS 00"/>
    <n v="200000"/>
    <n v="200000"/>
    <n v="0"/>
    <n v="0"/>
    <n v="0"/>
    <n v="0"/>
    <n v="0"/>
    <n v="200000"/>
    <n v="200000"/>
    <m/>
    <m/>
    <m/>
    <n v="2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26"/>
    <x v="39"/>
    <s v="016_24"/>
    <s v="DESPACHO DE LA COORDINACIÓN GENERAL DE C"/>
    <x v="2"/>
    <x v="2"/>
    <x v="101"/>
    <x v="101"/>
    <n v="0"/>
    <s v="SIN DESCRIPCIÓN PARA DESTINOS 00"/>
    <n v="4000000"/>
    <n v="4000000"/>
    <n v="0"/>
    <n v="0"/>
    <n v="0"/>
    <n v="0"/>
    <n v="0"/>
    <m/>
    <n v="4000000"/>
    <m/>
    <m/>
    <m/>
    <n v="40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30"/>
    <x v="35"/>
    <s v="018_24"/>
    <s v="DIRECCIÓN GENERAL DE POLÍTICA SOCIAL"/>
    <x v="2"/>
    <x v="2"/>
    <x v="101"/>
    <x v="101"/>
    <n v="0"/>
    <s v="SIN DESCRIPCIÓN PARA DESTINOS 00"/>
    <n v="74530"/>
    <n v="74530"/>
    <n v="0"/>
    <n v="0"/>
    <n v="0"/>
    <n v="0"/>
    <n v="0"/>
    <m/>
    <n v="74530"/>
    <m/>
    <m/>
    <m/>
    <n v="7453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2"/>
    <x v="2"/>
    <x v="101"/>
    <x v="101"/>
    <n v="0"/>
    <s v="SIN DESCRIPCIÓN PARA DESTINOS 00"/>
    <n v="619981"/>
    <n v="619981"/>
    <n v="600000"/>
    <n v="600000"/>
    <n v="0"/>
    <n v="0"/>
    <n v="0"/>
    <m/>
    <n v="19981"/>
    <m/>
    <m/>
    <m/>
    <n v="619981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101"/>
    <x v="101"/>
    <n v="0"/>
    <s v="SIN DESCRIPCIÓN PARA DESTINOS 00"/>
    <n v="1000000"/>
    <n v="1000000"/>
    <n v="0"/>
    <n v="0"/>
    <n v="0"/>
    <n v="0"/>
    <n v="0"/>
    <m/>
    <n v="1000000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0"/>
    <n v="1"/>
    <x v="1"/>
    <n v="14"/>
    <x v="4"/>
    <s v="010_24"/>
    <s v="DIRECCIÓN GENERAL DE CULTURA DE LA PAZ Y"/>
    <x v="2"/>
    <x v="2"/>
    <x v="101"/>
    <x v="101"/>
    <n v="0"/>
    <s v="SIN DESCRIPCIÓN PARA DESTINOS 00"/>
    <n v="850000"/>
    <n v="1000000"/>
    <n v="0"/>
    <n v="0"/>
    <n v="0"/>
    <n v="0"/>
    <n v="0"/>
    <m/>
    <n v="850000"/>
    <m/>
    <m/>
    <m/>
    <n v="850000"/>
    <m/>
    <n v="0"/>
    <n v="0"/>
    <n v="0"/>
    <n v="150000"/>
    <n v="-150000"/>
  </r>
  <r>
    <s v="1.1-00-24"/>
    <x v="0"/>
    <n v="1"/>
    <x v="0"/>
    <n v="1.3"/>
    <x v="0"/>
    <s v="1.3.4"/>
    <x v="0"/>
    <s v="F"/>
    <s v="Actividades destinadas a la promoción y fomento de"/>
    <s v="02_24"/>
    <x v="1"/>
    <x v="0"/>
    <n v="1"/>
    <x v="1"/>
    <n v="15"/>
    <x v="11"/>
    <s v="010_24"/>
    <s v="DIRECCIÓN GENERAL DE CULTURA DE LA PAZ Y"/>
    <x v="2"/>
    <x v="2"/>
    <x v="101"/>
    <x v="101"/>
    <n v="0"/>
    <s v="SIN DESCRIPCIÓN PARA DESTINOS 00"/>
    <n v="1000000"/>
    <n v="1000000"/>
    <n v="0"/>
    <n v="0"/>
    <n v="0"/>
    <n v="0"/>
    <n v="0"/>
    <m/>
    <n v="1000000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2"/>
    <x v="15"/>
    <s v="002_24"/>
    <s v="DIRECCIÓN GENERAL DE RELACIONES PÚBLICAS"/>
    <x v="2"/>
    <x v="2"/>
    <x v="101"/>
    <x v="101"/>
    <n v="0"/>
    <s v="SIN DESCRIPCIÓN PARA DESTINOS 00"/>
    <n v="0"/>
    <n v="850588.4"/>
    <n v="0"/>
    <n v="0"/>
    <n v="0"/>
    <n v="0"/>
    <n v="0"/>
    <m/>
    <n v="0"/>
    <m/>
    <m/>
    <m/>
    <n v="0"/>
    <m/>
    <n v="0"/>
    <n v="0"/>
    <n v="0"/>
    <n v="850588.4"/>
    <n v="-850588.4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5"/>
    <x v="16"/>
    <s v="005_24"/>
    <s v="DIRECCIÓN GENERAL DE RELACIONES GUBERNAM"/>
    <x v="2"/>
    <x v="2"/>
    <x v="101"/>
    <x v="101"/>
    <n v="0"/>
    <s v="SIN DESCRIPCIÓN PARA DESTINOS 00"/>
    <n v="850588.4"/>
    <n v="500000"/>
    <n v="0"/>
    <n v="0"/>
    <n v="0"/>
    <n v="0"/>
    <n v="0"/>
    <m/>
    <n v="850588.4"/>
    <m/>
    <m/>
    <m/>
    <n v="850588.4"/>
    <m/>
    <n v="0"/>
    <n v="350588.4"/>
    <n v="0"/>
    <n v="0"/>
    <n v="350588.4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5"/>
    <x v="5"/>
    <n v="5"/>
    <x v="16"/>
    <s v="005_24"/>
    <s v="DIRECCIÓN GENERAL DE RELACIONES GUBERNAM"/>
    <x v="2"/>
    <x v="2"/>
    <x v="101"/>
    <x v="101"/>
    <n v="32"/>
    <s v="INFORME DE GOBIERNO"/>
    <n v="500000"/>
    <n v="0"/>
    <n v="0"/>
    <n v="0"/>
    <n v="0"/>
    <n v="0"/>
    <n v="0"/>
    <m/>
    <n v="500000"/>
    <m/>
    <m/>
    <m/>
    <n v="500000"/>
    <m/>
    <n v="0"/>
    <n v="500000"/>
    <n v="0"/>
    <n v="0"/>
    <n v="50000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101"/>
    <x v="101"/>
    <n v="0"/>
    <s v="SIN DESCRIPCIÓN PARA DESTINOS 00"/>
    <n v="639567.19999999995"/>
    <n v="639567.19999999995"/>
    <n v="0"/>
    <n v="0"/>
    <n v="0"/>
    <n v="0"/>
    <n v="0"/>
    <m/>
    <n v="639567.19999999995"/>
    <m/>
    <m/>
    <m/>
    <n v="639567.19999999995"/>
    <m/>
    <n v="0"/>
    <n v="0"/>
    <n v="0"/>
    <n v="0"/>
    <n v="0"/>
  </r>
  <r>
    <s v="1.1-00-24"/>
    <x v="0"/>
    <n v="1"/>
    <x v="0"/>
    <n v="1.3"/>
    <x v="0"/>
    <s v="1.3.4"/>
    <x v="0"/>
    <s v="O"/>
    <s v="Actividades que realizan la función pública o cont"/>
    <s v="02_24"/>
    <x v="1"/>
    <x v="0"/>
    <n v="1"/>
    <x v="1"/>
    <n v="7"/>
    <x v="34"/>
    <s v="007_24"/>
    <s v="DIRECCIÓN DE LA SECRETARÍA GENERAL"/>
    <x v="2"/>
    <x v="2"/>
    <x v="101"/>
    <x v="101"/>
    <n v="0"/>
    <s v="SIN DESCRIPCIÓN PARA DESTINOS 00"/>
    <n v="160000"/>
    <n v="160000"/>
    <n v="0"/>
    <n v="0"/>
    <n v="0"/>
    <n v="0"/>
    <n v="0"/>
    <n v="160000"/>
    <n v="160000"/>
    <m/>
    <m/>
    <m/>
    <n v="16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2"/>
    <x v="2"/>
    <x v="101"/>
    <x v="101"/>
    <n v="0"/>
    <s v="SIN DESCRIPCIÓN PARA DESTINOS 00"/>
    <n v="400000"/>
    <n v="400000"/>
    <n v="0"/>
    <n v="0"/>
    <n v="0"/>
    <n v="0"/>
    <n v="0"/>
    <m/>
    <n v="400000"/>
    <m/>
    <m/>
    <m/>
    <n v="40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2"/>
    <x v="2"/>
    <x v="101"/>
    <x v="101"/>
    <n v="15"/>
    <s v="FESTIVAL MAROMETA"/>
    <n v="1500000"/>
    <n v="1500000"/>
    <n v="0"/>
    <n v="0"/>
    <n v="0"/>
    <n v="0"/>
    <n v="0"/>
    <m/>
    <n v="1500000"/>
    <m/>
    <m/>
    <m/>
    <n v="1500000"/>
    <m/>
    <n v="0"/>
    <n v="0"/>
    <n v="0"/>
    <n v="0"/>
    <n v="0"/>
  </r>
  <r>
    <s v="1.1-00-24"/>
    <x v="0"/>
    <n v="2"/>
    <x v="1"/>
    <n v="2.4"/>
    <x v="9"/>
    <s v="2.4.2"/>
    <x v="13"/>
    <s v="F"/>
    <s v="Actividades destinadas a la promoción y fomento de"/>
    <s v="06_24"/>
    <x v="11"/>
    <x v="0"/>
    <n v="5"/>
    <x v="5"/>
    <n v="29"/>
    <x v="23"/>
    <s v="017_24"/>
    <s v="DIRECCIÓN GENERAL DE CULTURA"/>
    <x v="2"/>
    <x v="2"/>
    <x v="101"/>
    <x v="101"/>
    <n v="16"/>
    <s v="DIA DEL MAESTRO"/>
    <n v="600000"/>
    <n v="600000"/>
    <n v="0"/>
    <n v="0"/>
    <n v="0"/>
    <n v="0"/>
    <n v="0"/>
    <m/>
    <n v="600000"/>
    <m/>
    <m/>
    <m/>
    <n v="600000"/>
    <m/>
    <n v="0"/>
    <n v="0"/>
    <n v="0"/>
    <n v="0"/>
    <n v="0"/>
  </r>
  <r>
    <s v="1.1-00-24"/>
    <x v="0"/>
    <n v="3"/>
    <x v="4"/>
    <n v="3.7"/>
    <x v="10"/>
    <s v="3.7.1"/>
    <x v="14"/>
    <s v="E"/>
    <s v="Actividades del sector público, que realiza en for"/>
    <s v="09_24"/>
    <x v="9"/>
    <x v="0"/>
    <n v="8"/>
    <x v="6"/>
    <n v="47"/>
    <x v="40"/>
    <s v="029_24"/>
    <s v="DIRECCIÓN GENERAL DE TURISMO Y PROMOCIÓN"/>
    <x v="2"/>
    <x v="2"/>
    <x v="101"/>
    <x v="101"/>
    <n v="22"/>
    <s v="ESCUELA DE CHARRERIA"/>
    <n v="0"/>
    <n v="700000"/>
    <n v="0"/>
    <n v="0"/>
    <n v="0"/>
    <n v="0"/>
    <n v="0"/>
    <m/>
    <n v="0"/>
    <m/>
    <m/>
    <m/>
    <n v="0"/>
    <m/>
    <n v="0"/>
    <n v="0"/>
    <n v="0"/>
    <n v="700000"/>
    <n v="-700000"/>
  </r>
  <r>
    <s v="1.1-00-24"/>
    <x v="0"/>
    <n v="2"/>
    <x v="1"/>
    <n v="2.1"/>
    <x v="5"/>
    <s v="2.1.5"/>
    <x v="10"/>
    <s v="R"/>
    <s v="Solamente actividades específicas, distintas a las"/>
    <s v="17_24"/>
    <x v="10"/>
    <x v="0"/>
    <n v="4"/>
    <x v="3"/>
    <n v="56"/>
    <x v="19"/>
    <s v="037_24"/>
    <s v="UNIDAD DE ACOPIO Y SALUD ANIMAL MUNICIPA"/>
    <x v="2"/>
    <x v="2"/>
    <x v="101"/>
    <x v="101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102"/>
    <x v="102"/>
    <n v="0"/>
    <s v="SIN DESCRIPCIÓN PARA DESTINOS 00"/>
    <n v="700000"/>
    <n v="700000"/>
    <n v="108835.98"/>
    <n v="108835.98"/>
    <n v="108835.98"/>
    <n v="108835.98"/>
    <n v="108835.98"/>
    <m/>
    <n v="591164.02"/>
    <m/>
    <m/>
    <m/>
    <n v="700000"/>
    <m/>
    <n v="0"/>
    <n v="0"/>
    <n v="0"/>
    <n v="0"/>
    <n v="0"/>
  </r>
  <r>
    <s v="2.6-01-23"/>
    <x v="5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1000247.19"/>
    <n v="1000247.19"/>
    <n v="1000247.19"/>
    <n v="1000247.19"/>
    <n v="1000247.19"/>
    <m/>
    <n v="-1000247.19"/>
    <n v="1000247.19"/>
    <m/>
    <m/>
    <n v="1000247.19"/>
    <m/>
    <n v="0"/>
    <n v="0"/>
    <n v="0"/>
    <n v="0"/>
    <n v="0"/>
  </r>
  <r>
    <s v="2.6-11-23"/>
    <x v="6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1270.2"/>
    <n v="1270.2"/>
    <n v="1270.2"/>
    <n v="1270.2"/>
    <n v="1270.2"/>
    <m/>
    <n v="-1270.2"/>
    <n v="1270.2"/>
    <m/>
    <m/>
    <n v="1270.2"/>
    <m/>
    <n v="0"/>
    <n v="0"/>
    <n v="0"/>
    <n v="0"/>
    <n v="0"/>
  </r>
  <r>
    <s v="2.5-01-23"/>
    <x v="7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1453929.04"/>
    <n v="1453929.04"/>
    <n v="1453929.04"/>
    <n v="1453929.04"/>
    <n v="1453929.04"/>
    <m/>
    <n v="-1453929.04"/>
    <n v="1453929.04"/>
    <m/>
    <m/>
    <n v="1453929.04"/>
    <m/>
    <n v="0"/>
    <n v="0"/>
    <n v="0"/>
    <n v="0"/>
    <n v="0"/>
  </r>
  <r>
    <s v="2.5-02-23"/>
    <x v="8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583718.5"/>
    <n v="583718.5"/>
    <n v="583718.5"/>
    <n v="583718.5"/>
    <n v="583718.5"/>
    <m/>
    <n v="-583718.5"/>
    <n v="583718.5"/>
    <m/>
    <m/>
    <n v="583718.5"/>
    <m/>
    <n v="0"/>
    <n v="0"/>
    <n v="0"/>
    <n v="0"/>
    <n v="0"/>
  </r>
  <r>
    <s v="2.6-05-23"/>
    <x v="9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38913"/>
    <n v="38913"/>
    <n v="38913"/>
    <n v="38913"/>
    <n v="38913"/>
    <m/>
    <n v="-38913"/>
    <n v="38913"/>
    <m/>
    <m/>
    <n v="38913"/>
    <m/>
    <n v="0"/>
    <n v="0"/>
    <n v="0"/>
    <n v="0"/>
    <n v="0"/>
  </r>
  <r>
    <s v="2.6-06-23"/>
    <x v="10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167669.15"/>
    <n v="167669.15"/>
    <n v="167669.15"/>
    <n v="167669.15"/>
    <n v="177132.03"/>
    <m/>
    <n v="-167669.15"/>
    <n v="167669.15"/>
    <m/>
    <m/>
    <n v="167669.15"/>
    <m/>
    <n v="0"/>
    <n v="0"/>
    <n v="0"/>
    <n v="0"/>
    <n v="0"/>
  </r>
  <r>
    <s v="2.6-12-23"/>
    <x v="11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3"/>
    <x v="103"/>
    <n v="0"/>
    <s v="SIN DESCRIPCIÓN PARA DESTINOS 00"/>
    <n v="0"/>
    <n v="0"/>
    <n v="7445.91"/>
    <n v="7445.91"/>
    <n v="7445.91"/>
    <n v="7445.91"/>
    <n v="7445.91"/>
    <m/>
    <n v="-7445.91"/>
    <n v="7445.91"/>
    <m/>
    <m/>
    <n v="7445.91"/>
    <m/>
    <n v="0"/>
    <n v="0"/>
    <n v="0"/>
    <n v="0"/>
    <n v="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0"/>
    <n v="2"/>
    <x v="7"/>
    <n v="36"/>
    <x v="20"/>
    <s v="022_24"/>
    <s v="DIRECCIÓN GENERAL DE AGUA POTABLE Y SANE"/>
    <x v="2"/>
    <x v="2"/>
    <x v="104"/>
    <x v="104"/>
    <n v="0"/>
    <s v="SIN DESCRIPCIÓN PARA DESTINOS 00"/>
    <n v="7000000"/>
    <n v="7000000"/>
    <n v="2458426"/>
    <n v="2458426"/>
    <n v="2458426"/>
    <n v="2458426"/>
    <n v="2458426"/>
    <n v="9300000"/>
    <n v="4541574"/>
    <m/>
    <m/>
    <n v="2300000"/>
    <n v="93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104"/>
    <x v="104"/>
    <n v="0"/>
    <s v="SIN DESCRIPCIÓN PARA DESTINOS 00"/>
    <n v="1000000"/>
    <n v="1000000"/>
    <n v="22802.06"/>
    <n v="22802.06"/>
    <n v="0"/>
    <n v="0"/>
    <n v="0"/>
    <m/>
    <n v="977197.94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O"/>
    <s v="Actividades que realizan la función pública o cont"/>
    <s v="02_24"/>
    <x v="1"/>
    <x v="0"/>
    <n v="1"/>
    <x v="1"/>
    <n v="7"/>
    <x v="34"/>
    <s v="007_24"/>
    <s v="DIRECCIÓN DE LA SECRETARÍA GENERAL"/>
    <x v="2"/>
    <x v="2"/>
    <x v="104"/>
    <x v="104"/>
    <n v="0"/>
    <s v="SIN DESCRIPCIÓN PARA DESTINOS 00"/>
    <n v="1000000"/>
    <n v="500000"/>
    <n v="696867.6"/>
    <n v="0"/>
    <n v="0"/>
    <n v="0"/>
    <n v="0"/>
    <n v="1500000"/>
    <n v="303132.40000000002"/>
    <m/>
    <m/>
    <n v="500000"/>
    <n v="1500000"/>
    <m/>
    <n v="0"/>
    <n v="500000"/>
    <n v="0"/>
    <n v="0"/>
    <n v="50000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0"/>
    <x v="30"/>
    <s v="025_24"/>
    <s v="DESPACHO DE LA COMISARÍA DE LA POLICÍA P"/>
    <x v="2"/>
    <x v="2"/>
    <x v="105"/>
    <x v="105"/>
    <n v="0"/>
    <s v="SIN DESCRIPCIÓN PARA DESTINOS 00"/>
    <n v="50000"/>
    <n v="50000"/>
    <n v="0"/>
    <n v="0"/>
    <n v="0"/>
    <n v="0"/>
    <n v="0"/>
    <m/>
    <n v="50000"/>
    <m/>
    <m/>
    <m/>
    <n v="5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2"/>
    <x v="2"/>
    <x v="105"/>
    <x v="105"/>
    <n v="0"/>
    <s v="SIN DESCRIPCIÓN PARA DESTINOS 00"/>
    <n v="1661937.89"/>
    <n v="1661937.89"/>
    <n v="1"/>
    <n v="1"/>
    <n v="1"/>
    <n v="1"/>
    <n v="0"/>
    <m/>
    <n v="1661936.89"/>
    <m/>
    <m/>
    <m/>
    <n v="1661937.89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105"/>
    <x v="105"/>
    <n v="0"/>
    <s v="SIN DESCRIPCIÓN PARA DESTINOS 00"/>
    <n v="10000000"/>
    <n v="10000000"/>
    <n v="3031051.73"/>
    <n v="3031051.73"/>
    <n v="3031051.73"/>
    <n v="3031051.73"/>
    <n v="3031051.73"/>
    <m/>
    <n v="6968948.2699999996"/>
    <m/>
    <m/>
    <m/>
    <n v="100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20"/>
    <x v="13"/>
    <s v="014_24"/>
    <s v="DIRECCIÓN GENERAL DE INGRESOS"/>
    <x v="2"/>
    <x v="2"/>
    <x v="106"/>
    <x v="106"/>
    <n v="0"/>
    <s v="SIN DESCRIPCIÓN PARA DESTINOS 00"/>
    <n v="450000"/>
    <n v="450000"/>
    <n v="0"/>
    <n v="0"/>
    <n v="0"/>
    <n v="0"/>
    <n v="0"/>
    <m/>
    <n v="450000"/>
    <m/>
    <m/>
    <m/>
    <n v="45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20"/>
    <x v="13"/>
    <s v="014_24"/>
    <s v="DIRECCIÓN GENERAL DE INGRESOS"/>
    <x v="2"/>
    <x v="2"/>
    <x v="107"/>
    <x v="107"/>
    <n v="0"/>
    <s v="SIN DESCRIPCIÓN PARA DESTINOS 00"/>
    <n v="300000"/>
    <n v="300000"/>
    <n v="0"/>
    <n v="0"/>
    <n v="0"/>
    <n v="0"/>
    <n v="0"/>
    <m/>
    <n v="300000"/>
    <m/>
    <m/>
    <m/>
    <n v="3000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8"/>
    <x v="2"/>
    <s v="012_24"/>
    <s v="DIRECCIÓN DE PROCESOS ADMINISTRATIVOS Y"/>
    <x v="2"/>
    <x v="2"/>
    <x v="108"/>
    <x v="108"/>
    <n v="0"/>
    <s v="SIN DESCRIPCIÓN PARA DESTINOS 00"/>
    <n v="18000"/>
    <n v="18000"/>
    <n v="0"/>
    <n v="0"/>
    <n v="0"/>
    <n v="0"/>
    <n v="0"/>
    <m/>
    <n v="18000"/>
    <m/>
    <m/>
    <m/>
    <n v="18000"/>
    <m/>
    <n v="0"/>
    <n v="0"/>
    <n v="0"/>
    <n v="0"/>
    <n v="0"/>
  </r>
  <r>
    <s v="1.1-00-24"/>
    <x v="0"/>
    <n v="1"/>
    <x v="0"/>
    <n v="1.7"/>
    <x v="2"/>
    <s v="1.7.1"/>
    <x v="7"/>
    <s v="R"/>
    <s v="Solamente actividades específicas, distintas a las"/>
    <s v="08_24"/>
    <x v="6"/>
    <x v="0"/>
    <n v="7"/>
    <x v="4"/>
    <n v="41"/>
    <x v="12"/>
    <s v="025_24"/>
    <s v="DESPACHO DE LA COMISARÍA DE LA POLICÍA P"/>
    <x v="2"/>
    <x v="2"/>
    <x v="109"/>
    <x v="109"/>
    <n v="0"/>
    <s v="SIN DESCRIPCIÓN PARA DESTINOS 00"/>
    <n v="120000"/>
    <n v="120000"/>
    <n v="0"/>
    <n v="0"/>
    <n v="0"/>
    <n v="0"/>
    <n v="0"/>
    <m/>
    <n v="120000"/>
    <m/>
    <m/>
    <m/>
    <n v="12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0"/>
    <n v="6"/>
    <x v="0"/>
    <n v="21"/>
    <x v="3"/>
    <s v="015_24"/>
    <s v="DIRECCIÓN GENERAL DE ADMINISTRACIÓN"/>
    <x v="2"/>
    <x v="2"/>
    <x v="109"/>
    <x v="109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2"/>
    <x v="1"/>
    <n v="2.6"/>
    <x v="11"/>
    <s v="2.6.8"/>
    <x v="15"/>
    <s v="R"/>
    <s v="Solamente actividades específicas, distintas a las"/>
    <s v="14_24"/>
    <x v="12"/>
    <x v="0"/>
    <n v="1"/>
    <x v="1"/>
    <n v="53"/>
    <x v="41"/>
    <s v="034_24"/>
    <s v="CENTRO DE ESTIMULACIÓN PARA PERSONAS CON"/>
    <x v="3"/>
    <x v="3"/>
    <x v="110"/>
    <x v="110"/>
    <n v="0"/>
    <s v="SIN DESCRIPCIÓN PARA DESTINOS 00"/>
    <n v="10523208.92"/>
    <n v="10523208.92"/>
    <n v="0"/>
    <n v="0"/>
    <n v="0"/>
    <n v="0"/>
    <n v="0"/>
    <n v="10523208.92"/>
    <n v="10523208.92"/>
    <n v="3000000"/>
    <m/>
    <m/>
    <n v="13523208.92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3"/>
    <x v="3"/>
    <x v="110"/>
    <x v="110"/>
    <n v="0"/>
    <s v="SIN DESCRIPCIÓN PARA DESTINOS 00"/>
    <n v="199200"/>
    <n v="199200"/>
    <n v="0"/>
    <n v="0"/>
    <n v="0"/>
    <n v="0"/>
    <n v="0"/>
    <n v="199200"/>
    <n v="199200"/>
    <m/>
    <m/>
    <m/>
    <n v="19920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3"/>
    <x v="3"/>
    <x v="110"/>
    <x v="110"/>
    <n v="0"/>
    <s v="SIN DESCRIPCIÓN PARA DESTINOS 00"/>
    <n v="2200000"/>
    <n v="2200000"/>
    <n v="0"/>
    <n v="0"/>
    <n v="0"/>
    <n v="0"/>
    <n v="0"/>
    <n v="2200000"/>
    <n v="2200000"/>
    <m/>
    <m/>
    <m/>
    <n v="2200000"/>
    <m/>
    <n v="0"/>
    <n v="0"/>
    <n v="0"/>
    <n v="0"/>
    <n v="0"/>
  </r>
  <r>
    <s v="1.1-00-24"/>
    <x v="0"/>
    <n v="2"/>
    <x v="1"/>
    <n v="2.4"/>
    <x v="9"/>
    <s v="2.4.1"/>
    <x v="16"/>
    <s v="F"/>
    <s v="Actividades destinadas a la promoción y fomento de"/>
    <s v="16_24"/>
    <x v="13"/>
    <x v="0"/>
    <n v="5"/>
    <x v="5"/>
    <n v="55"/>
    <x v="42"/>
    <s v="036_24"/>
    <s v="CONSEJO MUNICIPAL DEL DEPORTE (COMUDE)"/>
    <x v="3"/>
    <x v="3"/>
    <x v="110"/>
    <x v="110"/>
    <n v="0"/>
    <s v="SIN DESCRIPCIÓN PARA DESTINOS 00"/>
    <n v="17059649.879999999"/>
    <n v="17059649.879999999"/>
    <n v="2879091.14"/>
    <n v="2879091.14"/>
    <n v="2879091.14"/>
    <n v="35816.160000000003"/>
    <n v="35816.160000000003"/>
    <n v="17059649.879999999"/>
    <n v="14180558.739999998"/>
    <m/>
    <m/>
    <m/>
    <n v="17059649.879999999"/>
    <m/>
    <n v="0"/>
    <n v="0"/>
    <n v="0"/>
    <n v="0"/>
    <n v="0"/>
  </r>
  <r>
    <s v="1.1-00-24"/>
    <x v="0"/>
    <n v="2"/>
    <x v="1"/>
    <n v="2.7"/>
    <x v="6"/>
    <s v="2.7.1"/>
    <x v="6"/>
    <s v="R"/>
    <s v="Solamente actividades específicas, distintas a las"/>
    <s v="15_24"/>
    <x v="14"/>
    <x v="0"/>
    <n v="1"/>
    <x v="1"/>
    <n v="54"/>
    <x v="43"/>
    <s v="035_24"/>
    <s v="INSTITUTO DE ALTERNATIVAS PARA LOS JÓVEN"/>
    <x v="3"/>
    <x v="3"/>
    <x v="110"/>
    <x v="110"/>
    <n v="0"/>
    <s v="SIN DESCRIPCIÓN PARA DESTINOS 00"/>
    <n v="12778438.16"/>
    <n v="12778438.16"/>
    <n v="13329.95"/>
    <n v="13329.95"/>
    <n v="13329.95"/>
    <n v="13329.95"/>
    <n v="13329.95"/>
    <n v="12778438.16"/>
    <n v="12765108.210000001"/>
    <n v="2000000"/>
    <m/>
    <m/>
    <n v="14778438.16"/>
    <m/>
    <n v="0"/>
    <n v="0"/>
    <n v="0"/>
    <n v="0"/>
    <n v="0"/>
  </r>
  <r>
    <s v="1.1-00-24"/>
    <x v="0"/>
    <n v="2"/>
    <x v="1"/>
    <n v="2.6"/>
    <x v="11"/>
    <s v="2.6.8"/>
    <x v="15"/>
    <s v="R"/>
    <s v="Solamente actividades específicas, distintas a las"/>
    <s v="13_24"/>
    <x v="15"/>
    <x v="0"/>
    <n v="1"/>
    <x v="1"/>
    <n v="52"/>
    <x v="44"/>
    <s v="033_24"/>
    <s v="INSTITUTO MUNICIPAL DE LA MUJER TLAJOMUL"/>
    <x v="3"/>
    <x v="3"/>
    <x v="110"/>
    <x v="110"/>
    <n v="0"/>
    <s v="SIN DESCRIPCIÓN PARA DESTINOS 00"/>
    <n v="6135546.4699999997"/>
    <n v="6135546.4699999997"/>
    <n v="267520.21999999997"/>
    <n v="267520.21999999997"/>
    <n v="267520.21999999997"/>
    <n v="267520.21999999997"/>
    <n v="267520.21999999997"/>
    <n v="6135546.4699999997"/>
    <n v="5868026.25"/>
    <m/>
    <m/>
    <m/>
    <n v="6135546.4699999997"/>
    <m/>
    <n v="0"/>
    <n v="0"/>
    <n v="0"/>
    <n v="0"/>
    <n v="0"/>
  </r>
  <r>
    <s v="1.1-00-24"/>
    <x v="0"/>
    <n v="2"/>
    <x v="1"/>
    <n v="2.6"/>
    <x v="11"/>
    <s v="2.6.3"/>
    <x v="17"/>
    <s v="R"/>
    <s v="Solamente actividades específicas, distintas a las"/>
    <s v="12_24"/>
    <x v="16"/>
    <x v="0"/>
    <n v="1"/>
    <x v="1"/>
    <n v="51"/>
    <x v="45"/>
    <s v="032_24"/>
    <s v="SISTEMA INTEGRAL PARA EL DESARROLLO DE L"/>
    <x v="3"/>
    <x v="3"/>
    <x v="110"/>
    <x v="110"/>
    <n v="0"/>
    <s v="SIN DESCRIPCIÓN PARA DESTINOS 00"/>
    <n v="68471532.379999995"/>
    <n v="68471532.379999995"/>
    <n v="5705961.0300000003"/>
    <n v="5705961.0300000003"/>
    <n v="5705961.0300000003"/>
    <n v="5705961.0300000003"/>
    <n v="5705961.0300000003"/>
    <n v="68471532.379999995"/>
    <n v="62765571.349999994"/>
    <m/>
    <m/>
    <m/>
    <n v="68471532.379999995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0"/>
    <n v="6"/>
    <x v="0"/>
    <n v="19"/>
    <x v="38"/>
    <s v="013_24"/>
    <s v="DIRECCIÓN GENERAL DE FINANZAS"/>
    <x v="3"/>
    <x v="3"/>
    <x v="111"/>
    <x v="111"/>
    <n v="0"/>
    <s v="SIN DESCRIPCIÓN PARA DESTINOS 00"/>
    <n v="5000000"/>
    <n v="5000000"/>
    <n v="0"/>
    <n v="0"/>
    <n v="0"/>
    <n v="0"/>
    <n v="0"/>
    <n v="9400000"/>
    <n v="5000000"/>
    <m/>
    <m/>
    <n v="4158535.45"/>
    <n v="9158535.4499999993"/>
    <m/>
    <n v="0"/>
    <n v="0"/>
    <n v="0"/>
    <n v="0"/>
    <n v="0"/>
  </r>
  <r>
    <s v="1.1-00-24"/>
    <x v="0"/>
    <n v="3"/>
    <x v="3"/>
    <n v="3.1"/>
    <x v="7"/>
    <s v="3.1.1"/>
    <x v="9"/>
    <s v="S"/>
    <s v="Definidos en el Presupuesto de Egresos y los que s"/>
    <s v="09_24"/>
    <x v="9"/>
    <x v="0"/>
    <n v="8"/>
    <x v="6"/>
    <n v="45"/>
    <x v="46"/>
    <s v="028_24"/>
    <s v="DIRECCÍON GENERAL DE DESARROLLO RURAL"/>
    <x v="3"/>
    <x v="3"/>
    <x v="112"/>
    <x v="112"/>
    <n v="0"/>
    <s v="SIN DESCRIPCIÓN PARA DESTINOS 00"/>
    <n v="3000000"/>
    <n v="3000000"/>
    <n v="2992000"/>
    <n v="0"/>
    <n v="0"/>
    <n v="0"/>
    <n v="0"/>
    <n v="3000000"/>
    <n v="8000"/>
    <m/>
    <m/>
    <m/>
    <n v="3000000"/>
    <m/>
    <n v="0"/>
    <n v="0"/>
    <n v="0"/>
    <n v="0"/>
    <n v="0"/>
  </r>
  <r>
    <s v="1.1-00-24"/>
    <x v="0"/>
    <n v="3"/>
    <x v="3"/>
    <n v="3.1"/>
    <x v="7"/>
    <s v="3.1.1"/>
    <x v="9"/>
    <s v="S"/>
    <s v="Definidos en el Presupuesto de Egresos y los que s"/>
    <s v="09_24"/>
    <x v="9"/>
    <x v="0"/>
    <n v="8"/>
    <x v="6"/>
    <n v="46"/>
    <x v="47"/>
    <s v="028_24"/>
    <s v="DIRECCÍON GENERAL DE DESARROLLO RURAL"/>
    <x v="3"/>
    <x v="3"/>
    <x v="112"/>
    <x v="112"/>
    <n v="0"/>
    <s v="SIN DESCRIPCIÓN PARA DESTINOS 00"/>
    <n v="400000"/>
    <n v="400000"/>
    <n v="0"/>
    <n v="0"/>
    <n v="0"/>
    <n v="0"/>
    <n v="0"/>
    <n v="400000"/>
    <n v="400000"/>
    <m/>
    <m/>
    <m/>
    <n v="4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0"/>
    <n v="8"/>
    <x v="6"/>
    <n v="44"/>
    <x v="24"/>
    <s v="028_24"/>
    <s v="DIRECCÍON GENERAL DE DESARROLLO RURAL"/>
    <x v="3"/>
    <x v="3"/>
    <x v="112"/>
    <x v="112"/>
    <n v="0"/>
    <s v="SIN DESCRIPCIÓN PARA DESTINOS 00"/>
    <n v="0"/>
    <n v="0"/>
    <n v="0"/>
    <n v="0"/>
    <n v="0"/>
    <n v="0"/>
    <n v="0"/>
    <n v="0"/>
    <n v="0"/>
    <m/>
    <m/>
    <n v="500000"/>
    <n v="500000"/>
    <s v="Oficio: CGDE/86/2024 Transferencia entre capitulos"/>
    <m/>
    <m/>
    <m/>
    <m/>
    <m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0"/>
    <x v="36"/>
    <s v="008_24"/>
    <s v="DIRECCIÓN DE VIVIENDA"/>
    <x v="3"/>
    <x v="3"/>
    <x v="113"/>
    <x v="113"/>
    <n v="7"/>
    <s v="RENTA TU CASA"/>
    <n v="3500000"/>
    <n v="3500000"/>
    <n v="0"/>
    <n v="0"/>
    <n v="0"/>
    <n v="0"/>
    <n v="0"/>
    <n v="3500000"/>
    <n v="3500000"/>
    <m/>
    <m/>
    <m/>
    <n v="35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0"/>
    <x v="36"/>
    <s v="008_24"/>
    <s v="DIRECCIÓN DE VIVIENDA"/>
    <x v="3"/>
    <x v="3"/>
    <x v="113"/>
    <x v="113"/>
    <n v="8"/>
    <s v="VIVIENDA PROTEGIDA"/>
    <n v="1000000"/>
    <n v="1000000"/>
    <n v="0"/>
    <n v="0"/>
    <n v="0"/>
    <n v="0"/>
    <n v="0"/>
    <n v="1000000"/>
    <n v="1000000"/>
    <m/>
    <m/>
    <m/>
    <n v="10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16"/>
    <x v="1"/>
    <s v="010_24"/>
    <s v="DIRECCIÓN GENERAL DE CULTURA DE LA PAZ Y"/>
    <x v="3"/>
    <x v="3"/>
    <x v="113"/>
    <x v="113"/>
    <n v="0"/>
    <s v="SIN DESCRIPCIÓN PARA DESTINOS 00"/>
    <n v="5600000"/>
    <n v="5600000"/>
    <n v="580000"/>
    <n v="580000"/>
    <n v="580000"/>
    <n v="0"/>
    <n v="0"/>
    <n v="5600000"/>
    <n v="5020000"/>
    <m/>
    <m/>
    <m/>
    <n v="56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0"/>
    <n v="1"/>
    <x v="1"/>
    <n v="57"/>
    <x v="48"/>
    <s v="010_24"/>
    <s v="DIRECCIÓN GENERAL DE CULTURA DE LA PAZ Y"/>
    <x v="3"/>
    <x v="3"/>
    <x v="113"/>
    <x v="113"/>
    <n v="0"/>
    <s v="SIN DESCRIPCIÓN PARA DESTINOS 00"/>
    <n v="1200000"/>
    <n v="1200000"/>
    <n v="0"/>
    <n v="0"/>
    <n v="0"/>
    <n v="0"/>
    <n v="0"/>
    <n v="1200000"/>
    <n v="1200000"/>
    <m/>
    <m/>
    <m/>
    <n v="12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27"/>
    <x v="49"/>
    <s v="016_24"/>
    <s v="DESPACHO DE LA COORDINACIÓN GENERAL DE C"/>
    <x v="3"/>
    <x v="3"/>
    <x v="113"/>
    <x v="113"/>
    <n v="0"/>
    <s v="SIN DESCRIPCIÓN PARA DESTINOS 00"/>
    <n v="1000000"/>
    <n v="1000000"/>
    <n v="0"/>
    <n v="0"/>
    <n v="0"/>
    <n v="0"/>
    <n v="0"/>
    <n v="1000000"/>
    <n v="1000000"/>
    <m/>
    <m/>
    <m/>
    <n v="10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30"/>
    <x v="35"/>
    <s v="018_24"/>
    <s v="DIRECCIÓN GENERAL DE POLÍTICA SOCIAL"/>
    <x v="3"/>
    <x v="3"/>
    <x v="113"/>
    <x v="113"/>
    <n v="0"/>
    <s v="SIN DESCRIPCIÓN PARA DESTINOS 00"/>
    <n v="12000000"/>
    <n v="12000000"/>
    <n v="0"/>
    <n v="0"/>
    <n v="0"/>
    <n v="0"/>
    <n v="0"/>
    <n v="12000000"/>
    <n v="12000000"/>
    <m/>
    <m/>
    <m/>
    <n v="120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31"/>
    <x v="50"/>
    <s v="018_24"/>
    <s v="DIRECCIÓN GENERAL DE POLÍTICA SOCIAL"/>
    <x v="3"/>
    <x v="3"/>
    <x v="113"/>
    <x v="113"/>
    <n v="0"/>
    <s v="SIN DESCRIPCIÓN PARA DESTINOS 00"/>
    <n v="52216447.640000001"/>
    <n v="54793475.799999997"/>
    <n v="52216447.640000001"/>
    <n v="52216447.640000001"/>
    <n v="26108223.82"/>
    <n v="0"/>
    <n v="0"/>
    <n v="52216447.640000001"/>
    <n v="0"/>
    <m/>
    <m/>
    <m/>
    <n v="52216447.640000001"/>
    <m/>
    <n v="0"/>
    <n v="0.04"/>
    <n v="0"/>
    <n v="2577028.2000000002"/>
    <n v="-2577028.16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32"/>
    <x v="51"/>
    <s v="018_24"/>
    <s v="DIRECCIÓN GENERAL DE POLÍTICA SOCIAL"/>
    <x v="3"/>
    <x v="3"/>
    <x v="113"/>
    <x v="113"/>
    <n v="0"/>
    <s v="SIN DESCRIPCIÓN PARA DESTINOS 00"/>
    <n v="17662452.359999999"/>
    <n v="15085424.199999999"/>
    <n v="17121505.969999999"/>
    <n v="17121505.969999999"/>
    <n v="0"/>
    <n v="0"/>
    <n v="0"/>
    <n v="17662452.359999999"/>
    <n v="540946.3900000006"/>
    <m/>
    <m/>
    <m/>
    <n v="17662452.359999999"/>
    <m/>
    <n v="0"/>
    <n v="2577028.2000000002"/>
    <n v="0"/>
    <n v="0.04"/>
    <n v="2577028.16"/>
  </r>
  <r>
    <s v="1.1-00-24"/>
    <x v="0"/>
    <n v="2"/>
    <x v="1"/>
    <n v="2.7"/>
    <x v="6"/>
    <s v="2.7.1"/>
    <x v="6"/>
    <s v="E"/>
    <s v="Actividades del sector público, que realiza en for"/>
    <s v="10_24"/>
    <x v="5"/>
    <x v="0"/>
    <n v="4"/>
    <x v="3"/>
    <n v="48"/>
    <x v="10"/>
    <s v="030_24"/>
    <s v="DIRECCIÓN DE PROYECTOS ESTRATEGICOS"/>
    <x v="3"/>
    <x v="3"/>
    <x v="113"/>
    <x v="113"/>
    <n v="30"/>
    <s v="PROGRAMA DE APOYO A LADRILLEROS"/>
    <n v="450000"/>
    <n v="450000"/>
    <n v="0"/>
    <n v="0"/>
    <n v="0"/>
    <n v="0"/>
    <n v="0"/>
    <n v="450000"/>
    <n v="450000"/>
    <m/>
    <m/>
    <m/>
    <n v="45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3"/>
    <x v="113"/>
    <n v="0"/>
    <s v="SIN DESCRIPCIÓN PARA DESTINOS 00"/>
    <n v="2163246"/>
    <n v="2163246"/>
    <n v="261000"/>
    <n v="261000"/>
    <n v="261000"/>
    <n v="141000"/>
    <n v="141000"/>
    <n v="2163246"/>
    <n v="1902246"/>
    <m/>
    <m/>
    <m/>
    <n v="2163246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3"/>
    <x v="113"/>
    <n v="2"/>
    <s v="LAS CORONELAS"/>
    <n v="324000"/>
    <n v="324000"/>
    <n v="18000"/>
    <n v="18000"/>
    <n v="18000"/>
    <n v="0"/>
    <n v="0"/>
    <n v="324000"/>
    <n v="306000"/>
    <m/>
    <m/>
    <m/>
    <n v="324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0"/>
    <n v="5"/>
    <x v="5"/>
    <n v="25"/>
    <x v="22"/>
    <s v="016_24"/>
    <s v="DESPACHO DE LA COORDINACIÓN GENERAL DE C"/>
    <x v="3"/>
    <x v="3"/>
    <x v="113"/>
    <x v="113"/>
    <n v="0"/>
    <s v="SIN DESCRIPCIÓN PARA DESTINOS 00"/>
    <n v="100000"/>
    <n v="100000"/>
    <n v="0"/>
    <n v="0"/>
    <n v="0"/>
    <n v="0"/>
    <n v="0"/>
    <n v="100000"/>
    <n v="100000"/>
    <m/>
    <m/>
    <m/>
    <n v="100000"/>
    <m/>
    <n v="0"/>
    <n v="0"/>
    <n v="0"/>
    <n v="0"/>
    <n v="0"/>
  </r>
  <r>
    <s v="1.1-00-24"/>
    <x v="0"/>
    <n v="3"/>
    <x v="4"/>
    <n v="3.7"/>
    <x v="10"/>
    <s v="3.7.1"/>
    <x v="14"/>
    <s v="E"/>
    <s v="Actividades del sector público, que realiza en for"/>
    <s v="09_24"/>
    <x v="9"/>
    <x v="0"/>
    <n v="8"/>
    <x v="6"/>
    <n v="47"/>
    <x v="40"/>
    <s v="029_24"/>
    <s v="DIRECCIÓN GENERAL DE TURISMO Y PROMOCIÓN"/>
    <x v="3"/>
    <x v="3"/>
    <x v="113"/>
    <x v="113"/>
    <n v="29"/>
    <s v="APOYO A LAS TRADICIONES (XAYACATES)"/>
    <n v="100000"/>
    <n v="100000"/>
    <n v="0"/>
    <n v="0"/>
    <n v="0"/>
    <n v="0"/>
    <n v="0"/>
    <n v="100000"/>
    <n v="100000"/>
    <m/>
    <m/>
    <m/>
    <n v="100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0"/>
    <n v="5"/>
    <x v="5"/>
    <n v="28"/>
    <x v="53"/>
    <s v="016_24"/>
    <s v="DESPACHO DE LA COORDINACIÓN GENERAL DE C"/>
    <x v="3"/>
    <x v="3"/>
    <x v="114"/>
    <x v="114"/>
    <n v="0"/>
    <s v="SIN DESCRIPCIÓN PARA DESTINOS 00"/>
    <n v="200000"/>
    <n v="200000"/>
    <n v="0"/>
    <n v="0"/>
    <n v="0"/>
    <n v="0"/>
    <n v="0"/>
    <n v="200000"/>
    <n v="200000"/>
    <m/>
    <m/>
    <m/>
    <n v="200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0"/>
    <n v="5"/>
    <x v="5"/>
    <n v="25"/>
    <x v="22"/>
    <s v="016_24"/>
    <s v="DESPACHO DE LA COORDINACIÓN GENERAL DE C"/>
    <x v="3"/>
    <x v="3"/>
    <x v="115"/>
    <x v="115"/>
    <n v="0"/>
    <s v="SIN DESCRIPCIÓN PARA DESTINOS 00"/>
    <n v="3900000"/>
    <n v="3900000"/>
    <n v="0"/>
    <n v="0"/>
    <n v="0"/>
    <n v="0"/>
    <n v="0"/>
    <n v="3900000"/>
    <n v="3900000"/>
    <m/>
    <m/>
    <m/>
    <n v="3900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0"/>
    <n v="5"/>
    <x v="5"/>
    <n v="25"/>
    <x v="22"/>
    <s v="016_24"/>
    <s v="DESPACHO DE LA COORDINACIÓN GENERAL DE C"/>
    <x v="3"/>
    <x v="3"/>
    <x v="115"/>
    <x v="115"/>
    <n v="17"/>
    <s v="RENOVANDO TU ESCUELA EN COMUNIDAD"/>
    <n v="400000"/>
    <n v="400000"/>
    <n v="0"/>
    <n v="0"/>
    <n v="0"/>
    <n v="0"/>
    <n v="0"/>
    <n v="400000"/>
    <n v="400000"/>
    <m/>
    <m/>
    <m/>
    <n v="400000"/>
    <m/>
    <n v="0"/>
    <n v="0"/>
    <n v="0"/>
    <n v="0"/>
    <n v="0"/>
  </r>
  <r>
    <s v="1.1-00-24"/>
    <x v="0"/>
    <n v="2"/>
    <x v="1"/>
    <n v="2.7"/>
    <x v="6"/>
    <s v="2.7.1"/>
    <x v="6"/>
    <s v="S"/>
    <s v="Definidos en el Presupuesto de Egresos y los que s"/>
    <s v="06_24"/>
    <x v="11"/>
    <x v="0"/>
    <n v="5"/>
    <x v="5"/>
    <n v="26"/>
    <x v="39"/>
    <s v="016_24"/>
    <s v="DESPACHO DE LA COORDINACIÓN GENERAL DE C"/>
    <x v="3"/>
    <x v="3"/>
    <x v="116"/>
    <x v="116"/>
    <n v="18"/>
    <s v="RECONSTRUCCIÓN DEL TEJIDO SOCIAL"/>
    <n v="10000000"/>
    <n v="10000000"/>
    <n v="0"/>
    <n v="0"/>
    <n v="0"/>
    <n v="0"/>
    <n v="0"/>
    <n v="30000000"/>
    <n v="10000000"/>
    <n v="0"/>
    <m/>
    <n v="20000000"/>
    <n v="30000000"/>
    <m/>
    <n v="0"/>
    <n v="0"/>
    <n v="0"/>
    <n v="0"/>
    <n v="0"/>
  </r>
  <r>
    <s v="1.1-00-24"/>
    <x v="0"/>
    <n v="1"/>
    <x v="0"/>
    <n v="1.3"/>
    <x v="0"/>
    <s v="1.3.4"/>
    <x v="0"/>
    <s v="R"/>
    <s v="Solamente actividades específicas, distintas a las"/>
    <s v="02_24"/>
    <x v="1"/>
    <x v="0"/>
    <n v="1"/>
    <x v="1"/>
    <n v="8"/>
    <x v="54"/>
    <s v="007_24"/>
    <s v="DIRECCIÓN DE LA SECRETARÍA GENERAL"/>
    <x v="3"/>
    <x v="3"/>
    <x v="116"/>
    <x v="116"/>
    <n v="9"/>
    <s v="FIL"/>
    <n v="750000"/>
    <n v="760500"/>
    <n v="0"/>
    <n v="0"/>
    <n v="0"/>
    <n v="0"/>
    <n v="0"/>
    <n v="750000"/>
    <n v="750000"/>
    <m/>
    <m/>
    <m/>
    <n v="750000"/>
    <m/>
    <n v="0"/>
    <n v="0"/>
    <n v="0"/>
    <n v="10500"/>
    <n v="-10500"/>
  </r>
  <r>
    <s v="1.1-00-24"/>
    <x v="0"/>
    <n v="1"/>
    <x v="0"/>
    <n v="1.3"/>
    <x v="0"/>
    <s v="1.3.4"/>
    <x v="0"/>
    <s v="R"/>
    <s v="Solamente actividades específicas, distintas a las"/>
    <s v="02_24"/>
    <x v="1"/>
    <x v="0"/>
    <n v="1"/>
    <x v="1"/>
    <n v="8"/>
    <x v="54"/>
    <s v="007_24"/>
    <s v="DIRECCIÓN DE LA SECRETARÍA GENERAL"/>
    <x v="3"/>
    <x v="3"/>
    <x v="116"/>
    <x v="116"/>
    <n v="10"/>
    <s v="CLAD"/>
    <n v="210000"/>
    <n v="199500"/>
    <n v="0"/>
    <n v="0"/>
    <n v="0"/>
    <n v="0"/>
    <n v="0"/>
    <n v="210000"/>
    <n v="210000"/>
    <m/>
    <m/>
    <m/>
    <n v="210000"/>
    <m/>
    <n v="0"/>
    <n v="10500"/>
    <n v="0"/>
    <n v="0"/>
    <n v="1050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6"/>
    <x v="116"/>
    <n v="0"/>
    <s v="SIN DESCRIPCIÓN PARA DESTINOS 00"/>
    <n v="640000"/>
    <n v="640000"/>
    <n v="0"/>
    <n v="0"/>
    <n v="0"/>
    <n v="0"/>
    <n v="0"/>
    <n v="640000"/>
    <n v="640000"/>
    <m/>
    <m/>
    <m/>
    <n v="64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6"/>
    <x v="116"/>
    <n v="3"/>
    <s v="ALDEA PASITOS"/>
    <n v="180000"/>
    <n v="180000"/>
    <n v="0"/>
    <n v="0"/>
    <n v="0"/>
    <n v="0"/>
    <n v="0"/>
    <n v="180000"/>
    <n v="180000"/>
    <m/>
    <m/>
    <m/>
    <n v="18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6"/>
    <x v="116"/>
    <n v="4"/>
    <s v="FESTIVAL DEL CINE EN GUADALAJARA"/>
    <n v="300000"/>
    <n v="300000"/>
    <n v="0"/>
    <n v="0"/>
    <n v="0"/>
    <n v="0"/>
    <n v="0"/>
    <n v="300000"/>
    <n v="300000"/>
    <m/>
    <m/>
    <m/>
    <n v="3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6"/>
    <x v="116"/>
    <n v="5"/>
    <s v="TELETON"/>
    <n v="1000000"/>
    <n v="1000000"/>
    <n v="0"/>
    <n v="0"/>
    <n v="0"/>
    <n v="0"/>
    <n v="0"/>
    <n v="1000000"/>
    <n v="1000000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1_24"/>
    <x v="8"/>
    <x v="0"/>
    <n v="1"/>
    <x v="1"/>
    <n v="1"/>
    <x v="52"/>
    <s v="001_24"/>
    <s v="SECRETARÍA PARTICULAR"/>
    <x v="3"/>
    <x v="3"/>
    <x v="116"/>
    <x v="116"/>
    <n v="6"/>
    <s v="MÉXICO DANZA"/>
    <n v="70000"/>
    <n v="70000"/>
    <n v="0"/>
    <n v="0"/>
    <n v="0"/>
    <n v="0"/>
    <n v="0"/>
    <n v="70000"/>
    <n v="70000"/>
    <m/>
    <m/>
    <m/>
    <n v="70000"/>
    <m/>
    <n v="0"/>
    <n v="0"/>
    <n v="0"/>
    <n v="0"/>
    <n v="0"/>
  </r>
  <r>
    <s v="1.1-00-24"/>
    <x v="0"/>
    <n v="1"/>
    <x v="0"/>
    <n v="1.3"/>
    <x v="0"/>
    <s v="1.3.4"/>
    <x v="0"/>
    <s v="N"/>
    <s v=" "/>
    <s v="02_24"/>
    <x v="1"/>
    <x v="0"/>
    <n v="1"/>
    <x v="1"/>
    <n v="9"/>
    <x v="55"/>
    <s v="007_24"/>
    <s v="DIRECCIÓN DE LA SECRETARÍA GENERAL"/>
    <x v="3"/>
    <x v="3"/>
    <x v="117"/>
    <x v="117"/>
    <n v="0"/>
    <s v="SIN DESCRIPCIÓN PARA DESTINOS 00"/>
    <n v="1000000"/>
    <n v="1000000"/>
    <n v="0"/>
    <n v="0"/>
    <n v="0"/>
    <n v="0"/>
    <n v="0"/>
    <n v="1089485.31"/>
    <n v="1000000"/>
    <m/>
    <m/>
    <m/>
    <n v="10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1"/>
    <n v="6"/>
    <x v="0"/>
    <n v="21"/>
    <x v="3"/>
    <s v="015_24"/>
    <s v="DIRECCIÓN GENERAL DE ADMINISTRACIÓN"/>
    <x v="4"/>
    <x v="4"/>
    <x v="118"/>
    <x v="118"/>
    <n v="0"/>
    <s v="SIN DESCRIPCIÓN PARA DESTINOS 00"/>
    <n v="1183500"/>
    <n v="1185000"/>
    <n v="81200"/>
    <n v="0"/>
    <n v="0"/>
    <n v="0"/>
    <n v="0"/>
    <m/>
    <n v="1102300"/>
    <m/>
    <m/>
    <m/>
    <n v="1183500"/>
    <m/>
    <n v="0"/>
    <n v="0"/>
    <n v="0"/>
    <n v="1500"/>
    <n v="-1500"/>
  </r>
  <r>
    <s v="1.1-00-24"/>
    <x v="0"/>
    <n v="3"/>
    <x v="3"/>
    <n v="3.1"/>
    <x v="7"/>
    <s v="3.1.1"/>
    <x v="9"/>
    <s v="E"/>
    <s v="Actividades del sector público, que realiza en for"/>
    <s v="09_24"/>
    <x v="9"/>
    <x v="1"/>
    <n v="8"/>
    <x v="6"/>
    <n v="42"/>
    <x v="17"/>
    <s v="026_24"/>
    <s v="DESPACHO DE LA COORDINACIÓN GENERAL DE D"/>
    <x v="4"/>
    <x v="4"/>
    <x v="119"/>
    <x v="119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49"/>
    <x v="6"/>
    <s v="031_24"/>
    <s v="DESPACHO DE LA COORDINACIÓN GENERAL DE G"/>
    <x v="4"/>
    <x v="4"/>
    <x v="120"/>
    <x v="120"/>
    <n v="0"/>
    <s v="SIN DESCRIPCIÓN PARA DESTINOS 00"/>
    <n v="645000"/>
    <n v="645000"/>
    <n v="0"/>
    <n v="0"/>
    <n v="0"/>
    <n v="0"/>
    <n v="0"/>
    <n v="11123400"/>
    <n v="645000"/>
    <m/>
    <m/>
    <m/>
    <n v="645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49"/>
    <x v="6"/>
    <s v="031_24"/>
    <s v="DESPACHO DE LA COORDINACIÓN GENERAL DE G"/>
    <x v="4"/>
    <x v="4"/>
    <x v="121"/>
    <x v="121"/>
    <n v="31"/>
    <s v="EXPEDICION DE PASAPORTES"/>
    <n v="1135081"/>
    <n v="1135081"/>
    <n v="0"/>
    <n v="0"/>
    <n v="0"/>
    <n v="0"/>
    <n v="0"/>
    <n v="7212000"/>
    <n v="1135081"/>
    <m/>
    <m/>
    <m/>
    <n v="1135081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1"/>
    <n v="6"/>
    <x v="0"/>
    <n v="21"/>
    <x v="3"/>
    <s v="015_24"/>
    <s v="DIRECCIÓN GENERAL DE ADMINISTRACIÓN"/>
    <x v="4"/>
    <x v="4"/>
    <x v="121"/>
    <x v="121"/>
    <n v="0"/>
    <s v="SIN DESCRIPCIÓN PARA DESTINOS 00"/>
    <n v="68041"/>
    <n v="68041"/>
    <n v="12064"/>
    <n v="0"/>
    <n v="0"/>
    <n v="0"/>
    <n v="0"/>
    <m/>
    <n v="55977"/>
    <m/>
    <m/>
    <m/>
    <n v="68041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49"/>
    <x v="6"/>
    <s v="031_24"/>
    <s v="DESPACHO DE LA COORDINACIÓN GENERAL DE G"/>
    <x v="4"/>
    <x v="4"/>
    <x v="122"/>
    <x v="122"/>
    <n v="0"/>
    <s v="SIN DESCRIPCIÓN PARA DESTINOS 00"/>
    <n v="147400"/>
    <n v="147400"/>
    <n v="0"/>
    <n v="0"/>
    <n v="0"/>
    <n v="0"/>
    <n v="0"/>
    <n v="147400"/>
    <n v="147400"/>
    <m/>
    <m/>
    <m/>
    <n v="14740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1"/>
    <n v="1"/>
    <x v="1"/>
    <n v="14"/>
    <x v="4"/>
    <s v="010_24"/>
    <s v="DIRECCIÓN GENERAL DE CULTURA DE LA PAZ Y"/>
    <x v="4"/>
    <x v="4"/>
    <x v="122"/>
    <x v="122"/>
    <n v="0"/>
    <s v="SIN DESCRIPCIÓN PARA DESTINOS 00"/>
    <n v="125000"/>
    <n v="125000"/>
    <n v="0"/>
    <n v="0"/>
    <n v="0"/>
    <n v="0"/>
    <n v="0"/>
    <m/>
    <n v="125000"/>
    <m/>
    <m/>
    <m/>
    <n v="125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1"/>
    <n v="8"/>
    <x v="6"/>
    <n v="42"/>
    <x v="17"/>
    <s v="026_24"/>
    <s v="DESPACHO DE LA COORDINACIÓN GENERAL DE D"/>
    <x v="4"/>
    <x v="4"/>
    <x v="123"/>
    <x v="123"/>
    <n v="0"/>
    <s v="SIN DESCRIPCIÓN PARA DESTINOS 00"/>
    <n v="250000"/>
    <n v="250000"/>
    <n v="0"/>
    <n v="0"/>
    <n v="0"/>
    <n v="0"/>
    <n v="0"/>
    <m/>
    <n v="250000"/>
    <m/>
    <m/>
    <m/>
    <n v="25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23"/>
    <x v="123"/>
    <n v="0"/>
    <s v="SIN DESCRIPCIÓN PARA DESTINOS 00"/>
    <n v="2000000"/>
    <n v="2000000"/>
    <n v="0"/>
    <n v="0"/>
    <n v="0"/>
    <n v="0"/>
    <n v="0"/>
    <n v="3966039"/>
    <n v="2000000"/>
    <m/>
    <m/>
    <n v="1966039"/>
    <n v="3966039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1"/>
    <n v="4"/>
    <x v="3"/>
    <n v="56"/>
    <x v="19"/>
    <s v="037_24"/>
    <s v="UNIDAD DE ACOPIO Y SALUD ANIMAL MUNICIPA"/>
    <x v="4"/>
    <x v="4"/>
    <x v="123"/>
    <x v="123"/>
    <n v="0"/>
    <s v="SIN DESCRIPCIÓN PARA DESTINOS 00"/>
    <n v="200000"/>
    <n v="200000"/>
    <n v="0"/>
    <n v="0"/>
    <n v="0"/>
    <n v="0"/>
    <n v="0"/>
    <m/>
    <n v="200000"/>
    <m/>
    <m/>
    <m/>
    <n v="20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24"/>
    <x v="124"/>
    <n v="0"/>
    <s v="SIN DESCRIPCIÓN PARA DESTINOS 00"/>
    <n v="1005112"/>
    <n v="1005112"/>
    <n v="0"/>
    <n v="0"/>
    <n v="0"/>
    <n v="0"/>
    <n v="0"/>
    <m/>
    <n v="1005112"/>
    <m/>
    <m/>
    <m/>
    <n v="1005112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1"/>
    <n v="4"/>
    <x v="3"/>
    <n v="56"/>
    <x v="19"/>
    <s v="037_24"/>
    <s v="UNIDAD DE ACOPIO Y SALUD ANIMAL MUNICIPA"/>
    <x v="4"/>
    <x v="4"/>
    <x v="124"/>
    <x v="124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1"/>
    <n v="8"/>
    <x v="6"/>
    <n v="42"/>
    <x v="17"/>
    <s v="026_24"/>
    <s v="DESPACHO DE LA COORDINACIÓN GENERAL DE D"/>
    <x v="4"/>
    <x v="4"/>
    <x v="125"/>
    <x v="125"/>
    <n v="0"/>
    <s v="SIN DESCRIPCIÓN PARA DESTINOS 00"/>
    <n v="100000"/>
    <n v="120000"/>
    <n v="0"/>
    <n v="0"/>
    <n v="0"/>
    <n v="0"/>
    <n v="0"/>
    <m/>
    <n v="100000"/>
    <m/>
    <n v="100000"/>
    <m/>
    <n v="0"/>
    <s v="Oficio CGDE/133/2024 entre capitulo para la expo agropecuaria"/>
    <n v="0"/>
    <n v="0"/>
    <n v="0"/>
    <n v="20000"/>
    <n v="-20000"/>
  </r>
  <r>
    <s v="1.1-00-24"/>
    <x v="0"/>
    <n v="2"/>
    <x v="1"/>
    <n v="2.2000000000000002"/>
    <x v="1"/>
    <s v="2.2.7"/>
    <x v="1"/>
    <s v="E"/>
    <s v="Actividades del sector público, que realiza en for"/>
    <s v="07_24"/>
    <x v="4"/>
    <x v="1"/>
    <n v="2"/>
    <x v="7"/>
    <n v="36"/>
    <x v="20"/>
    <s v="022_24"/>
    <s v="DIRECCIÓN GENERAL DE AGUA POTABLE Y SANE"/>
    <x v="4"/>
    <x v="4"/>
    <x v="126"/>
    <x v="126"/>
    <n v="0"/>
    <s v="SIN DESCRIPCIÓN PARA DESTINOS 00"/>
    <n v="128500"/>
    <n v="128500"/>
    <n v="0"/>
    <n v="0"/>
    <n v="0"/>
    <n v="0"/>
    <n v="0"/>
    <m/>
    <n v="128500"/>
    <m/>
    <m/>
    <m/>
    <n v="1285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1"/>
    <n v="3"/>
    <x v="2"/>
    <n v="33"/>
    <x v="9"/>
    <s v="019_24"/>
    <s v="DIRECCIÓN ADMINISTRATIVA DE INFRAESTRUCT"/>
    <x v="4"/>
    <x v="4"/>
    <x v="126"/>
    <x v="126"/>
    <n v="0"/>
    <s v="SIN DESCRIPCIÓN PARA DESTINOS 00"/>
    <n v="70064.399999999994"/>
    <n v="70064.399999999994"/>
    <n v="45324.68"/>
    <n v="0"/>
    <n v="0"/>
    <n v="0"/>
    <n v="0"/>
    <m/>
    <n v="24739.719999999994"/>
    <m/>
    <m/>
    <m/>
    <n v="70064.399999999994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27"/>
    <x v="127"/>
    <n v="0"/>
    <s v="SIN DESCRIPCIÓN PARA DESTINOS 00"/>
    <n v="90000"/>
    <n v="90000"/>
    <n v="0"/>
    <n v="0"/>
    <n v="0"/>
    <n v="0"/>
    <n v="0"/>
    <m/>
    <n v="90000"/>
    <m/>
    <m/>
    <m/>
    <n v="9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1"/>
    <n v="3"/>
    <x v="2"/>
    <n v="33"/>
    <x v="9"/>
    <s v="019_24"/>
    <s v="DIRECCIÓN ADMINISTRATIVA DE INFRAESTRUCT"/>
    <x v="4"/>
    <x v="4"/>
    <x v="128"/>
    <x v="128"/>
    <n v="0"/>
    <s v="SIN DESCRIPCIÓN PARA DESTINOS 00"/>
    <n v="45765"/>
    <n v="45765"/>
    <n v="0"/>
    <n v="0"/>
    <n v="0"/>
    <n v="0"/>
    <n v="0"/>
    <m/>
    <n v="45765"/>
    <m/>
    <m/>
    <m/>
    <n v="45765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29"/>
    <x v="129"/>
    <n v="0"/>
    <s v="SIN DESCRIPCIÓN PARA DESTINOS 00"/>
    <n v="400000"/>
    <n v="400000"/>
    <n v="0"/>
    <n v="0"/>
    <n v="0"/>
    <n v="0"/>
    <n v="0"/>
    <m/>
    <n v="400000"/>
    <m/>
    <m/>
    <m/>
    <n v="4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5_24"/>
    <x v="0"/>
    <x v="1"/>
    <n v="6"/>
    <x v="0"/>
    <n v="21"/>
    <x v="3"/>
    <s v="015_24"/>
    <s v="DIRECCIÓN GENERAL DE ADMINISTRACIÓN"/>
    <x v="4"/>
    <x v="4"/>
    <x v="129"/>
    <x v="129"/>
    <n v="0"/>
    <s v="SIN DESCRIPCIÓN PARA DESTINOS 00"/>
    <n v="61745.64"/>
    <n v="61745.64"/>
    <n v="0"/>
    <n v="0"/>
    <n v="0"/>
    <n v="0"/>
    <n v="0"/>
    <m/>
    <n v="61745.64"/>
    <m/>
    <m/>
    <m/>
    <n v="61745.64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1"/>
    <n v="3"/>
    <x v="2"/>
    <n v="12"/>
    <x v="25"/>
    <s v="009_24"/>
    <s v="DIRECCIÓN GENERAL ADJUNTA DE PROTECCIÓN"/>
    <x v="4"/>
    <x v="4"/>
    <x v="130"/>
    <x v="130"/>
    <n v="0"/>
    <s v="SIN DESCRIPCIÓN PARA DESTINOS 00"/>
    <n v="100000"/>
    <n v="100000"/>
    <n v="0"/>
    <n v="0"/>
    <n v="0"/>
    <n v="0"/>
    <n v="0"/>
    <n v="200000"/>
    <n v="100000"/>
    <m/>
    <m/>
    <m/>
    <n v="100000"/>
    <m/>
    <n v="0"/>
    <n v="0"/>
    <n v="0"/>
    <n v="0"/>
    <n v="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50"/>
    <x v="32"/>
    <s v="031_24"/>
    <s v="DESPACHO DE LA COORDINACIÓN GENERAL DE G"/>
    <x v="4"/>
    <x v="4"/>
    <x v="130"/>
    <x v="130"/>
    <n v="0"/>
    <s v="SIN DESCRIPCIÓN PARA DESTINOS 00"/>
    <n v="984400"/>
    <n v="1500000"/>
    <n v="0"/>
    <n v="0"/>
    <n v="0"/>
    <n v="0"/>
    <n v="0"/>
    <n v="3230790"/>
    <n v="984400"/>
    <m/>
    <m/>
    <m/>
    <n v="984400"/>
    <m/>
    <n v="0"/>
    <n v="0"/>
    <n v="0"/>
    <n v="515600"/>
    <n v="-51560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1"/>
    <n v="1"/>
    <x v="1"/>
    <n v="16"/>
    <x v="1"/>
    <s v="010_24"/>
    <s v="DIRECCIÓN GENERAL DE CULTURA DE LA PAZ Y"/>
    <x v="4"/>
    <x v="4"/>
    <x v="130"/>
    <x v="130"/>
    <n v="0"/>
    <s v="SIN DESCRIPCIÓN PARA DESTINOS 00"/>
    <n v="10000"/>
    <n v="10000"/>
    <n v="9976"/>
    <n v="0"/>
    <n v="0"/>
    <n v="0"/>
    <n v="0"/>
    <m/>
    <n v="24"/>
    <m/>
    <m/>
    <m/>
    <n v="10000"/>
    <m/>
    <n v="0"/>
    <n v="0"/>
    <n v="0"/>
    <n v="0"/>
    <n v="0"/>
  </r>
  <r>
    <s v="1.1-00-24"/>
    <x v="0"/>
    <n v="1"/>
    <x v="0"/>
    <n v="1.3"/>
    <x v="0"/>
    <s v="1.3.4"/>
    <x v="0"/>
    <s v="S"/>
    <s v="Definidos en el Presupuesto de Egresos y los que s"/>
    <s v="02_24"/>
    <x v="1"/>
    <x v="1"/>
    <n v="1"/>
    <x v="1"/>
    <n v="14"/>
    <x v="4"/>
    <s v="010_24"/>
    <s v="DIRECCIÓN GENERAL DE CULTURA DE LA PAZ Y"/>
    <x v="4"/>
    <x v="4"/>
    <x v="130"/>
    <x v="130"/>
    <n v="0"/>
    <s v="SIN DESCRIPCIÓN PARA DESTINOS 00"/>
    <n v="10000"/>
    <n v="10000"/>
    <n v="0"/>
    <n v="0"/>
    <n v="0"/>
    <n v="0"/>
    <n v="0"/>
    <m/>
    <n v="10000"/>
    <m/>
    <m/>
    <m/>
    <n v="1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31"/>
    <x v="131"/>
    <n v="0"/>
    <s v="SIN DESCRIPCIÓN PARA DESTINOS 00"/>
    <n v="81805"/>
    <n v="81805"/>
    <n v="0"/>
    <n v="0"/>
    <n v="0"/>
    <n v="0"/>
    <n v="0"/>
    <m/>
    <n v="81805"/>
    <m/>
    <m/>
    <m/>
    <n v="81805"/>
    <m/>
    <n v="0"/>
    <n v="0"/>
    <n v="0"/>
    <n v="0"/>
    <n v="0"/>
  </r>
  <r>
    <s v="1.1-00-24"/>
    <x v="0"/>
    <n v="3"/>
    <x v="3"/>
    <n v="3.1"/>
    <x v="7"/>
    <s v="3.1.1"/>
    <x v="9"/>
    <s v="E"/>
    <s v="Actividades del sector público, que realiza en for"/>
    <s v="09_24"/>
    <x v="9"/>
    <x v="1"/>
    <n v="8"/>
    <x v="6"/>
    <n v="42"/>
    <x v="17"/>
    <s v="026_24"/>
    <s v="DESPACHO DE LA COORDINACIÓN GENERAL DE D"/>
    <x v="4"/>
    <x v="4"/>
    <x v="132"/>
    <x v="132"/>
    <n v="0"/>
    <s v="SIN DESCRIPCIÓN PARA DESTINOS 00"/>
    <n v="170000"/>
    <n v="150000"/>
    <n v="169940"/>
    <n v="0"/>
    <n v="0"/>
    <n v="0"/>
    <n v="0"/>
    <m/>
    <n v="60"/>
    <m/>
    <m/>
    <m/>
    <n v="170000"/>
    <m/>
    <n v="0"/>
    <n v="20000"/>
    <n v="0"/>
    <n v="0"/>
    <n v="2000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49"/>
    <x v="6"/>
    <s v="031_24"/>
    <s v="DESPACHO DE LA COORDINACIÓN GENERAL DE G"/>
    <x v="4"/>
    <x v="4"/>
    <x v="132"/>
    <x v="132"/>
    <n v="0"/>
    <s v="SIN DESCRIPCIÓN PARA DESTINOS 00"/>
    <n v="600000"/>
    <n v="600000"/>
    <n v="0"/>
    <n v="0"/>
    <n v="0"/>
    <n v="0"/>
    <n v="0"/>
    <n v="600000"/>
    <n v="600000"/>
    <m/>
    <m/>
    <m/>
    <n v="600000"/>
    <m/>
    <n v="0"/>
    <n v="0"/>
    <n v="0"/>
    <n v="0"/>
    <n v="0"/>
  </r>
  <r>
    <s v="1.1-00-24"/>
    <x v="0"/>
    <n v="2"/>
    <x v="1"/>
    <n v="2.2000000000000002"/>
    <x v="1"/>
    <s v="2.2.7"/>
    <x v="1"/>
    <s v="S"/>
    <s v="Definidos en el Presupuesto de Egresos y los que s"/>
    <s v="02_24"/>
    <x v="1"/>
    <x v="1"/>
    <n v="1"/>
    <x v="1"/>
    <n v="16"/>
    <x v="1"/>
    <s v="010_24"/>
    <s v="DIRECCIÓN GENERAL DE CULTURA DE LA PAZ Y"/>
    <x v="4"/>
    <x v="4"/>
    <x v="132"/>
    <x v="132"/>
    <n v="0"/>
    <s v="SIN DESCRIPCIÓN PARA DESTINOS 00"/>
    <n v="70000"/>
    <n v="70000"/>
    <n v="33640"/>
    <n v="0"/>
    <n v="0"/>
    <n v="0"/>
    <n v="0"/>
    <m/>
    <n v="36360"/>
    <m/>
    <n v="30000"/>
    <m/>
    <n v="40000"/>
    <s v="Oficio SG/5042/2024/DSG Transferencia entre capitulos"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1"/>
    <n v="4"/>
    <x v="3"/>
    <n v="48"/>
    <x v="10"/>
    <s v="030_24"/>
    <s v="DIRECCIÓN DE PROYECTOS ESTRATEGICOS"/>
    <x v="4"/>
    <x v="4"/>
    <x v="132"/>
    <x v="132"/>
    <n v="0"/>
    <s v="SIN DESCRIPCIÓN PARA DESTINOS 00"/>
    <n v="100000"/>
    <n v="100000"/>
    <n v="0"/>
    <n v="0"/>
    <n v="0"/>
    <n v="0"/>
    <n v="0"/>
    <m/>
    <n v="100000"/>
    <m/>
    <m/>
    <m/>
    <n v="100000"/>
    <m/>
    <n v="0"/>
    <n v="0"/>
    <n v="0"/>
    <n v="0"/>
    <n v="0"/>
  </r>
  <r>
    <s v="1.1-00-24"/>
    <x v="0"/>
    <n v="1"/>
    <x v="0"/>
    <n v="1.3"/>
    <x v="0"/>
    <s v="1.3.4"/>
    <x v="0"/>
    <s v="E"/>
    <s v="Actividades del sector público, que realiza en for"/>
    <s v="07_24"/>
    <x v="4"/>
    <x v="1"/>
    <n v="3"/>
    <x v="2"/>
    <n v="33"/>
    <x v="9"/>
    <s v="019_24"/>
    <s v="DIRECCIÓN ADMINISTRATIVA DE INFRAESTRUCT"/>
    <x v="4"/>
    <x v="4"/>
    <x v="132"/>
    <x v="132"/>
    <n v="0"/>
    <s v="SIN DESCRIPCIÓN PARA DESTINOS 00"/>
    <n v="1000000"/>
    <n v="1000000"/>
    <n v="999668.72"/>
    <n v="0"/>
    <n v="0"/>
    <n v="0"/>
    <n v="0"/>
    <n v="2000000"/>
    <n v="331.28000000002794"/>
    <m/>
    <m/>
    <m/>
    <n v="1000000"/>
    <m/>
    <n v="0"/>
    <n v="0"/>
    <n v="0"/>
    <n v="0"/>
    <n v="0"/>
  </r>
  <r>
    <s v="1.1-00-24"/>
    <x v="0"/>
    <n v="2"/>
    <x v="1"/>
    <n v="2.5"/>
    <x v="8"/>
    <s v="2.5.6"/>
    <x v="12"/>
    <s v="S"/>
    <s v="Definidos en el Presupuesto de Egresos y los que s"/>
    <s v="06_24"/>
    <x v="11"/>
    <x v="1"/>
    <n v="5"/>
    <x v="5"/>
    <n v="25"/>
    <x v="22"/>
    <s v="016_24"/>
    <s v="DESPACHO DE LA COORDINACIÓN GENERAL DE C"/>
    <x v="4"/>
    <x v="4"/>
    <x v="132"/>
    <x v="132"/>
    <n v="0"/>
    <s v="SIN DESCRIPCIÓN PARA DESTINOS 00"/>
    <n v="250000"/>
    <n v="250000"/>
    <n v="0"/>
    <n v="0"/>
    <n v="0"/>
    <n v="0"/>
    <n v="0"/>
    <m/>
    <n v="250000"/>
    <m/>
    <m/>
    <m/>
    <n v="250000"/>
    <m/>
    <n v="0"/>
    <n v="0"/>
    <n v="0"/>
    <n v="0"/>
    <n v="0"/>
  </r>
  <r>
    <s v="2.5-02-24"/>
    <x v="4"/>
    <n v="3"/>
    <x v="2"/>
    <n v="3.8"/>
    <x v="3"/>
    <s v="3.8.4"/>
    <x v="3"/>
    <s v="E"/>
    <s v="Actividades del sector público, que realiza en for"/>
    <s v="11_24"/>
    <x v="3"/>
    <x v="1"/>
    <n v="6"/>
    <x v="0"/>
    <n v="50"/>
    <x v="32"/>
    <s v="031_24"/>
    <s v="DESPACHO DE LA COORDINACIÓN GENERAL DE G"/>
    <x v="4"/>
    <x v="4"/>
    <x v="133"/>
    <x v="133"/>
    <n v="0"/>
    <s v="SIN DESCRIPCIÓN PARA DESTINOS 00"/>
    <n v="70724000"/>
    <n v="70724000"/>
    <n v="0"/>
    <n v="0"/>
    <n v="0"/>
    <n v="0"/>
    <n v="0"/>
    <n v="70724000"/>
    <n v="70724000"/>
    <m/>
    <m/>
    <m/>
    <n v="70724000"/>
    <m/>
    <n v="0"/>
    <n v="0"/>
    <n v="0"/>
    <n v="0"/>
    <n v="0"/>
  </r>
  <r>
    <s v="1.1-00-24"/>
    <x v="0"/>
    <n v="1"/>
    <x v="0"/>
    <n v="1.7"/>
    <x v="2"/>
    <s v="1.7.2"/>
    <x v="2"/>
    <s v="E"/>
    <s v="Actividades del sector público, que realiza en for"/>
    <s v="02_24"/>
    <x v="1"/>
    <x v="1"/>
    <n v="3"/>
    <x v="2"/>
    <n v="12"/>
    <x v="25"/>
    <s v="009_24"/>
    <s v="DIRECCIÓN GENERAL ADJUNTA DE PROTECCIÓN"/>
    <x v="4"/>
    <x v="4"/>
    <x v="133"/>
    <x v="133"/>
    <n v="0"/>
    <s v="SIN DESCRIPCIÓN PARA DESTINOS 00"/>
    <n v="1000000"/>
    <n v="1000000"/>
    <n v="0"/>
    <n v="0"/>
    <n v="0"/>
    <n v="0"/>
    <n v="0"/>
    <n v="2000000"/>
    <n v="1000000"/>
    <m/>
    <m/>
    <n v="1000000"/>
    <n v="2000000"/>
    <m/>
    <n v="0"/>
    <n v="0"/>
    <n v="0"/>
    <n v="0"/>
    <n v="0"/>
  </r>
  <r>
    <s v="1.1-00-24"/>
    <x v="0"/>
    <n v="2"/>
    <x v="1"/>
    <n v="2.2999999999999998"/>
    <x v="4"/>
    <s v="2.3.1"/>
    <x v="4"/>
    <s v="E"/>
    <s v="Actividades del sector público, que realiza en for"/>
    <s v="07_24"/>
    <x v="4"/>
    <x v="1"/>
    <n v="3"/>
    <x v="2"/>
    <n v="39"/>
    <x v="7"/>
    <s v="024_24"/>
    <s v="DIRECCIÓN GENERAL DE SALUD PÚBLICA"/>
    <x v="4"/>
    <x v="4"/>
    <x v="133"/>
    <x v="133"/>
    <n v="0"/>
    <s v="SIN DESCRIPCIÓN PARA DESTINOS 00"/>
    <n v="92000"/>
    <n v="92000"/>
    <n v="0"/>
    <n v="0"/>
    <n v="0"/>
    <n v="0"/>
    <n v="0"/>
    <m/>
    <n v="92000"/>
    <m/>
    <m/>
    <m/>
    <n v="92000"/>
    <m/>
    <n v="0"/>
    <n v="0"/>
    <n v="0"/>
    <n v="0"/>
    <n v="0"/>
  </r>
  <r>
    <s v="1.1-00-24"/>
    <x v="0"/>
    <n v="2"/>
    <x v="1"/>
    <n v="2.1"/>
    <x v="5"/>
    <s v="2.1.5"/>
    <x v="10"/>
    <s v="R"/>
    <s v="Solamente actividades específicas, distintas a las"/>
    <s v="17_24"/>
    <x v="10"/>
    <x v="1"/>
    <n v="4"/>
    <x v="3"/>
    <n v="56"/>
    <x v="19"/>
    <s v="037_24"/>
    <s v="UNIDAD DE ACOPIO Y SALUD ANIMAL MUNICIPA"/>
    <x v="4"/>
    <x v="4"/>
    <x v="133"/>
    <x v="133"/>
    <n v="0"/>
    <s v="SIN DESCRIPCIÓN PARA DESTINOS 00"/>
    <n v="1500000"/>
    <n v="1500000"/>
    <n v="0"/>
    <n v="0"/>
    <n v="0"/>
    <n v="0"/>
    <n v="0"/>
    <m/>
    <n v="1500000"/>
    <m/>
    <m/>
    <m/>
    <n v="1500000"/>
    <m/>
    <n v="0"/>
    <n v="0"/>
    <n v="0"/>
    <n v="0"/>
    <n v="0"/>
  </r>
  <r>
    <s v="1.1-00-24"/>
    <x v="0"/>
    <n v="2"/>
    <x v="1"/>
    <n v="2.7"/>
    <x v="6"/>
    <s v="2.7.1"/>
    <x v="6"/>
    <s v="E"/>
    <s v="Actividades del sector público, que realiza en for"/>
    <s v="10_24"/>
    <x v="5"/>
    <x v="1"/>
    <n v="4"/>
    <x v="3"/>
    <n v="48"/>
    <x v="10"/>
    <s v="030_24"/>
    <s v="DIRECCIÓN DE PROYECTOS ESTRATEGICOS"/>
    <x v="4"/>
    <x v="4"/>
    <x v="134"/>
    <x v="134"/>
    <n v="0"/>
    <s v="SIN DESCRIPCIÓN PARA DESTINOS 00"/>
    <n v="50000"/>
    <n v="50000"/>
    <n v="0"/>
    <n v="0"/>
    <n v="0"/>
    <n v="0"/>
    <n v="0"/>
    <m/>
    <n v="50000"/>
    <m/>
    <m/>
    <m/>
    <n v="50000"/>
    <m/>
    <n v="0"/>
    <n v="0"/>
    <n v="0"/>
    <n v="0"/>
    <n v="0"/>
  </r>
  <r>
    <s v="1.1-14-24"/>
    <x v="12"/>
    <n v="1"/>
    <x v="0"/>
    <n v="1.3"/>
    <x v="0"/>
    <s v="1.3.4"/>
    <x v="0"/>
    <s v="O"/>
    <s v="Actividades que realizan la función pública o cont"/>
    <s v="02_24"/>
    <x v="1"/>
    <x v="1"/>
    <n v="1"/>
    <x v="1"/>
    <n v="7"/>
    <x v="34"/>
    <s v="007_24"/>
    <s v="DIRECCIÓN DE LA SECRETARÍA GENERAL"/>
    <x v="4"/>
    <x v="4"/>
    <x v="135"/>
    <x v="135"/>
    <n v="0"/>
    <s v="SIN DESCRIPCIÓN PARA DESTINOS 00"/>
    <n v="0"/>
    <n v="0"/>
    <n v="0"/>
    <n v="0"/>
    <n v="0"/>
    <n v="0"/>
    <n v="0"/>
    <n v="5000000"/>
    <n v="0"/>
    <n v="20000000"/>
    <m/>
    <m/>
    <n v="20000000"/>
    <m/>
    <m/>
    <m/>
    <m/>
    <m/>
    <m/>
  </r>
  <r>
    <s v="1.1-00-24"/>
    <x v="0"/>
    <n v="1"/>
    <x v="0"/>
    <n v="1.3"/>
    <x v="0"/>
    <s v="1.3.4"/>
    <x v="0"/>
    <s v="O"/>
    <s v="Actividades que realizan la función pública o cont"/>
    <s v="02_24"/>
    <x v="1"/>
    <x v="1"/>
    <n v="1"/>
    <x v="1"/>
    <n v="7"/>
    <x v="34"/>
    <s v="007_24"/>
    <s v="DIRECCIÓN DE LA SECRETARÍA GENERAL"/>
    <x v="4"/>
    <x v="4"/>
    <x v="135"/>
    <x v="135"/>
    <n v="0"/>
    <s v="SIN DESCRIPCIÓN PARA DESTINOS 00"/>
    <n v="0"/>
    <n v="0"/>
    <n v="0"/>
    <n v="0"/>
    <n v="0"/>
    <n v="0"/>
    <n v="0"/>
    <n v="3000000"/>
    <n v="0"/>
    <m/>
    <m/>
    <n v="3000000"/>
    <n v="3000000"/>
    <m/>
    <m/>
    <m/>
    <m/>
    <m/>
    <m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50"/>
    <x v="32"/>
    <s v="031_24"/>
    <s v="DESPACHO DE LA COORDINACIÓN GENERAL DE G"/>
    <x v="4"/>
    <x v="4"/>
    <x v="136"/>
    <x v="136"/>
    <n v="0"/>
    <s v="SIN DESCRIPCIÓN PARA DESTINOS 00"/>
    <n v="4515600"/>
    <n v="4000000"/>
    <n v="4515584.7"/>
    <n v="4515584.7"/>
    <n v="391763.63"/>
    <n v="0"/>
    <n v="0"/>
    <n v="6021000"/>
    <n v="15.299999999813735"/>
    <m/>
    <m/>
    <n v="1505400"/>
    <n v="6021000"/>
    <m/>
    <n v="0"/>
    <n v="515600"/>
    <n v="0"/>
    <n v="0"/>
    <n v="515600"/>
  </r>
  <r>
    <s v="1.1-00-24"/>
    <x v="0"/>
    <n v="1"/>
    <x v="0"/>
    <n v="1.3"/>
    <x v="0"/>
    <s v="1.3.4"/>
    <x v="0"/>
    <s v="E"/>
    <s v="Actividades del sector público, que realiza en for"/>
    <s v="05_24"/>
    <x v="0"/>
    <x v="1"/>
    <n v="6"/>
    <x v="0"/>
    <n v="21"/>
    <x v="3"/>
    <s v="015_24"/>
    <s v="DIRECCIÓN GENERAL DE ADMINISTRACIÓN"/>
    <x v="4"/>
    <x v="4"/>
    <x v="136"/>
    <x v="136"/>
    <n v="0"/>
    <s v="SIN DESCRIPCIÓN PARA DESTINOS 00"/>
    <n v="1500"/>
    <n v="0"/>
    <n v="0"/>
    <n v="0"/>
    <n v="0"/>
    <n v="0"/>
    <n v="0"/>
    <m/>
    <n v="1500"/>
    <m/>
    <m/>
    <m/>
    <n v="1500"/>
    <m/>
    <n v="0"/>
    <n v="1500"/>
    <n v="0"/>
    <n v="0"/>
    <n v="1500"/>
  </r>
  <r>
    <s v="1.1-00-24"/>
    <x v="0"/>
    <n v="3"/>
    <x v="2"/>
    <n v="3.8"/>
    <x v="3"/>
    <s v="3.8.4"/>
    <x v="3"/>
    <s v="E"/>
    <s v="Actividades del sector público, que realiza en for"/>
    <s v="11_24"/>
    <x v="3"/>
    <x v="1"/>
    <n v="6"/>
    <x v="0"/>
    <n v="50"/>
    <x v="32"/>
    <s v="031_24"/>
    <s v="DESPACHO DE LA COORDINACIÓN GENERAL DE G"/>
    <x v="4"/>
    <x v="4"/>
    <x v="137"/>
    <x v="137"/>
    <n v="0"/>
    <s v="SIN DESCRIPCIÓN PARA DESTINOS 00"/>
    <n v="3000000"/>
    <n v="3000000"/>
    <n v="545194.19999999995"/>
    <n v="497634.2"/>
    <n v="497634.2"/>
    <n v="0"/>
    <n v="0"/>
    <n v="4294761"/>
    <n v="2454805.7999999998"/>
    <m/>
    <m/>
    <n v="1294761"/>
    <n v="4294761"/>
    <m/>
    <n v="0"/>
    <n v="0"/>
    <n v="0"/>
    <n v="0"/>
    <n v="0"/>
  </r>
  <r>
    <s v="2.5-02-24"/>
    <x v="4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8"/>
    <x v="138"/>
    <n v="0"/>
    <s v="SIN DESCRIPCIÓN PARA DESTINOS 00"/>
    <n v="10000000"/>
    <n v="10000000"/>
    <n v="0"/>
    <n v="0"/>
    <n v="0"/>
    <n v="0"/>
    <n v="0"/>
    <n v="40000000"/>
    <n v="10000000"/>
    <n v="30000000"/>
    <m/>
    <m/>
    <n v="40000000"/>
    <m/>
    <n v="0"/>
    <n v="0"/>
    <n v="0"/>
    <n v="0"/>
    <n v="0"/>
  </r>
  <r>
    <s v="2.5-02-24"/>
    <x v="4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8"/>
    <x v="138"/>
    <n v="19"/>
    <s v="OBRAS MULTIANUALES"/>
    <n v="73000000"/>
    <n v="73000000"/>
    <n v="0"/>
    <n v="0"/>
    <n v="0"/>
    <n v="0"/>
    <n v="0"/>
    <n v="73000000"/>
    <n v="73000000"/>
    <n v="0"/>
    <m/>
    <m/>
    <n v="73000000"/>
    <m/>
    <n v="0"/>
    <n v="0"/>
    <n v="0"/>
    <n v="0"/>
    <n v="0"/>
  </r>
  <r>
    <s v="2.5-01-24"/>
    <x v="13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8"/>
    <x v="138"/>
    <n v="0"/>
    <s v="SIN DESCRIPCIÓN PARA DESTINOS 00"/>
    <n v="3200000"/>
    <n v="3200000"/>
    <n v="0"/>
    <n v="0"/>
    <n v="0"/>
    <n v="0"/>
    <n v="0"/>
    <n v="3200000"/>
    <n v="3200000"/>
    <m/>
    <m/>
    <m/>
    <n v="3200000"/>
    <m/>
    <n v="0"/>
    <n v="0"/>
    <n v="0"/>
    <n v="0"/>
    <n v="0"/>
  </r>
  <r>
    <s v="2.5-02-24"/>
    <x v="4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9"/>
    <x v="139"/>
    <n v="0"/>
    <s v="SIN DESCRIPCIÓN PARA DESTINOS 00"/>
    <n v="10000000"/>
    <n v="9999999.0500000007"/>
    <n v="0"/>
    <n v="0"/>
    <n v="0"/>
    <n v="0"/>
    <n v="0"/>
    <n v="50000000"/>
    <n v="10000000"/>
    <n v="40000000"/>
    <m/>
    <m/>
    <n v="50000000"/>
    <m/>
    <n v="0"/>
    <n v="0.95"/>
    <n v="0"/>
    <n v="0"/>
    <n v="0.95"/>
  </r>
  <r>
    <s v="1.1-00-24"/>
    <x v="0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9"/>
    <x v="139"/>
    <n v="33"/>
    <s v="ROMPEDORA"/>
    <n v="0"/>
    <n v="0"/>
    <n v="0"/>
    <n v="0"/>
    <n v="0"/>
    <n v="0"/>
    <n v="0"/>
    <n v="55000000"/>
    <n v="0"/>
    <n v="0"/>
    <n v="0"/>
    <n v="55000000"/>
    <n v="55000000"/>
    <m/>
    <m/>
    <m/>
    <m/>
    <m/>
    <m/>
  </r>
  <r>
    <s v="1.1-00-24"/>
    <x v="0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9"/>
    <x v="139"/>
    <n v="20"/>
    <s v="PLANTA POTABILIZADORA"/>
    <n v="28408124.25"/>
    <n v="28408125.199999999"/>
    <n v="0"/>
    <n v="0"/>
    <n v="0"/>
    <n v="0"/>
    <n v="0"/>
    <n v="56816248.500000007"/>
    <n v="28408124.25"/>
    <m/>
    <m/>
    <n v="28408124.250000007"/>
    <n v="56816248.500000007"/>
    <m/>
    <n v="0"/>
    <n v="0"/>
    <n v="0"/>
    <n v="0.95"/>
    <n v="-0.95"/>
  </r>
  <r>
    <s v="2.5-01-24"/>
    <x v="13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9"/>
    <x v="139"/>
    <n v="0"/>
    <s v="SIN DESCRIPCIÓN PARA DESTINOS 00"/>
    <n v="31103392"/>
    <n v="31103392"/>
    <n v="0"/>
    <n v="0"/>
    <n v="0"/>
    <n v="0"/>
    <n v="0"/>
    <n v="65790616"/>
    <n v="31103392"/>
    <n v="27323435.5"/>
    <m/>
    <m/>
    <n v="58426827.5"/>
    <m/>
    <n v="0"/>
    <n v="0"/>
    <n v="0"/>
    <n v="0"/>
    <n v="0"/>
  </r>
  <r>
    <s v="2.5-02-24"/>
    <x v="4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40"/>
    <x v="140"/>
    <n v="0"/>
    <s v="SIN DESCRIPCIÓN PARA DESTINOS 00"/>
    <n v="10000000"/>
    <n v="10000000"/>
    <n v="0"/>
    <n v="0"/>
    <n v="0"/>
    <n v="0"/>
    <n v="0"/>
    <n v="50000000"/>
    <n v="10000000"/>
    <n v="54500000"/>
    <m/>
    <m/>
    <n v="64500000"/>
    <m/>
    <n v="0"/>
    <n v="0"/>
    <n v="0"/>
    <n v="0"/>
    <n v="0"/>
  </r>
  <r>
    <s v="1.1-00-24"/>
    <x v="0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40"/>
    <x v="140"/>
    <n v="0"/>
    <s v="SIN DESCRIPCIÓN PARA DESTINOS 00"/>
    <n v="21369154.550000001"/>
    <n v="21369154.550000001"/>
    <n v="0"/>
    <n v="0"/>
    <n v="0"/>
    <n v="0"/>
    <n v="0"/>
    <n v="30000000"/>
    <n v="21369154.550000001"/>
    <m/>
    <m/>
    <n v="8630845.4499999993"/>
    <n v="30000000"/>
    <m/>
    <n v="0"/>
    <n v="0"/>
    <n v="0"/>
    <n v="0"/>
    <n v="0"/>
  </r>
  <r>
    <s v="1.1-00-24"/>
    <x v="0"/>
    <n v="1"/>
    <x v="0"/>
    <n v="1.3"/>
    <x v="0"/>
    <s v="1.3.4"/>
    <x v="0"/>
    <s v="K"/>
    <s v="Proyectos de inversión sujetos a registro en la Ca"/>
    <s v="07_24"/>
    <x v="4"/>
    <x v="1"/>
    <n v="3"/>
    <x v="2"/>
    <n v="38"/>
    <x v="56"/>
    <s v="023_24"/>
    <s v="DIRECCIÓN GENERAL DE OBRAS PÚBLICAS"/>
    <x v="5"/>
    <x v="5"/>
    <x v="140"/>
    <x v="140"/>
    <n v="0"/>
    <s v="SIN DESCRIPCIÓN PARA DESTINOS 00"/>
    <n v="30000000"/>
    <n v="30000000"/>
    <n v="0"/>
    <n v="0"/>
    <n v="0"/>
    <n v="0"/>
    <n v="0"/>
    <n v="30000000"/>
    <n v="30000000"/>
    <m/>
    <m/>
    <n v="0"/>
    <n v="30000000"/>
    <m/>
    <n v="0"/>
    <n v="0"/>
    <n v="0"/>
    <n v="0"/>
    <n v="0"/>
  </r>
  <r>
    <s v="2.5-01-24"/>
    <x v="13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40"/>
    <x v="140"/>
    <n v="0"/>
    <s v="SIN DESCRIPCIÓN PARA DESTINOS 00"/>
    <n v="25000000"/>
    <n v="25000000"/>
    <n v="0"/>
    <n v="0"/>
    <n v="0"/>
    <n v="0"/>
    <n v="0"/>
    <n v="56800000"/>
    <n v="25000000"/>
    <n v="24436211.5"/>
    <m/>
    <m/>
    <n v="49436211.5"/>
    <m/>
    <n v="0"/>
    <n v="0"/>
    <n v="0"/>
    <n v="0"/>
    <n v="0"/>
  </r>
  <r>
    <s v="1.1-01-24"/>
    <x v="14"/>
    <n v="1"/>
    <x v="0"/>
    <n v="1.3"/>
    <x v="0"/>
    <s v="1.3.4"/>
    <x v="0"/>
    <s v="K"/>
    <s v="Proyectos de inversión sujetos a registro en la Ca"/>
    <s v="07_24"/>
    <x v="4"/>
    <x v="1"/>
    <n v="3"/>
    <x v="2"/>
    <n v="37"/>
    <x v="29"/>
    <s v="023_24"/>
    <s v="DIRECCIÓN GENERAL DE OBRAS PÚBLICAS"/>
    <x v="5"/>
    <x v="5"/>
    <x v="139"/>
    <x v="139"/>
    <n v="0"/>
    <s v="SIN DESCRIPCIÓN PARA DESTINOS 00"/>
    <n v="0"/>
    <n v="0"/>
    <n v="0"/>
    <n v="0"/>
    <n v="0"/>
    <n v="0"/>
    <n v="0"/>
    <m/>
    <n v="0"/>
    <n v="11000000"/>
    <m/>
    <m/>
    <n v="11000000"/>
    <m/>
    <m/>
    <m/>
    <m/>
    <m/>
    <m/>
  </r>
  <r>
    <s v="1.1-00-24"/>
    <x v="0"/>
    <n v="1"/>
    <x v="0"/>
    <n v="1.3"/>
    <x v="0"/>
    <s v="1.3.4"/>
    <x v="0"/>
    <s v="M"/>
    <s v="Actividades de apoyo administrativo desarrolladas "/>
    <s v="04_24"/>
    <x v="2"/>
    <x v="1"/>
    <n v="6"/>
    <x v="0"/>
    <n v="18"/>
    <x v="2"/>
    <s v="012_24"/>
    <s v="DIRECCIÓN DE PROCESOS ADMINISTRATIVOS Y"/>
    <x v="5"/>
    <x v="5"/>
    <x v="141"/>
    <x v="141"/>
    <n v="11"/>
    <s v="PLANTAS DE TRATAMIENTO"/>
    <n v="25108346.399999999"/>
    <n v="25108346.399999999"/>
    <n v="5895090"/>
    <n v="5895090"/>
    <n v="5895090"/>
    <n v="0"/>
    <n v="0"/>
    <n v="25545390"/>
    <n v="19213256.399999999"/>
    <m/>
    <m/>
    <n v="437043.60000000149"/>
    <n v="25545390"/>
    <m/>
    <n v="0"/>
    <n v="0"/>
    <n v="0"/>
    <n v="0"/>
    <n v="0"/>
  </r>
  <r>
    <s v="1.1-00-24"/>
    <x v="0"/>
    <n v="1"/>
    <x v="0"/>
    <n v="1.3"/>
    <x v="0"/>
    <s v="1.3.4"/>
    <x v="0"/>
    <s v="M"/>
    <s v="Actividades de apoyo administrativo desarrolladas "/>
    <s v="04_24"/>
    <x v="2"/>
    <x v="1"/>
    <n v="6"/>
    <x v="0"/>
    <n v="18"/>
    <x v="2"/>
    <s v="012_24"/>
    <s v="DIRECCIÓN DE PROCESOS ADMINISTRATIVOS Y"/>
    <x v="5"/>
    <x v="5"/>
    <x v="141"/>
    <x v="141"/>
    <n v="12"/>
    <s v="CAT"/>
    <n v="70000000"/>
    <n v="70000000"/>
    <n v="6331393.9199999999"/>
    <n v="6331393.9199999999"/>
    <n v="6331393.9199999999"/>
    <n v="6331393.9199999999"/>
    <n v="6331393.9199999999"/>
    <n v="80000000"/>
    <n v="63668606.079999998"/>
    <n v="0"/>
    <m/>
    <n v="10000000"/>
    <n v="80000000"/>
    <m/>
    <n v="0"/>
    <n v="0"/>
    <n v="0"/>
    <n v="0"/>
    <n v="0"/>
  </r>
  <r>
    <s v="1.5-01-24"/>
    <x v="1"/>
    <n v="1"/>
    <x v="0"/>
    <n v="1.3"/>
    <x v="0"/>
    <s v="1.3.4"/>
    <x v="0"/>
    <s v="M"/>
    <s v="Actividades de apoyo administrativo desarrolladas "/>
    <s v="04_24"/>
    <x v="2"/>
    <x v="2"/>
    <n v="6"/>
    <x v="0"/>
    <n v="19"/>
    <x v="38"/>
    <s v="013_24"/>
    <s v="DIRECCIÓN GENERAL DE FINANZAS"/>
    <x v="6"/>
    <x v="6"/>
    <x v="142"/>
    <x v="142"/>
    <n v="0"/>
    <s v="SIN DESCRIPCIÓN PARA DESTINOS 00"/>
    <n v="43522784.549999997"/>
    <n v="43522784.549999997"/>
    <n v="3889220.36"/>
    <n v="3889220.36"/>
    <n v="3889220.36"/>
    <n v="3889220.36"/>
    <n v="3889220.36"/>
    <n v="43522784.549999997"/>
    <n v="39633564.189999998"/>
    <m/>
    <m/>
    <m/>
    <n v="43522784.549999997"/>
    <m/>
    <n v="0"/>
    <n v="0"/>
    <n v="0"/>
    <n v="0"/>
    <n v="0"/>
  </r>
  <r>
    <s v="1.5-01-24"/>
    <x v="1"/>
    <n v="1"/>
    <x v="0"/>
    <n v="1.3"/>
    <x v="0"/>
    <s v="1.3.4"/>
    <x v="0"/>
    <s v="M"/>
    <s v="Actividades de apoyo administrativo desarrolladas "/>
    <s v="04_24"/>
    <x v="2"/>
    <x v="2"/>
    <n v="6"/>
    <x v="0"/>
    <n v="19"/>
    <x v="38"/>
    <s v="013_24"/>
    <s v="DIRECCIÓN GENERAL DE FINANZAS"/>
    <x v="6"/>
    <x v="6"/>
    <x v="143"/>
    <x v="143"/>
    <n v="0"/>
    <s v="SIN DESCRIPCIÓN PARA DESTINOS 00"/>
    <n v="26300000"/>
    <n v="26300000"/>
    <n v="1793508.93"/>
    <n v="1793508.93"/>
    <n v="1793508.93"/>
    <n v="1793508.93"/>
    <n v="1793508.93"/>
    <n v="26300000"/>
    <n v="24506491.07"/>
    <m/>
    <m/>
    <m/>
    <n v="26300000"/>
    <m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600-000003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Fuente de Financiamiento">
  <location ref="A3:B19" firstHeaderRow="1" firstDataRow="1" firstDataCol="1"/>
  <pivotFields count="44">
    <pivotField showAll="0"/>
    <pivotField axis="axisRow" showAll="0" defaultSubtotal="0">
      <items count="15">
        <item x="10"/>
        <item x="6"/>
        <item x="7"/>
        <item x="13"/>
        <item x="8"/>
        <item x="4"/>
        <item x="14"/>
        <item x="11"/>
        <item x="2"/>
        <item x="1"/>
        <item x="9"/>
        <item x="12"/>
        <item x="0"/>
        <item x="5"/>
        <item x="3"/>
      </items>
    </pivotField>
    <pivotField showAll="0" defaultSubtotal="0"/>
    <pivotField showAll="0" defaultSubtotal="0"/>
    <pivotField showAll="0" defaultSubtotal="0"/>
    <pivotField showAll="0" defaultSubtotal="0"/>
    <pivotField showAll="0"/>
    <pivotField showAll="0" defaultSubtotal="0"/>
    <pivotField showAll="0"/>
    <pivotField showAll="0" defaultSubtotal="0"/>
    <pivotField showAll="0"/>
    <pivotField showAll="0"/>
    <pivotField showAll="0" defaultSubtotal="0"/>
    <pivotField showAll="0"/>
    <pivotField showAll="0"/>
    <pivotField showAll="0"/>
    <pivotField showAll="0" defaultSubtota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1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 t="grand">
      <x/>
    </i>
  </rowItems>
  <colItems count="1">
    <i/>
  </colItems>
  <dataFields count="1">
    <dataField name="Suma de 1ra Modificación" fld="37" baseField="0" baseItem="0" numFmtId="164"/>
  </dataFields>
  <formats count="5">
    <format dxfId="3241">
      <pivotArea dataOnly="0" labelOnly="1" outline="0" axis="axisValues" fieldPosition="0"/>
    </format>
    <format dxfId="3240">
      <pivotArea outline="0" collapsedLevelsAreSubtotals="1" fieldPosition="0"/>
    </format>
    <format dxfId="3239">
      <pivotArea outline="0" collapsedLevelsAreSubtotals="1" fieldPosition="0"/>
    </format>
    <format dxfId="3238">
      <pivotArea dataOnly="0" labelOnly="1" fieldPosition="0">
        <references count="1">
          <reference field="1" count="1">
            <x v="6"/>
          </reference>
        </references>
      </pivotArea>
    </format>
    <format dxfId="3237">
      <pivotArea collapsedLevelsAreSubtotals="1" fieldPosition="0">
        <references count="1">
          <reference field="1" count="1">
            <x v="6"/>
          </reference>
        </references>
      </pivotArea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4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compact="0" compactData="0" multipleFieldFilters="0" rowHeaderCaption="Fuente de Financiamiento">
  <location ref="A3:C11" firstHeaderRow="1" firstDataRow="1" firstDataCol="2"/>
  <pivotFields count="44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Capitulo  " axis="axisRow" compact="0" outline="0" showAll="0" defaultSubtotal="0">
      <items count="7">
        <item x="0"/>
        <item x="1"/>
        <item x="2"/>
        <item x="3"/>
        <item x="4"/>
        <item x="5"/>
        <item x="6"/>
      </items>
    </pivotField>
    <pivotField axis="axisRow" compact="0" outline="0" showAll="0" defaultSubtotal="0">
      <items count="8">
        <item x="4"/>
        <item x="6"/>
        <item x="5"/>
        <item x="1"/>
        <item x="2"/>
        <item x="0"/>
        <item x="3"/>
        <item m="1" x="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19"/>
    <field x="20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Items count="1">
    <i/>
  </colItems>
  <dataFields count="1">
    <dataField name="1era Modificación" fld="37" baseField="0" baseItem="0" numFmtId="164"/>
  </dataFields>
  <formats count="17">
    <format dxfId="3236">
      <pivotArea dataOnly="0" labelOnly="1" outline="0" axis="axisValues" fieldPosition="0"/>
    </format>
    <format dxfId="3235">
      <pivotArea outline="0" collapsedLevelsAreSubtotals="1" fieldPosition="0"/>
    </format>
    <format dxfId="3234">
      <pivotArea outline="0" collapsedLevelsAreSubtotals="1" fieldPosition="0"/>
    </format>
    <format dxfId="3233">
      <pivotArea dataOnly="0" labelOnly="1" outline="0" fieldPosition="0">
        <references count="2">
          <reference field="19" count="1" selected="0">
            <x v="3"/>
          </reference>
          <reference field="20" count="1">
            <x v="6"/>
          </reference>
        </references>
      </pivotArea>
    </format>
    <format dxfId="3232">
      <pivotArea field="19" type="button" dataOnly="0" labelOnly="1" outline="0" axis="axisRow" fieldPosition="0"/>
    </format>
    <format dxfId="3231">
      <pivotArea field="20" type="button" dataOnly="0" labelOnly="1" outline="0" axis="axisRow" fieldPosition="1"/>
    </format>
    <format dxfId="3230">
      <pivotArea dataOnly="0" labelOnly="1" outline="0" axis="axisValues" fieldPosition="0"/>
    </format>
    <format dxfId="3229">
      <pivotArea dataOnly="0" labelOnly="1" outline="0" axis="axisValues" fieldPosition="0"/>
    </format>
    <format dxfId="3228">
      <pivotArea field="19" type="button" dataOnly="0" labelOnly="1" outline="0" axis="axisRow" fieldPosition="0"/>
    </format>
    <format dxfId="3227">
      <pivotArea field="20" type="button" dataOnly="0" labelOnly="1" outline="0" axis="axisRow" fieldPosition="1"/>
    </format>
    <format dxfId="3226">
      <pivotArea dataOnly="0" labelOnly="1" outline="0" axis="axisValues" fieldPosition="0"/>
    </format>
    <format dxfId="3225">
      <pivotArea dataOnly="0" labelOnly="1" outline="0" axis="axisValues" fieldPosition="0"/>
    </format>
    <format dxfId="3224">
      <pivotArea field="20" type="button" dataOnly="0" labelOnly="1" outline="0" axis="axisRow" fieldPosition="1"/>
    </format>
    <format dxfId="3223">
      <pivotArea field="19" type="button" dataOnly="0" labelOnly="1" outline="0" axis="axisRow" fieldPosition="0"/>
    </format>
    <format dxfId="3222">
      <pivotArea dataOnly="0" labelOnly="1" outline="0" fieldPosition="0">
        <references count="1">
          <reference field="19" count="0"/>
        </references>
      </pivotArea>
    </format>
    <format dxfId="3221">
      <pivotArea dataOnly="0" labelOnly="1" grandRow="1" outline="0" fieldPosition="0"/>
    </format>
    <format dxfId="3220">
      <pivotArea outline="0" fieldPosition="0">
        <references count="2">
          <reference field="19" count="1" selected="0">
            <x v="3"/>
          </reference>
          <reference field="20" count="1" selected="0">
            <x v="6"/>
          </reference>
        </references>
      </pivotArea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900-000006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Administrativa">
  <location ref="B3:C21" firstHeaderRow="1" firstDataRow="1" firstDataCol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17">
        <item x="12"/>
        <item x="6"/>
        <item x="13"/>
        <item x="11"/>
        <item x="9"/>
        <item x="5"/>
        <item x="3"/>
        <item x="4"/>
        <item x="14"/>
        <item x="15"/>
        <item x="0"/>
        <item x="8"/>
        <item x="1"/>
        <item x="7"/>
        <item x="16"/>
        <item x="2"/>
        <item x="10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1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 1ra Modificación" fld="37" baseField="0" baseItem="0" numFmtId="164"/>
  </dataFields>
  <formats count="11">
    <format dxfId="3219">
      <pivotArea dataOnly="0" labelOnly="1" outline="0" axis="axisValues" fieldPosition="0"/>
    </format>
    <format dxfId="3218">
      <pivotArea outline="0" collapsedLevelsAreSubtotals="1" fieldPosition="0"/>
    </format>
    <format dxfId="3217">
      <pivotArea outline="0" collapsedLevelsAreSubtotals="1" fieldPosition="0"/>
    </format>
    <format dxfId="3216">
      <pivotArea dataOnly="0" labelOnly="1" outline="0" axis="axisValues" fieldPosition="0"/>
    </format>
    <format dxfId="3215">
      <pivotArea dataOnly="0" labelOnly="1" outline="0" axis="axisValues" fieldPosition="0"/>
    </format>
    <format dxfId="3214">
      <pivotArea field="11" type="button" dataOnly="0" labelOnly="1" outline="0" axis="axisRow" fieldPosition="0"/>
    </format>
    <format dxfId="3213">
      <pivotArea dataOnly="0" labelOnly="1" outline="0" axis="axisValues" fieldPosition="0"/>
    </format>
    <format dxfId="3212">
      <pivotArea dataOnly="0" labelOnly="1" outline="0" axis="axisValues" fieldPosition="0"/>
    </format>
    <format dxfId="3211">
      <pivotArea dataOnly="0" labelOnly="1" outline="0" axis="axisValues" fieldPosition="0"/>
    </format>
    <format dxfId="3210">
      <pivotArea dataOnly="0" labelOnly="1" outline="0" axis="axisValues" fieldPosition="0"/>
    </format>
    <format dxfId="3209">
      <pivotArea field="11" type="button" dataOnly="0" labelOnly="1" outline="0" axis="axisRow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D00-00000A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Programa y Proyecto">
  <location ref="A2:B68" firstHeaderRow="1" firstDataRow="1" firstDataCol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>
      <items count="17">
        <item x="12"/>
        <item x="6"/>
        <item x="13"/>
        <item x="11"/>
        <item x="9"/>
        <item x="5"/>
        <item x="3"/>
        <item x="4"/>
        <item x="14"/>
        <item x="15"/>
        <item x="0"/>
        <item x="8"/>
        <item x="1"/>
        <item x="7"/>
        <item x="16"/>
        <item x="2"/>
        <item x="10"/>
      </items>
    </pivotField>
    <pivotField showAll="0" defaultSubtotal="0"/>
    <pivotField showAll="0" defaultSubtotal="0"/>
    <pivotField axis="axisRow" showAll="0" defaultSubtotal="0">
      <items count="9">
        <item x="3"/>
        <item x="1"/>
        <item x="6"/>
        <item x="7"/>
        <item x="0"/>
        <item x="2"/>
        <item x="4"/>
        <item x="5"/>
        <item m="1" x="8"/>
      </items>
    </pivotField>
    <pivotField showAll="0" defaultSubtotal="0"/>
    <pivotField axis="axisRow" showAll="0" defaultSubtotal="0">
      <items count="58">
        <item x="42"/>
        <item x="17"/>
        <item x="5"/>
        <item x="54"/>
        <item x="22"/>
        <item x="39"/>
        <item x="49"/>
        <item x="40"/>
        <item x="52"/>
        <item x="15"/>
        <item x="44"/>
        <item x="41"/>
        <item x="35"/>
        <item x="3"/>
        <item x="46"/>
        <item x="30"/>
        <item x="31"/>
        <item x="19"/>
        <item x="14"/>
        <item x="28"/>
        <item x="34"/>
        <item x="2"/>
        <item x="26"/>
        <item x="27"/>
        <item x="12"/>
        <item x="25"/>
        <item x="11"/>
        <item x="55"/>
        <item x="47"/>
        <item x="6"/>
        <item x="50"/>
        <item x="29"/>
        <item x="24"/>
        <item x="23"/>
        <item x="10"/>
        <item x="36"/>
        <item x="56"/>
        <item x="37"/>
        <item x="53"/>
        <item x="1"/>
        <item x="43"/>
        <item x="38"/>
        <item x="8"/>
        <item x="13"/>
        <item x="4"/>
        <item x="16"/>
        <item x="18"/>
        <item x="21"/>
        <item x="9"/>
        <item x="33"/>
        <item x="7"/>
        <item x="0"/>
        <item x="45"/>
        <item x="32"/>
        <item x="20"/>
        <item x="48"/>
        <item x="51"/>
        <item m="1" x="57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4"/>
    <field x="16"/>
  </rowFields>
  <rowItems count="66">
    <i>
      <x/>
    </i>
    <i r="1">
      <x v="17"/>
    </i>
    <i r="1">
      <x v="34"/>
    </i>
    <i>
      <x v="1"/>
    </i>
    <i r="1">
      <x v="3"/>
    </i>
    <i r="1">
      <x v="8"/>
    </i>
    <i r="1">
      <x v="10"/>
    </i>
    <i r="1">
      <x v="11"/>
    </i>
    <i r="1">
      <x v="18"/>
    </i>
    <i r="1">
      <x v="20"/>
    </i>
    <i r="1">
      <x v="26"/>
    </i>
    <i r="1">
      <x v="27"/>
    </i>
    <i r="1">
      <x v="35"/>
    </i>
    <i r="1">
      <x v="39"/>
    </i>
    <i r="1">
      <x v="40"/>
    </i>
    <i r="1">
      <x v="44"/>
    </i>
    <i r="1">
      <x v="52"/>
    </i>
    <i r="1">
      <x v="55"/>
    </i>
    <i>
      <x v="2"/>
    </i>
    <i r="1">
      <x v="1"/>
    </i>
    <i r="1">
      <x v="7"/>
    </i>
    <i r="1">
      <x v="14"/>
    </i>
    <i r="1">
      <x v="28"/>
    </i>
    <i r="1">
      <x v="32"/>
    </i>
    <i>
      <x v="3"/>
    </i>
    <i r="1">
      <x v="54"/>
    </i>
    <i>
      <x v="4"/>
    </i>
    <i r="1">
      <x v="13"/>
    </i>
    <i r="1">
      <x v="16"/>
    </i>
    <i r="1">
      <x v="19"/>
    </i>
    <i r="1">
      <x v="21"/>
    </i>
    <i r="1">
      <x v="22"/>
    </i>
    <i r="1">
      <x v="23"/>
    </i>
    <i r="1">
      <x v="29"/>
    </i>
    <i r="1">
      <x v="37"/>
    </i>
    <i r="1">
      <x v="41"/>
    </i>
    <i r="1">
      <x v="43"/>
    </i>
    <i r="1">
      <x v="51"/>
    </i>
    <i r="1">
      <x v="53"/>
    </i>
    <i>
      <x v="5"/>
    </i>
    <i r="1">
      <x v="2"/>
    </i>
    <i r="1">
      <x v="25"/>
    </i>
    <i r="1">
      <x v="31"/>
    </i>
    <i r="1">
      <x v="36"/>
    </i>
    <i r="1">
      <x v="42"/>
    </i>
    <i r="1">
      <x v="46"/>
    </i>
    <i r="1">
      <x v="47"/>
    </i>
    <i r="1">
      <x v="48"/>
    </i>
    <i r="1">
      <x v="49"/>
    </i>
    <i r="1">
      <x v="50"/>
    </i>
    <i>
      <x v="6"/>
    </i>
    <i r="1">
      <x v="15"/>
    </i>
    <i r="1">
      <x v="24"/>
    </i>
    <i>
      <x v="7"/>
    </i>
    <i r="1">
      <x/>
    </i>
    <i r="1">
      <x v="4"/>
    </i>
    <i r="1">
      <x v="5"/>
    </i>
    <i r="1">
      <x v="6"/>
    </i>
    <i r="1">
      <x v="9"/>
    </i>
    <i r="1">
      <x v="12"/>
    </i>
    <i r="1">
      <x v="30"/>
    </i>
    <i r="1">
      <x v="33"/>
    </i>
    <i r="1">
      <x v="38"/>
    </i>
    <i r="1">
      <x v="45"/>
    </i>
    <i r="1">
      <x v="56"/>
    </i>
    <i t="grand">
      <x/>
    </i>
  </rowItems>
  <colItems count="1">
    <i/>
  </colItems>
  <dataFields count="1">
    <dataField name=" 1ra Modificación" fld="37" baseField="0" baseItem="0" numFmtId="164"/>
  </dataFields>
  <formats count="33">
    <format dxfId="3208">
      <pivotArea outline="0" collapsedLevelsAreSubtotals="1" fieldPosition="0"/>
    </format>
    <format dxfId="3207">
      <pivotArea outline="0" collapsedLevelsAreSubtotals="1" fieldPosition="0"/>
    </format>
    <format dxfId="3206">
      <pivotArea dataOnly="0" labelOnly="1" outline="0" axis="axisValues" fieldPosition="0"/>
    </format>
    <format dxfId="3205">
      <pivotArea dataOnly="0" labelOnly="1" outline="0" axis="axisValues" fieldPosition="0"/>
    </format>
    <format dxfId="3204">
      <pivotArea field="11" type="button" dataOnly="0" labelOnly="1" outline="0"/>
    </format>
    <format dxfId="3203">
      <pivotArea dataOnly="0" labelOnly="1" outline="0" axis="axisValues" fieldPosition="0"/>
    </format>
    <format dxfId="3202">
      <pivotArea dataOnly="0" labelOnly="1" outline="0" axis="axisValues" fieldPosition="0"/>
    </format>
    <format dxfId="3201">
      <pivotArea dataOnly="0" labelOnly="1" outline="0" axis="axisValues" fieldPosition="0"/>
    </format>
    <format dxfId="3200">
      <pivotArea dataOnly="0" labelOnly="1" outline="0" axis="axisValues" fieldPosition="0"/>
    </format>
    <format dxfId="3199">
      <pivotArea field="14" type="button" dataOnly="0" labelOnly="1" outline="0" axis="axisRow" fieldPosition="0"/>
    </format>
    <format dxfId="3198">
      <pivotArea dataOnly="0" labelOnly="1" fieldPosition="0">
        <references count="1">
          <reference field="14" count="0"/>
        </references>
      </pivotArea>
    </format>
    <format dxfId="3197">
      <pivotArea dataOnly="0" labelOnly="1" grandRow="1" outline="0" fieldPosition="0"/>
    </format>
    <format dxfId="3196">
      <pivotArea dataOnly="0" labelOnly="1" fieldPosition="0">
        <references count="2">
          <reference field="14" count="1" selected="0">
            <x v="0"/>
          </reference>
          <reference field="16" count="2">
            <x v="17"/>
            <x v="34"/>
          </reference>
        </references>
      </pivotArea>
    </format>
    <format dxfId="3195">
      <pivotArea dataOnly="0" labelOnly="1" fieldPosition="0">
        <references count="2">
          <reference field="14" count="1" selected="0">
            <x v="1"/>
          </reference>
          <reference field="16" count="14">
            <x v="3"/>
            <x v="8"/>
            <x v="10"/>
            <x v="11"/>
            <x v="18"/>
            <x v="20"/>
            <x v="26"/>
            <x v="27"/>
            <x v="35"/>
            <x v="39"/>
            <x v="40"/>
            <x v="44"/>
            <x v="52"/>
            <x v="55"/>
          </reference>
        </references>
      </pivotArea>
    </format>
    <format dxfId="3194">
      <pivotArea dataOnly="0" labelOnly="1" fieldPosition="0">
        <references count="2">
          <reference field="14" count="1" selected="0">
            <x v="2"/>
          </reference>
          <reference field="16" count="5">
            <x v="1"/>
            <x v="7"/>
            <x v="14"/>
            <x v="28"/>
            <x v="32"/>
          </reference>
        </references>
      </pivotArea>
    </format>
    <format dxfId="3193">
      <pivotArea dataOnly="0" labelOnly="1" fieldPosition="0">
        <references count="2">
          <reference field="14" count="1" selected="0">
            <x v="3"/>
          </reference>
          <reference field="16" count="1">
            <x v="54"/>
          </reference>
        </references>
      </pivotArea>
    </format>
    <format dxfId="3192">
      <pivotArea dataOnly="0" labelOnly="1" fieldPosition="0">
        <references count="2">
          <reference field="14" count="1" selected="0">
            <x v="4"/>
          </reference>
          <reference field="16" count="12">
            <x v="13"/>
            <x v="16"/>
            <x v="19"/>
            <x v="21"/>
            <x v="22"/>
            <x v="23"/>
            <x v="29"/>
            <x v="37"/>
            <x v="41"/>
            <x v="43"/>
            <x v="51"/>
            <x v="53"/>
          </reference>
        </references>
      </pivotArea>
    </format>
    <format dxfId="3191">
      <pivotArea dataOnly="0" labelOnly="1" fieldPosition="0">
        <references count="2">
          <reference field="14" count="1" selected="0">
            <x v="5"/>
          </reference>
          <reference field="16" count="10">
            <x v="2"/>
            <x v="25"/>
            <x v="31"/>
            <x v="36"/>
            <x v="42"/>
            <x v="46"/>
            <x v="47"/>
            <x v="48"/>
            <x v="49"/>
            <x v="50"/>
          </reference>
        </references>
      </pivotArea>
    </format>
    <format dxfId="3190">
      <pivotArea dataOnly="0" labelOnly="1" fieldPosition="0">
        <references count="2">
          <reference field="14" count="1" selected="0">
            <x v="6"/>
          </reference>
          <reference field="16" count="2">
            <x v="15"/>
            <x v="24"/>
          </reference>
        </references>
      </pivotArea>
    </format>
    <format dxfId="3189">
      <pivotArea dataOnly="0" labelOnly="1" fieldPosition="0">
        <references count="2">
          <reference field="14" count="1" selected="0">
            <x v="7"/>
          </reference>
          <reference field="16" count="11">
            <x v="0"/>
            <x v="4"/>
            <x v="5"/>
            <x v="6"/>
            <x v="9"/>
            <x v="12"/>
            <x v="30"/>
            <x v="33"/>
            <x v="38"/>
            <x v="45"/>
            <x v="56"/>
          </reference>
        </references>
      </pivotArea>
    </format>
    <format dxfId="3188">
      <pivotArea field="14" type="button" dataOnly="0" labelOnly="1" outline="0" axis="axisRow" fieldPosition="0"/>
    </format>
    <format dxfId="3187">
      <pivotArea dataOnly="0" labelOnly="1" fieldPosition="0">
        <references count="1">
          <reference field="14" count="0"/>
        </references>
      </pivotArea>
    </format>
    <format dxfId="3186">
      <pivotArea dataOnly="0" labelOnly="1" grandRow="1" outline="0" fieldPosition="0"/>
    </format>
    <format dxfId="3185">
      <pivotArea dataOnly="0" labelOnly="1" fieldPosition="0">
        <references count="2">
          <reference field="14" count="1" selected="0">
            <x v="0"/>
          </reference>
          <reference field="16" count="2">
            <x v="17"/>
            <x v="34"/>
          </reference>
        </references>
      </pivotArea>
    </format>
    <format dxfId="3184">
      <pivotArea dataOnly="0" labelOnly="1" fieldPosition="0">
        <references count="2">
          <reference field="14" count="1" selected="0">
            <x v="1"/>
          </reference>
          <reference field="16" count="14">
            <x v="3"/>
            <x v="8"/>
            <x v="10"/>
            <x v="11"/>
            <x v="18"/>
            <x v="20"/>
            <x v="26"/>
            <x v="27"/>
            <x v="35"/>
            <x v="39"/>
            <x v="40"/>
            <x v="44"/>
            <x v="52"/>
            <x v="55"/>
          </reference>
        </references>
      </pivotArea>
    </format>
    <format dxfId="3183">
      <pivotArea dataOnly="0" labelOnly="1" fieldPosition="0">
        <references count="2">
          <reference field="14" count="1" selected="0">
            <x v="2"/>
          </reference>
          <reference field="16" count="5">
            <x v="1"/>
            <x v="7"/>
            <x v="14"/>
            <x v="28"/>
            <x v="32"/>
          </reference>
        </references>
      </pivotArea>
    </format>
    <format dxfId="3182">
      <pivotArea dataOnly="0" labelOnly="1" fieldPosition="0">
        <references count="2">
          <reference field="14" count="1" selected="0">
            <x v="3"/>
          </reference>
          <reference field="16" count="1">
            <x v="54"/>
          </reference>
        </references>
      </pivotArea>
    </format>
    <format dxfId="3181">
      <pivotArea dataOnly="0" labelOnly="1" fieldPosition="0">
        <references count="2">
          <reference field="14" count="1" selected="0">
            <x v="4"/>
          </reference>
          <reference field="16" count="12">
            <x v="13"/>
            <x v="16"/>
            <x v="19"/>
            <x v="21"/>
            <x v="22"/>
            <x v="23"/>
            <x v="29"/>
            <x v="37"/>
            <x v="41"/>
            <x v="43"/>
            <x v="51"/>
            <x v="53"/>
          </reference>
        </references>
      </pivotArea>
    </format>
    <format dxfId="3180">
      <pivotArea dataOnly="0" labelOnly="1" fieldPosition="0">
        <references count="2">
          <reference field="14" count="1" selected="0">
            <x v="5"/>
          </reference>
          <reference field="16" count="10">
            <x v="2"/>
            <x v="25"/>
            <x v="31"/>
            <x v="36"/>
            <x v="42"/>
            <x v="46"/>
            <x v="47"/>
            <x v="48"/>
            <x v="49"/>
            <x v="50"/>
          </reference>
        </references>
      </pivotArea>
    </format>
    <format dxfId="3179">
      <pivotArea dataOnly="0" labelOnly="1" fieldPosition="0">
        <references count="2">
          <reference field="14" count="1" selected="0">
            <x v="6"/>
          </reference>
          <reference field="16" count="2">
            <x v="15"/>
            <x v="24"/>
          </reference>
        </references>
      </pivotArea>
    </format>
    <format dxfId="3178">
      <pivotArea dataOnly="0" labelOnly="1" fieldPosition="0">
        <references count="2">
          <reference field="14" count="1" selected="0">
            <x v="7"/>
          </reference>
          <reference field="16" count="11">
            <x v="0"/>
            <x v="4"/>
            <x v="5"/>
            <x v="6"/>
            <x v="9"/>
            <x v="12"/>
            <x v="30"/>
            <x v="33"/>
            <x v="38"/>
            <x v="45"/>
            <x v="56"/>
          </reference>
        </references>
      </pivotArea>
    </format>
    <format dxfId="3177">
      <pivotArea outline="0" collapsedLevelsAreSubtotals="1" fieldPosition="0"/>
    </format>
    <format dxfId="3176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2D24BC8-9601-4323-BEA1-E1FA248F5688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Tipo de gasto">
  <location ref="B3:C7" firstHeaderRow="1" firstDataRow="1" firstDataCol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>
      <items count="17">
        <item x="12"/>
        <item x="6"/>
        <item x="13"/>
        <item x="11"/>
        <item x="9"/>
        <item x="5"/>
        <item x="3"/>
        <item x="4"/>
        <item x="14"/>
        <item x="15"/>
        <item x="0"/>
        <item x="8"/>
        <item x="1"/>
        <item x="7"/>
        <item x="16"/>
        <item x="2"/>
        <item x="10"/>
      </items>
    </pivotField>
    <pivotField axis="axisRow" showAll="0" defaultSubtotal="0">
      <items count="3">
        <item x="2"/>
        <item x="1"/>
        <item x="0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2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 1ra Modificación" fld="37" baseField="0" baseItem="0" numFmtId="164"/>
  </dataFields>
  <formats count="11">
    <format dxfId="3175">
      <pivotArea dataOnly="0" labelOnly="1" outline="0" axis="axisValues" fieldPosition="0"/>
    </format>
    <format dxfId="3174">
      <pivotArea outline="0" collapsedLevelsAreSubtotals="1" fieldPosition="0"/>
    </format>
    <format dxfId="3173">
      <pivotArea outline="0" collapsedLevelsAreSubtotals="1" fieldPosition="0"/>
    </format>
    <format dxfId="3172">
      <pivotArea dataOnly="0" labelOnly="1" outline="0" axis="axisValues" fieldPosition="0"/>
    </format>
    <format dxfId="3171">
      <pivotArea dataOnly="0" labelOnly="1" outline="0" axis="axisValues" fieldPosition="0"/>
    </format>
    <format dxfId="3170">
      <pivotArea field="11" type="button" dataOnly="0" labelOnly="1" outline="0"/>
    </format>
    <format dxfId="3169">
      <pivotArea dataOnly="0" labelOnly="1" outline="0" axis="axisValues" fieldPosition="0"/>
    </format>
    <format dxfId="3168">
      <pivotArea dataOnly="0" labelOnly="1" outline="0" axis="axisValues" fieldPosition="0"/>
    </format>
    <format dxfId="3167">
      <pivotArea dataOnly="0" labelOnly="1" outline="0" axis="axisValues" fieldPosition="0"/>
    </format>
    <format dxfId="3166">
      <pivotArea dataOnly="0" labelOnly="1" outline="0" axis="axisValues" fieldPosition="0"/>
    </format>
    <format dxfId="3165">
      <pivotArea field="11" type="button" dataOnly="0" labelOnly="1" outline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75D8FBC-5460-4C4E-BFE0-D2495C68397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compact="0" compactData="0" multipleFieldFilters="0" rowHeaderCaption="Programa y Proyecto">
  <location ref="A2:C147" firstHeaderRow="1" firstDataRow="1" firstDataCol="2"/>
  <pivotFields count="44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>
      <items count="17">
        <item x="12"/>
        <item x="6"/>
        <item x="13"/>
        <item x="11"/>
        <item x="9"/>
        <item x="5"/>
        <item x="3"/>
        <item x="4"/>
        <item x="14"/>
        <item x="15"/>
        <item x="0"/>
        <item x="8"/>
        <item x="1"/>
        <item x="7"/>
        <item x="16"/>
        <item x="2"/>
        <item x="10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4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</items>
    </pivotField>
    <pivotField axis="axisRow" compact="0" outline="0" showAll="0" defaultSubtotal="0">
      <items count="145">
        <item x="142"/>
        <item x="12"/>
        <item x="11"/>
        <item x="13"/>
        <item x="134"/>
        <item x="63"/>
        <item x="65"/>
        <item x="66"/>
        <item x="64"/>
        <item x="36"/>
        <item x="117"/>
        <item x="115"/>
        <item x="116"/>
        <item x="113"/>
        <item x="114"/>
        <item x="32"/>
        <item x="122"/>
        <item x="31"/>
        <item x="46"/>
        <item x="83"/>
        <item x="8"/>
        <item x="85"/>
        <item x="139"/>
        <item x="140"/>
        <item x="9"/>
        <item x="10"/>
        <item x="0"/>
        <item x="93"/>
        <item x="106"/>
        <item x="109"/>
        <item x="138"/>
        <item x="141"/>
        <item x="125"/>
        <item x="59"/>
        <item x="120"/>
        <item x="130"/>
        <item x="131"/>
        <item x="123"/>
        <item x="16"/>
        <item x="40"/>
        <item x="44"/>
        <item x="82"/>
        <item x="101"/>
        <item x="6"/>
        <item x="51"/>
        <item x="132"/>
        <item x="58"/>
        <item x="2"/>
        <item x="7"/>
        <item x="104"/>
        <item x="14"/>
        <item x="87"/>
        <item x="88"/>
        <item x="91"/>
        <item x="86"/>
        <item x="124"/>
        <item x="143"/>
        <item x="137"/>
        <item x="33"/>
        <item x="126"/>
        <item x="128"/>
        <item x="127"/>
        <item x="22"/>
        <item x="35"/>
        <item x="19"/>
        <item x="21"/>
        <item x="37"/>
        <item x="24"/>
        <item x="23"/>
        <item x="18"/>
        <item x="43"/>
        <item x="42"/>
        <item x="17"/>
        <item x="20"/>
        <item x="49"/>
        <item x="41"/>
        <item x="118"/>
        <item x="119"/>
        <item x="15"/>
        <item x="67"/>
        <item x="133"/>
        <item x="108"/>
        <item x="38"/>
        <item x="121"/>
        <item x="29"/>
        <item x="45"/>
        <item x="100"/>
        <item x="97"/>
        <item x="98"/>
        <item x="107"/>
        <item x="50"/>
        <item x="48"/>
        <item x="5"/>
        <item x="26"/>
        <item x="25"/>
        <item x="30"/>
        <item x="39"/>
        <item x="28"/>
        <item x="52"/>
        <item x="54"/>
        <item x="56"/>
        <item x="55"/>
        <item x="57"/>
        <item x="53"/>
        <item x="103"/>
        <item x="90"/>
        <item x="89"/>
        <item x="4"/>
        <item x="81"/>
        <item x="80"/>
        <item x="105"/>
        <item x="96"/>
        <item x="73"/>
        <item x="71"/>
        <item x="78"/>
        <item x="70"/>
        <item x="94"/>
        <item x="69"/>
        <item x="72"/>
        <item x="95"/>
        <item x="92"/>
        <item x="74"/>
        <item x="79"/>
        <item x="61"/>
        <item x="75"/>
        <item x="77"/>
        <item x="84"/>
        <item x="102"/>
        <item x="68"/>
        <item x="62"/>
        <item x="76"/>
        <item x="129"/>
        <item x="136"/>
        <item x="112"/>
        <item x="1"/>
        <item x="3"/>
        <item x="60"/>
        <item x="135"/>
        <item x="111"/>
        <item x="110"/>
        <item x="27"/>
        <item x="47"/>
        <item x="99"/>
        <item x="34"/>
        <item m="1" x="144"/>
      </items>
    </pivotField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21"/>
    <field x="22"/>
  </rowFields>
  <rowItems count="145">
    <i>
      <x/>
      <x v="26"/>
    </i>
    <i>
      <x v="1"/>
      <x v="134"/>
    </i>
    <i>
      <x v="2"/>
      <x v="47"/>
    </i>
    <i>
      <x v="3"/>
      <x v="135"/>
    </i>
    <i>
      <x v="4"/>
      <x v="107"/>
    </i>
    <i>
      <x v="5"/>
      <x v="92"/>
    </i>
    <i>
      <x v="6"/>
      <x v="43"/>
    </i>
    <i>
      <x v="7"/>
      <x v="48"/>
    </i>
    <i>
      <x v="8"/>
      <x v="20"/>
    </i>
    <i>
      <x v="9"/>
      <x v="24"/>
    </i>
    <i>
      <x v="10"/>
      <x v="25"/>
    </i>
    <i>
      <x v="11"/>
      <x v="2"/>
    </i>
    <i>
      <x v="12"/>
      <x v="1"/>
    </i>
    <i>
      <x v="13"/>
      <x v="3"/>
    </i>
    <i>
      <x v="14"/>
      <x v="50"/>
    </i>
    <i>
      <x v="15"/>
      <x v="78"/>
    </i>
    <i>
      <x v="16"/>
      <x v="38"/>
    </i>
    <i>
      <x v="17"/>
      <x v="72"/>
    </i>
    <i>
      <x v="18"/>
      <x v="69"/>
    </i>
    <i>
      <x v="19"/>
      <x v="64"/>
    </i>
    <i>
      <x v="20"/>
      <x v="73"/>
    </i>
    <i>
      <x v="21"/>
      <x v="65"/>
    </i>
    <i>
      <x v="22"/>
      <x v="62"/>
    </i>
    <i>
      <x v="23"/>
      <x v="68"/>
    </i>
    <i>
      <x v="24"/>
      <x v="67"/>
    </i>
    <i>
      <x v="25"/>
      <x v="94"/>
    </i>
    <i>
      <x v="26"/>
      <x v="93"/>
    </i>
    <i>
      <x v="27"/>
      <x v="140"/>
    </i>
    <i>
      <x v="28"/>
      <x v="97"/>
    </i>
    <i>
      <x v="29"/>
      <x v="84"/>
    </i>
    <i>
      <x v="30"/>
      <x v="95"/>
    </i>
    <i>
      <x v="31"/>
      <x v="17"/>
    </i>
    <i>
      <x v="32"/>
      <x v="15"/>
    </i>
    <i>
      <x v="33"/>
      <x v="58"/>
    </i>
    <i>
      <x v="34"/>
      <x v="143"/>
    </i>
    <i>
      <x v="35"/>
      <x v="63"/>
    </i>
    <i>
      <x v="36"/>
      <x v="9"/>
    </i>
    <i>
      <x v="37"/>
      <x v="66"/>
    </i>
    <i>
      <x v="38"/>
      <x v="82"/>
    </i>
    <i>
      <x v="39"/>
      <x v="96"/>
    </i>
    <i>
      <x v="40"/>
      <x v="39"/>
    </i>
    <i>
      <x v="41"/>
      <x v="75"/>
    </i>
    <i>
      <x v="42"/>
      <x v="71"/>
    </i>
    <i>
      <x v="43"/>
      <x v="70"/>
    </i>
    <i>
      <x v="44"/>
      <x v="40"/>
    </i>
    <i>
      <x v="45"/>
      <x v="85"/>
    </i>
    <i>
      <x v="46"/>
      <x v="18"/>
    </i>
    <i>
      <x v="47"/>
      <x v="141"/>
    </i>
    <i>
      <x v="48"/>
      <x v="91"/>
    </i>
    <i>
      <x v="49"/>
      <x v="74"/>
    </i>
    <i>
      <x v="50"/>
      <x v="90"/>
    </i>
    <i>
      <x v="51"/>
      <x v="44"/>
    </i>
    <i>
      <x v="52"/>
      <x v="98"/>
    </i>
    <i>
      <x v="53"/>
      <x v="103"/>
    </i>
    <i>
      <x v="54"/>
      <x v="99"/>
    </i>
    <i>
      <x v="55"/>
      <x v="101"/>
    </i>
    <i>
      <x v="56"/>
      <x v="100"/>
    </i>
    <i>
      <x v="57"/>
      <x v="102"/>
    </i>
    <i>
      <x v="58"/>
      <x v="46"/>
    </i>
    <i>
      <x v="59"/>
      <x v="33"/>
    </i>
    <i>
      <x v="60"/>
      <x v="136"/>
    </i>
    <i>
      <x v="61"/>
      <x v="123"/>
    </i>
    <i>
      <x v="62"/>
      <x v="129"/>
    </i>
    <i>
      <x v="63"/>
      <x v="5"/>
    </i>
    <i>
      <x v="64"/>
      <x v="8"/>
    </i>
    <i>
      <x v="65"/>
      <x v="6"/>
    </i>
    <i>
      <x v="66"/>
      <x v="7"/>
    </i>
    <i>
      <x v="67"/>
      <x v="79"/>
    </i>
    <i>
      <x v="68"/>
      <x v="128"/>
    </i>
    <i>
      <x v="69"/>
      <x v="117"/>
    </i>
    <i>
      <x v="70"/>
      <x v="115"/>
    </i>
    <i>
      <x v="71"/>
      <x v="113"/>
    </i>
    <i>
      <x v="72"/>
      <x v="118"/>
    </i>
    <i>
      <x v="73"/>
      <x v="112"/>
    </i>
    <i>
      <x v="74"/>
      <x v="121"/>
    </i>
    <i>
      <x v="75"/>
      <x v="124"/>
    </i>
    <i>
      <x v="76"/>
      <x v="130"/>
    </i>
    <i>
      <x v="77"/>
      <x v="125"/>
    </i>
    <i>
      <x v="78"/>
      <x v="114"/>
    </i>
    <i>
      <x v="79"/>
      <x v="122"/>
    </i>
    <i>
      <x v="80"/>
      <x v="109"/>
    </i>
    <i>
      <x v="81"/>
      <x v="108"/>
    </i>
    <i>
      <x v="82"/>
      <x v="41"/>
    </i>
    <i>
      <x v="83"/>
      <x v="19"/>
    </i>
    <i>
      <x v="84"/>
      <x v="126"/>
    </i>
    <i>
      <x v="85"/>
      <x v="21"/>
    </i>
    <i>
      <x v="86"/>
      <x v="54"/>
    </i>
    <i>
      <x v="87"/>
      <x v="51"/>
    </i>
    <i>
      <x v="88"/>
      <x v="52"/>
    </i>
    <i>
      <x v="89"/>
      <x v="106"/>
    </i>
    <i>
      <x v="90"/>
      <x v="105"/>
    </i>
    <i>
      <x v="91"/>
      <x v="53"/>
    </i>
    <i>
      <x v="92"/>
      <x v="120"/>
    </i>
    <i>
      <x v="93"/>
      <x v="27"/>
    </i>
    <i>
      <x v="94"/>
      <x v="116"/>
    </i>
    <i>
      <x v="95"/>
      <x v="119"/>
    </i>
    <i>
      <x v="96"/>
      <x v="111"/>
    </i>
    <i>
      <x v="97"/>
      <x v="87"/>
    </i>
    <i>
      <x v="98"/>
      <x v="88"/>
    </i>
    <i>
      <x v="99"/>
      <x v="142"/>
    </i>
    <i>
      <x v="100"/>
      <x v="86"/>
    </i>
    <i>
      <x v="101"/>
      <x v="42"/>
    </i>
    <i>
      <x v="102"/>
      <x v="127"/>
    </i>
    <i>
      <x v="103"/>
      <x v="104"/>
    </i>
    <i>
      <x v="104"/>
      <x v="49"/>
    </i>
    <i>
      <x v="105"/>
      <x v="110"/>
    </i>
    <i>
      <x v="106"/>
      <x v="28"/>
    </i>
    <i>
      <x v="107"/>
      <x v="89"/>
    </i>
    <i>
      <x v="108"/>
      <x v="81"/>
    </i>
    <i>
      <x v="109"/>
      <x v="29"/>
    </i>
    <i>
      <x v="110"/>
      <x v="139"/>
    </i>
    <i>
      <x v="111"/>
      <x v="138"/>
    </i>
    <i>
      <x v="112"/>
      <x v="133"/>
    </i>
    <i>
      <x v="113"/>
      <x v="13"/>
    </i>
    <i>
      <x v="114"/>
      <x v="14"/>
    </i>
    <i>
      <x v="115"/>
      <x v="11"/>
    </i>
    <i>
      <x v="116"/>
      <x v="12"/>
    </i>
    <i>
      <x v="117"/>
      <x v="10"/>
    </i>
    <i>
      <x v="118"/>
      <x v="76"/>
    </i>
    <i>
      <x v="119"/>
      <x v="77"/>
    </i>
    <i>
      <x v="120"/>
      <x v="34"/>
    </i>
    <i>
      <x v="121"/>
      <x v="83"/>
    </i>
    <i>
      <x v="122"/>
      <x v="16"/>
    </i>
    <i>
      <x v="123"/>
      <x v="37"/>
    </i>
    <i>
      <x v="124"/>
      <x v="55"/>
    </i>
    <i>
      <x v="125"/>
      <x v="32"/>
    </i>
    <i>
      <x v="126"/>
      <x v="59"/>
    </i>
    <i>
      <x v="127"/>
      <x v="61"/>
    </i>
    <i>
      <x v="128"/>
      <x v="60"/>
    </i>
    <i>
      <x v="129"/>
      <x v="131"/>
    </i>
    <i>
      <x v="130"/>
      <x v="35"/>
    </i>
    <i>
      <x v="131"/>
      <x v="36"/>
    </i>
    <i>
      <x v="132"/>
      <x v="45"/>
    </i>
    <i>
      <x v="133"/>
      <x v="80"/>
    </i>
    <i>
      <x v="134"/>
      <x v="4"/>
    </i>
    <i>
      <x v="135"/>
      <x v="137"/>
    </i>
    <i>
      <x v="136"/>
      <x v="132"/>
    </i>
    <i>
      <x v="137"/>
      <x v="57"/>
    </i>
    <i>
      <x v="138"/>
      <x v="30"/>
    </i>
    <i>
      <x v="139"/>
      <x v="22"/>
    </i>
    <i>
      <x v="140"/>
      <x v="23"/>
    </i>
    <i>
      <x v="141"/>
      <x v="31"/>
    </i>
    <i>
      <x v="142"/>
      <x/>
    </i>
    <i>
      <x v="143"/>
      <x v="56"/>
    </i>
    <i t="grand">
      <x/>
    </i>
  </rowItems>
  <colItems count="1">
    <i/>
  </colItems>
  <dataFields count="1">
    <dataField name=" 1ra Modificación" fld="37" baseField="0" baseItem="0" numFmtId="164"/>
  </dataFields>
  <formats count="307">
    <format dxfId="3164">
      <pivotArea outline="0" collapsedLevelsAreSubtotals="1" fieldPosition="0"/>
    </format>
    <format dxfId="3163">
      <pivotArea outline="0" collapsedLevelsAreSubtotals="1" fieldPosition="0"/>
    </format>
    <format dxfId="3162">
      <pivotArea dataOnly="0" labelOnly="1" outline="0" axis="axisValues" fieldPosition="0"/>
    </format>
    <format dxfId="3161">
      <pivotArea dataOnly="0" labelOnly="1" outline="0" axis="axisValues" fieldPosition="0"/>
    </format>
    <format dxfId="3160">
      <pivotArea field="11" type="button" dataOnly="0" labelOnly="1" outline="0"/>
    </format>
    <format dxfId="3159">
      <pivotArea dataOnly="0" labelOnly="1" outline="0" axis="axisValues" fieldPosition="0"/>
    </format>
    <format dxfId="3158">
      <pivotArea dataOnly="0" labelOnly="1" outline="0" axis="axisValues" fieldPosition="0"/>
    </format>
    <format dxfId="3157">
      <pivotArea dataOnly="0" labelOnly="1" outline="0" axis="axisValues" fieldPosition="0"/>
    </format>
    <format dxfId="3156">
      <pivotArea dataOnly="0" labelOnly="1" outline="0" axis="axisValues" fieldPosition="0"/>
    </format>
    <format dxfId="3155">
      <pivotArea field="22" type="button" dataOnly="0" labelOnly="1" outline="0" axis="axisRow" fieldPosition="1"/>
    </format>
    <format dxfId="3154">
      <pivotArea dataOnly="0" labelOnly="1" grandRow="1" outline="0" fieldPosition="0"/>
    </format>
    <format dxfId="3153">
      <pivotArea dataOnly="0" labelOnly="1" outline="0" fieldPosition="0">
        <references count="2">
          <reference field="21" count="1" selected="0">
            <x v="0"/>
          </reference>
          <reference field="22" count="1">
            <x v="26"/>
          </reference>
        </references>
      </pivotArea>
    </format>
    <format dxfId="3152">
      <pivotArea dataOnly="0" labelOnly="1" outline="0" fieldPosition="0">
        <references count="2">
          <reference field="21" count="1" selected="0">
            <x v="1"/>
          </reference>
          <reference field="22" count="1">
            <x v="134"/>
          </reference>
        </references>
      </pivotArea>
    </format>
    <format dxfId="3151">
      <pivotArea dataOnly="0" labelOnly="1" outline="0" fieldPosition="0">
        <references count="2">
          <reference field="21" count="1" selected="0">
            <x v="2"/>
          </reference>
          <reference field="22" count="1">
            <x v="47"/>
          </reference>
        </references>
      </pivotArea>
    </format>
    <format dxfId="3150">
      <pivotArea dataOnly="0" labelOnly="1" outline="0" fieldPosition="0">
        <references count="2">
          <reference field="21" count="1" selected="0">
            <x v="3"/>
          </reference>
          <reference field="22" count="1">
            <x v="135"/>
          </reference>
        </references>
      </pivotArea>
    </format>
    <format dxfId="3149">
      <pivotArea dataOnly="0" labelOnly="1" outline="0" fieldPosition="0">
        <references count="2">
          <reference field="21" count="1" selected="0">
            <x v="4"/>
          </reference>
          <reference field="22" count="1">
            <x v="107"/>
          </reference>
        </references>
      </pivotArea>
    </format>
    <format dxfId="3148">
      <pivotArea dataOnly="0" labelOnly="1" outline="0" fieldPosition="0">
        <references count="2">
          <reference field="21" count="1" selected="0">
            <x v="5"/>
          </reference>
          <reference field="22" count="1">
            <x v="92"/>
          </reference>
        </references>
      </pivotArea>
    </format>
    <format dxfId="3147">
      <pivotArea dataOnly="0" labelOnly="1" outline="0" fieldPosition="0">
        <references count="2">
          <reference field="21" count="1" selected="0">
            <x v="6"/>
          </reference>
          <reference field="22" count="1">
            <x v="43"/>
          </reference>
        </references>
      </pivotArea>
    </format>
    <format dxfId="3146">
      <pivotArea dataOnly="0" labelOnly="1" outline="0" fieldPosition="0">
        <references count="2">
          <reference field="21" count="1" selected="0">
            <x v="7"/>
          </reference>
          <reference field="22" count="1">
            <x v="48"/>
          </reference>
        </references>
      </pivotArea>
    </format>
    <format dxfId="3145">
      <pivotArea dataOnly="0" labelOnly="1" outline="0" fieldPosition="0">
        <references count="2">
          <reference field="21" count="1" selected="0">
            <x v="8"/>
          </reference>
          <reference field="22" count="1">
            <x v="20"/>
          </reference>
        </references>
      </pivotArea>
    </format>
    <format dxfId="3144">
      <pivotArea dataOnly="0" labelOnly="1" outline="0" fieldPosition="0">
        <references count="2">
          <reference field="21" count="1" selected="0">
            <x v="9"/>
          </reference>
          <reference field="22" count="1">
            <x v="24"/>
          </reference>
        </references>
      </pivotArea>
    </format>
    <format dxfId="3143">
      <pivotArea dataOnly="0" labelOnly="1" outline="0" fieldPosition="0">
        <references count="2">
          <reference field="21" count="1" selected="0">
            <x v="10"/>
          </reference>
          <reference field="22" count="1">
            <x v="25"/>
          </reference>
        </references>
      </pivotArea>
    </format>
    <format dxfId="3142">
      <pivotArea dataOnly="0" labelOnly="1" outline="0" fieldPosition="0">
        <references count="2">
          <reference field="21" count="1" selected="0">
            <x v="11"/>
          </reference>
          <reference field="22" count="1">
            <x v="2"/>
          </reference>
        </references>
      </pivotArea>
    </format>
    <format dxfId="3141">
      <pivotArea dataOnly="0" labelOnly="1" outline="0" fieldPosition="0">
        <references count="2">
          <reference field="21" count="1" selected="0">
            <x v="12"/>
          </reference>
          <reference field="22" count="1">
            <x v="1"/>
          </reference>
        </references>
      </pivotArea>
    </format>
    <format dxfId="3140">
      <pivotArea dataOnly="0" labelOnly="1" outline="0" fieldPosition="0">
        <references count="2">
          <reference field="21" count="1" selected="0">
            <x v="13"/>
          </reference>
          <reference field="22" count="1">
            <x v="3"/>
          </reference>
        </references>
      </pivotArea>
    </format>
    <format dxfId="3139">
      <pivotArea dataOnly="0" labelOnly="1" outline="0" fieldPosition="0">
        <references count="2">
          <reference field="21" count="1" selected="0">
            <x v="14"/>
          </reference>
          <reference field="22" count="1">
            <x v="50"/>
          </reference>
        </references>
      </pivotArea>
    </format>
    <format dxfId="3138">
      <pivotArea dataOnly="0" labelOnly="1" outline="0" fieldPosition="0">
        <references count="2">
          <reference field="21" count="1" selected="0">
            <x v="15"/>
          </reference>
          <reference field="22" count="1">
            <x v="78"/>
          </reference>
        </references>
      </pivotArea>
    </format>
    <format dxfId="3137">
      <pivotArea dataOnly="0" labelOnly="1" outline="0" fieldPosition="0">
        <references count="2">
          <reference field="21" count="1" selected="0">
            <x v="16"/>
          </reference>
          <reference field="22" count="1">
            <x v="38"/>
          </reference>
        </references>
      </pivotArea>
    </format>
    <format dxfId="3136">
      <pivotArea dataOnly="0" labelOnly="1" outline="0" fieldPosition="0">
        <references count="2">
          <reference field="21" count="1" selected="0">
            <x v="17"/>
          </reference>
          <reference field="22" count="1">
            <x v="72"/>
          </reference>
        </references>
      </pivotArea>
    </format>
    <format dxfId="3135">
      <pivotArea dataOnly="0" labelOnly="1" outline="0" fieldPosition="0">
        <references count="2">
          <reference field="21" count="1" selected="0">
            <x v="18"/>
          </reference>
          <reference field="22" count="1">
            <x v="69"/>
          </reference>
        </references>
      </pivotArea>
    </format>
    <format dxfId="3134">
      <pivotArea dataOnly="0" labelOnly="1" outline="0" fieldPosition="0">
        <references count="2">
          <reference field="21" count="1" selected="0">
            <x v="19"/>
          </reference>
          <reference field="22" count="1">
            <x v="64"/>
          </reference>
        </references>
      </pivotArea>
    </format>
    <format dxfId="3133">
      <pivotArea dataOnly="0" labelOnly="1" outline="0" fieldPosition="0">
        <references count="2">
          <reference field="21" count="1" selected="0">
            <x v="20"/>
          </reference>
          <reference field="22" count="1">
            <x v="73"/>
          </reference>
        </references>
      </pivotArea>
    </format>
    <format dxfId="3132">
      <pivotArea dataOnly="0" labelOnly="1" outline="0" fieldPosition="0">
        <references count="2">
          <reference field="21" count="1" selected="0">
            <x v="21"/>
          </reference>
          <reference field="22" count="1">
            <x v="65"/>
          </reference>
        </references>
      </pivotArea>
    </format>
    <format dxfId="3131">
      <pivotArea dataOnly="0" labelOnly="1" outline="0" fieldPosition="0">
        <references count="2">
          <reference field="21" count="1" selected="0">
            <x v="22"/>
          </reference>
          <reference field="22" count="1">
            <x v="62"/>
          </reference>
        </references>
      </pivotArea>
    </format>
    <format dxfId="3130">
      <pivotArea dataOnly="0" labelOnly="1" outline="0" fieldPosition="0">
        <references count="2">
          <reference field="21" count="1" selected="0">
            <x v="23"/>
          </reference>
          <reference field="22" count="1">
            <x v="68"/>
          </reference>
        </references>
      </pivotArea>
    </format>
    <format dxfId="3129">
      <pivotArea dataOnly="0" labelOnly="1" outline="0" fieldPosition="0">
        <references count="2">
          <reference field="21" count="1" selected="0">
            <x v="24"/>
          </reference>
          <reference field="22" count="1">
            <x v="67"/>
          </reference>
        </references>
      </pivotArea>
    </format>
    <format dxfId="3128">
      <pivotArea dataOnly="0" labelOnly="1" outline="0" fieldPosition="0">
        <references count="2">
          <reference field="21" count="1" selected="0">
            <x v="25"/>
          </reference>
          <reference field="22" count="1">
            <x v="94"/>
          </reference>
        </references>
      </pivotArea>
    </format>
    <format dxfId="3127">
      <pivotArea dataOnly="0" labelOnly="1" outline="0" fieldPosition="0">
        <references count="2">
          <reference field="21" count="1" selected="0">
            <x v="26"/>
          </reference>
          <reference field="22" count="1">
            <x v="93"/>
          </reference>
        </references>
      </pivotArea>
    </format>
    <format dxfId="3126">
      <pivotArea dataOnly="0" labelOnly="1" outline="0" fieldPosition="0">
        <references count="2">
          <reference field="21" count="1" selected="0">
            <x v="27"/>
          </reference>
          <reference field="22" count="1">
            <x v="140"/>
          </reference>
        </references>
      </pivotArea>
    </format>
    <format dxfId="3125">
      <pivotArea dataOnly="0" labelOnly="1" outline="0" fieldPosition="0">
        <references count="2">
          <reference field="21" count="1" selected="0">
            <x v="28"/>
          </reference>
          <reference field="22" count="1">
            <x v="97"/>
          </reference>
        </references>
      </pivotArea>
    </format>
    <format dxfId="3124">
      <pivotArea dataOnly="0" labelOnly="1" outline="0" fieldPosition="0">
        <references count="2">
          <reference field="21" count="1" selected="0">
            <x v="29"/>
          </reference>
          <reference field="22" count="1">
            <x v="84"/>
          </reference>
        </references>
      </pivotArea>
    </format>
    <format dxfId="3123">
      <pivotArea dataOnly="0" labelOnly="1" outline="0" fieldPosition="0">
        <references count="2">
          <reference field="21" count="1" selected="0">
            <x v="30"/>
          </reference>
          <reference field="22" count="1">
            <x v="95"/>
          </reference>
        </references>
      </pivotArea>
    </format>
    <format dxfId="3122">
      <pivotArea dataOnly="0" labelOnly="1" outline="0" fieldPosition="0">
        <references count="2">
          <reference field="21" count="1" selected="0">
            <x v="31"/>
          </reference>
          <reference field="22" count="1">
            <x v="17"/>
          </reference>
        </references>
      </pivotArea>
    </format>
    <format dxfId="3121">
      <pivotArea dataOnly="0" labelOnly="1" outline="0" fieldPosition="0">
        <references count="2">
          <reference field="21" count="1" selected="0">
            <x v="32"/>
          </reference>
          <reference field="22" count="1">
            <x v="15"/>
          </reference>
        </references>
      </pivotArea>
    </format>
    <format dxfId="3120">
      <pivotArea dataOnly="0" labelOnly="1" outline="0" fieldPosition="0">
        <references count="2">
          <reference field="21" count="1" selected="0">
            <x v="33"/>
          </reference>
          <reference field="22" count="1">
            <x v="58"/>
          </reference>
        </references>
      </pivotArea>
    </format>
    <format dxfId="3119">
      <pivotArea dataOnly="0" labelOnly="1" outline="0" fieldPosition="0">
        <references count="2">
          <reference field="21" count="1" selected="0">
            <x v="34"/>
          </reference>
          <reference field="22" count="1">
            <x v="143"/>
          </reference>
        </references>
      </pivotArea>
    </format>
    <format dxfId="3118">
      <pivotArea dataOnly="0" labelOnly="1" outline="0" fieldPosition="0">
        <references count="2">
          <reference field="21" count="1" selected="0">
            <x v="35"/>
          </reference>
          <reference field="22" count="1">
            <x v="63"/>
          </reference>
        </references>
      </pivotArea>
    </format>
    <format dxfId="3117">
      <pivotArea dataOnly="0" labelOnly="1" outline="0" fieldPosition="0">
        <references count="2">
          <reference field="21" count="1" selected="0">
            <x v="36"/>
          </reference>
          <reference field="22" count="1">
            <x v="9"/>
          </reference>
        </references>
      </pivotArea>
    </format>
    <format dxfId="3116">
      <pivotArea dataOnly="0" labelOnly="1" outline="0" fieldPosition="0">
        <references count="2">
          <reference field="21" count="1" selected="0">
            <x v="37"/>
          </reference>
          <reference field="22" count="1">
            <x v="66"/>
          </reference>
        </references>
      </pivotArea>
    </format>
    <format dxfId="3115">
      <pivotArea dataOnly="0" labelOnly="1" outline="0" fieldPosition="0">
        <references count="2">
          <reference field="21" count="1" selected="0">
            <x v="38"/>
          </reference>
          <reference field="22" count="1">
            <x v="82"/>
          </reference>
        </references>
      </pivotArea>
    </format>
    <format dxfId="3114">
      <pivotArea dataOnly="0" labelOnly="1" outline="0" fieldPosition="0">
        <references count="2">
          <reference field="21" count="1" selected="0">
            <x v="39"/>
          </reference>
          <reference field="22" count="1">
            <x v="96"/>
          </reference>
        </references>
      </pivotArea>
    </format>
    <format dxfId="3113">
      <pivotArea dataOnly="0" labelOnly="1" outline="0" fieldPosition="0">
        <references count="2">
          <reference field="21" count="1" selected="0">
            <x v="40"/>
          </reference>
          <reference field="22" count="1">
            <x v="39"/>
          </reference>
        </references>
      </pivotArea>
    </format>
    <format dxfId="3112">
      <pivotArea dataOnly="0" labelOnly="1" outline="0" fieldPosition="0">
        <references count="2">
          <reference field="21" count="1" selected="0">
            <x v="41"/>
          </reference>
          <reference field="22" count="1">
            <x v="75"/>
          </reference>
        </references>
      </pivotArea>
    </format>
    <format dxfId="3111">
      <pivotArea dataOnly="0" labelOnly="1" outline="0" fieldPosition="0">
        <references count="2">
          <reference field="21" count="1" selected="0">
            <x v="42"/>
          </reference>
          <reference field="22" count="1">
            <x v="71"/>
          </reference>
        </references>
      </pivotArea>
    </format>
    <format dxfId="3110">
      <pivotArea dataOnly="0" labelOnly="1" outline="0" fieldPosition="0">
        <references count="2">
          <reference field="21" count="1" selected="0">
            <x v="43"/>
          </reference>
          <reference field="22" count="1">
            <x v="70"/>
          </reference>
        </references>
      </pivotArea>
    </format>
    <format dxfId="3109">
      <pivotArea dataOnly="0" labelOnly="1" outline="0" fieldPosition="0">
        <references count="2">
          <reference field="21" count="1" selected="0">
            <x v="44"/>
          </reference>
          <reference field="22" count="1">
            <x v="40"/>
          </reference>
        </references>
      </pivotArea>
    </format>
    <format dxfId="3108">
      <pivotArea dataOnly="0" labelOnly="1" outline="0" fieldPosition="0">
        <references count="2">
          <reference field="21" count="1" selected="0">
            <x v="45"/>
          </reference>
          <reference field="22" count="1">
            <x v="85"/>
          </reference>
        </references>
      </pivotArea>
    </format>
    <format dxfId="3107">
      <pivotArea dataOnly="0" labelOnly="1" outline="0" fieldPosition="0">
        <references count="2">
          <reference field="21" count="1" selected="0">
            <x v="46"/>
          </reference>
          <reference field="22" count="1">
            <x v="18"/>
          </reference>
        </references>
      </pivotArea>
    </format>
    <format dxfId="3106">
      <pivotArea dataOnly="0" labelOnly="1" outline="0" fieldPosition="0">
        <references count="2">
          <reference field="21" count="1" selected="0">
            <x v="47"/>
          </reference>
          <reference field="22" count="1">
            <x v="141"/>
          </reference>
        </references>
      </pivotArea>
    </format>
    <format dxfId="3105">
      <pivotArea dataOnly="0" labelOnly="1" outline="0" fieldPosition="0">
        <references count="2">
          <reference field="21" count="1" selected="0">
            <x v="48"/>
          </reference>
          <reference field="22" count="1">
            <x v="91"/>
          </reference>
        </references>
      </pivotArea>
    </format>
    <format dxfId="3104">
      <pivotArea dataOnly="0" labelOnly="1" outline="0" fieldPosition="0">
        <references count="2">
          <reference field="21" count="1" selected="0">
            <x v="49"/>
          </reference>
          <reference field="22" count="1">
            <x v="74"/>
          </reference>
        </references>
      </pivotArea>
    </format>
    <format dxfId="3103">
      <pivotArea dataOnly="0" labelOnly="1" outline="0" fieldPosition="0">
        <references count="2">
          <reference field="21" count="1" selected="0">
            <x v="50"/>
          </reference>
          <reference field="22" count="1">
            <x v="90"/>
          </reference>
        </references>
      </pivotArea>
    </format>
    <format dxfId="3102">
      <pivotArea dataOnly="0" labelOnly="1" outline="0" fieldPosition="0">
        <references count="2">
          <reference field="21" count="1" selected="0">
            <x v="51"/>
          </reference>
          <reference field="22" count="1">
            <x v="44"/>
          </reference>
        </references>
      </pivotArea>
    </format>
    <format dxfId="3101">
      <pivotArea dataOnly="0" labelOnly="1" outline="0" fieldPosition="0">
        <references count="2">
          <reference field="21" count="1" selected="0">
            <x v="52"/>
          </reference>
          <reference field="22" count="1">
            <x v="98"/>
          </reference>
        </references>
      </pivotArea>
    </format>
    <format dxfId="3100">
      <pivotArea dataOnly="0" labelOnly="1" outline="0" fieldPosition="0">
        <references count="2">
          <reference field="21" count="1" selected="0">
            <x v="53"/>
          </reference>
          <reference field="22" count="1">
            <x v="103"/>
          </reference>
        </references>
      </pivotArea>
    </format>
    <format dxfId="3099">
      <pivotArea dataOnly="0" labelOnly="1" outline="0" fieldPosition="0">
        <references count="2">
          <reference field="21" count="1" selected="0">
            <x v="54"/>
          </reference>
          <reference field="22" count="1">
            <x v="99"/>
          </reference>
        </references>
      </pivotArea>
    </format>
    <format dxfId="3098">
      <pivotArea dataOnly="0" labelOnly="1" outline="0" fieldPosition="0">
        <references count="2">
          <reference field="21" count="1" selected="0">
            <x v="55"/>
          </reference>
          <reference field="22" count="1">
            <x v="101"/>
          </reference>
        </references>
      </pivotArea>
    </format>
    <format dxfId="3097">
      <pivotArea dataOnly="0" labelOnly="1" outline="0" fieldPosition="0">
        <references count="2">
          <reference field="21" count="1" selected="0">
            <x v="56"/>
          </reference>
          <reference field="22" count="1">
            <x v="100"/>
          </reference>
        </references>
      </pivotArea>
    </format>
    <format dxfId="3096">
      <pivotArea dataOnly="0" labelOnly="1" outline="0" fieldPosition="0">
        <references count="2">
          <reference field="21" count="1" selected="0">
            <x v="57"/>
          </reference>
          <reference field="22" count="1">
            <x v="102"/>
          </reference>
        </references>
      </pivotArea>
    </format>
    <format dxfId="3095">
      <pivotArea dataOnly="0" labelOnly="1" outline="0" fieldPosition="0">
        <references count="2">
          <reference field="21" count="1" selected="0">
            <x v="58"/>
          </reference>
          <reference field="22" count="1">
            <x v="46"/>
          </reference>
        </references>
      </pivotArea>
    </format>
    <format dxfId="3094">
      <pivotArea dataOnly="0" labelOnly="1" outline="0" fieldPosition="0">
        <references count="2">
          <reference field="21" count="1" selected="0">
            <x v="59"/>
          </reference>
          <reference field="22" count="1">
            <x v="33"/>
          </reference>
        </references>
      </pivotArea>
    </format>
    <format dxfId="3093">
      <pivotArea dataOnly="0" labelOnly="1" outline="0" fieldPosition="0">
        <references count="2">
          <reference field="21" count="1" selected="0">
            <x v="60"/>
          </reference>
          <reference field="22" count="1">
            <x v="136"/>
          </reference>
        </references>
      </pivotArea>
    </format>
    <format dxfId="3092">
      <pivotArea dataOnly="0" labelOnly="1" outline="0" fieldPosition="0">
        <references count="2">
          <reference field="21" count="1" selected="0">
            <x v="61"/>
          </reference>
          <reference field="22" count="1">
            <x v="123"/>
          </reference>
        </references>
      </pivotArea>
    </format>
    <format dxfId="3091">
      <pivotArea dataOnly="0" labelOnly="1" outline="0" fieldPosition="0">
        <references count="2">
          <reference field="21" count="1" selected="0">
            <x v="62"/>
          </reference>
          <reference field="22" count="1">
            <x v="129"/>
          </reference>
        </references>
      </pivotArea>
    </format>
    <format dxfId="3090">
      <pivotArea dataOnly="0" labelOnly="1" outline="0" fieldPosition="0">
        <references count="2">
          <reference field="21" count="1" selected="0">
            <x v="63"/>
          </reference>
          <reference field="22" count="1">
            <x v="5"/>
          </reference>
        </references>
      </pivotArea>
    </format>
    <format dxfId="3089">
      <pivotArea dataOnly="0" labelOnly="1" outline="0" fieldPosition="0">
        <references count="2">
          <reference field="21" count="1" selected="0">
            <x v="64"/>
          </reference>
          <reference field="22" count="1">
            <x v="8"/>
          </reference>
        </references>
      </pivotArea>
    </format>
    <format dxfId="3088">
      <pivotArea dataOnly="0" labelOnly="1" outline="0" fieldPosition="0">
        <references count="2">
          <reference field="21" count="1" selected="0">
            <x v="65"/>
          </reference>
          <reference field="22" count="1">
            <x v="6"/>
          </reference>
        </references>
      </pivotArea>
    </format>
    <format dxfId="3087">
      <pivotArea dataOnly="0" labelOnly="1" outline="0" fieldPosition="0">
        <references count="2">
          <reference field="21" count="1" selected="0">
            <x v="66"/>
          </reference>
          <reference field="22" count="1">
            <x v="7"/>
          </reference>
        </references>
      </pivotArea>
    </format>
    <format dxfId="3086">
      <pivotArea dataOnly="0" labelOnly="1" outline="0" fieldPosition="0">
        <references count="2">
          <reference field="21" count="1" selected="0">
            <x v="67"/>
          </reference>
          <reference field="22" count="1">
            <x v="79"/>
          </reference>
        </references>
      </pivotArea>
    </format>
    <format dxfId="3085">
      <pivotArea dataOnly="0" labelOnly="1" outline="0" fieldPosition="0">
        <references count="2">
          <reference field="21" count="1" selected="0">
            <x v="68"/>
          </reference>
          <reference field="22" count="1">
            <x v="128"/>
          </reference>
        </references>
      </pivotArea>
    </format>
    <format dxfId="3084">
      <pivotArea dataOnly="0" labelOnly="1" outline="0" fieldPosition="0">
        <references count="2">
          <reference field="21" count="1" selected="0">
            <x v="69"/>
          </reference>
          <reference field="22" count="1">
            <x v="117"/>
          </reference>
        </references>
      </pivotArea>
    </format>
    <format dxfId="3083">
      <pivotArea dataOnly="0" labelOnly="1" outline="0" fieldPosition="0">
        <references count="2">
          <reference field="21" count="1" selected="0">
            <x v="70"/>
          </reference>
          <reference field="22" count="1">
            <x v="115"/>
          </reference>
        </references>
      </pivotArea>
    </format>
    <format dxfId="3082">
      <pivotArea dataOnly="0" labelOnly="1" outline="0" fieldPosition="0">
        <references count="2">
          <reference field="21" count="1" selected="0">
            <x v="71"/>
          </reference>
          <reference field="22" count="1">
            <x v="113"/>
          </reference>
        </references>
      </pivotArea>
    </format>
    <format dxfId="3081">
      <pivotArea dataOnly="0" labelOnly="1" outline="0" fieldPosition="0">
        <references count="2">
          <reference field="21" count="1" selected="0">
            <x v="72"/>
          </reference>
          <reference field="22" count="1">
            <x v="118"/>
          </reference>
        </references>
      </pivotArea>
    </format>
    <format dxfId="3080">
      <pivotArea dataOnly="0" labelOnly="1" outline="0" fieldPosition="0">
        <references count="2">
          <reference field="21" count="1" selected="0">
            <x v="73"/>
          </reference>
          <reference field="22" count="1">
            <x v="112"/>
          </reference>
        </references>
      </pivotArea>
    </format>
    <format dxfId="3079">
      <pivotArea dataOnly="0" labelOnly="1" outline="0" fieldPosition="0">
        <references count="2">
          <reference field="21" count="1" selected="0">
            <x v="74"/>
          </reference>
          <reference field="22" count="1">
            <x v="121"/>
          </reference>
        </references>
      </pivotArea>
    </format>
    <format dxfId="3078">
      <pivotArea dataOnly="0" labelOnly="1" outline="0" fieldPosition="0">
        <references count="2">
          <reference field="21" count="1" selected="0">
            <x v="75"/>
          </reference>
          <reference field="22" count="1">
            <x v="124"/>
          </reference>
        </references>
      </pivotArea>
    </format>
    <format dxfId="3077">
      <pivotArea dataOnly="0" labelOnly="1" outline="0" fieldPosition="0">
        <references count="2">
          <reference field="21" count="1" selected="0">
            <x v="76"/>
          </reference>
          <reference field="22" count="1">
            <x v="130"/>
          </reference>
        </references>
      </pivotArea>
    </format>
    <format dxfId="3076">
      <pivotArea dataOnly="0" labelOnly="1" outline="0" fieldPosition="0">
        <references count="2">
          <reference field="21" count="1" selected="0">
            <x v="77"/>
          </reference>
          <reference field="22" count="1">
            <x v="125"/>
          </reference>
        </references>
      </pivotArea>
    </format>
    <format dxfId="3075">
      <pivotArea dataOnly="0" labelOnly="1" outline="0" fieldPosition="0">
        <references count="2">
          <reference field="21" count="1" selected="0">
            <x v="78"/>
          </reference>
          <reference field="22" count="1">
            <x v="114"/>
          </reference>
        </references>
      </pivotArea>
    </format>
    <format dxfId="3074">
      <pivotArea dataOnly="0" labelOnly="1" outline="0" fieldPosition="0">
        <references count="2">
          <reference field="21" count="1" selected="0">
            <x v="79"/>
          </reference>
          <reference field="22" count="1">
            <x v="122"/>
          </reference>
        </references>
      </pivotArea>
    </format>
    <format dxfId="3073">
      <pivotArea dataOnly="0" labelOnly="1" outline="0" fieldPosition="0">
        <references count="2">
          <reference field="21" count="1" selected="0">
            <x v="80"/>
          </reference>
          <reference field="22" count="1">
            <x v="109"/>
          </reference>
        </references>
      </pivotArea>
    </format>
    <format dxfId="3072">
      <pivotArea dataOnly="0" labelOnly="1" outline="0" fieldPosition="0">
        <references count="2">
          <reference field="21" count="1" selected="0">
            <x v="81"/>
          </reference>
          <reference field="22" count="1">
            <x v="108"/>
          </reference>
        </references>
      </pivotArea>
    </format>
    <format dxfId="3071">
      <pivotArea dataOnly="0" labelOnly="1" outline="0" fieldPosition="0">
        <references count="2">
          <reference field="21" count="1" selected="0">
            <x v="82"/>
          </reference>
          <reference field="22" count="1">
            <x v="41"/>
          </reference>
        </references>
      </pivotArea>
    </format>
    <format dxfId="3070">
      <pivotArea dataOnly="0" labelOnly="1" outline="0" fieldPosition="0">
        <references count="2">
          <reference field="21" count="1" selected="0">
            <x v="83"/>
          </reference>
          <reference field="22" count="1">
            <x v="19"/>
          </reference>
        </references>
      </pivotArea>
    </format>
    <format dxfId="3069">
      <pivotArea dataOnly="0" labelOnly="1" outline="0" fieldPosition="0">
        <references count="2">
          <reference field="21" count="1" selected="0">
            <x v="84"/>
          </reference>
          <reference field="22" count="1">
            <x v="126"/>
          </reference>
        </references>
      </pivotArea>
    </format>
    <format dxfId="3068">
      <pivotArea dataOnly="0" labelOnly="1" outline="0" fieldPosition="0">
        <references count="2">
          <reference field="21" count="1" selected="0">
            <x v="85"/>
          </reference>
          <reference field="22" count="1">
            <x v="21"/>
          </reference>
        </references>
      </pivotArea>
    </format>
    <format dxfId="3067">
      <pivotArea dataOnly="0" labelOnly="1" outline="0" fieldPosition="0">
        <references count="2">
          <reference field="21" count="1" selected="0">
            <x v="86"/>
          </reference>
          <reference field="22" count="1">
            <x v="54"/>
          </reference>
        </references>
      </pivotArea>
    </format>
    <format dxfId="3066">
      <pivotArea dataOnly="0" labelOnly="1" outline="0" fieldPosition="0">
        <references count="2">
          <reference field="21" count="1" selected="0">
            <x v="87"/>
          </reference>
          <reference field="22" count="1">
            <x v="51"/>
          </reference>
        </references>
      </pivotArea>
    </format>
    <format dxfId="3065">
      <pivotArea dataOnly="0" labelOnly="1" outline="0" fieldPosition="0">
        <references count="2">
          <reference field="21" count="1" selected="0">
            <x v="88"/>
          </reference>
          <reference field="22" count="1">
            <x v="52"/>
          </reference>
        </references>
      </pivotArea>
    </format>
    <format dxfId="3064">
      <pivotArea dataOnly="0" labelOnly="1" outline="0" fieldPosition="0">
        <references count="2">
          <reference field="21" count="1" selected="0">
            <x v="89"/>
          </reference>
          <reference field="22" count="1">
            <x v="106"/>
          </reference>
        </references>
      </pivotArea>
    </format>
    <format dxfId="3063">
      <pivotArea dataOnly="0" labelOnly="1" outline="0" fieldPosition="0">
        <references count="2">
          <reference field="21" count="1" selected="0">
            <x v="90"/>
          </reference>
          <reference field="22" count="1">
            <x v="105"/>
          </reference>
        </references>
      </pivotArea>
    </format>
    <format dxfId="3062">
      <pivotArea dataOnly="0" labelOnly="1" outline="0" fieldPosition="0">
        <references count="2">
          <reference field="21" count="1" selected="0">
            <x v="91"/>
          </reference>
          <reference field="22" count="1">
            <x v="53"/>
          </reference>
        </references>
      </pivotArea>
    </format>
    <format dxfId="3061">
      <pivotArea dataOnly="0" labelOnly="1" outline="0" fieldPosition="0">
        <references count="2">
          <reference field="21" count="1" selected="0">
            <x v="92"/>
          </reference>
          <reference field="22" count="1">
            <x v="120"/>
          </reference>
        </references>
      </pivotArea>
    </format>
    <format dxfId="3060">
      <pivotArea dataOnly="0" labelOnly="1" outline="0" fieldPosition="0">
        <references count="2">
          <reference field="21" count="1" selected="0">
            <x v="93"/>
          </reference>
          <reference field="22" count="1">
            <x v="27"/>
          </reference>
        </references>
      </pivotArea>
    </format>
    <format dxfId="3059">
      <pivotArea dataOnly="0" labelOnly="1" outline="0" fieldPosition="0">
        <references count="2">
          <reference field="21" count="1" selected="0">
            <x v="94"/>
          </reference>
          <reference field="22" count="1">
            <x v="116"/>
          </reference>
        </references>
      </pivotArea>
    </format>
    <format dxfId="3058">
      <pivotArea dataOnly="0" labelOnly="1" outline="0" fieldPosition="0">
        <references count="2">
          <reference field="21" count="1" selected="0">
            <x v="95"/>
          </reference>
          <reference field="22" count="1">
            <x v="119"/>
          </reference>
        </references>
      </pivotArea>
    </format>
    <format dxfId="3057">
      <pivotArea dataOnly="0" labelOnly="1" outline="0" fieldPosition="0">
        <references count="2">
          <reference field="21" count="1" selected="0">
            <x v="96"/>
          </reference>
          <reference field="22" count="1">
            <x v="111"/>
          </reference>
        </references>
      </pivotArea>
    </format>
    <format dxfId="3056">
      <pivotArea dataOnly="0" labelOnly="1" outline="0" fieldPosition="0">
        <references count="2">
          <reference field="21" count="1" selected="0">
            <x v="97"/>
          </reference>
          <reference field="22" count="1">
            <x v="87"/>
          </reference>
        </references>
      </pivotArea>
    </format>
    <format dxfId="3055">
      <pivotArea dataOnly="0" labelOnly="1" outline="0" fieldPosition="0">
        <references count="2">
          <reference field="21" count="1" selected="0">
            <x v="98"/>
          </reference>
          <reference field="22" count="1">
            <x v="88"/>
          </reference>
        </references>
      </pivotArea>
    </format>
    <format dxfId="3054">
      <pivotArea dataOnly="0" labelOnly="1" outline="0" fieldPosition="0">
        <references count="2">
          <reference field="21" count="1" selected="0">
            <x v="99"/>
          </reference>
          <reference field="22" count="1">
            <x v="142"/>
          </reference>
        </references>
      </pivotArea>
    </format>
    <format dxfId="3053">
      <pivotArea dataOnly="0" labelOnly="1" outline="0" fieldPosition="0">
        <references count="2">
          <reference field="21" count="1" selected="0">
            <x v="100"/>
          </reference>
          <reference field="22" count="1">
            <x v="86"/>
          </reference>
        </references>
      </pivotArea>
    </format>
    <format dxfId="3052">
      <pivotArea dataOnly="0" labelOnly="1" outline="0" fieldPosition="0">
        <references count="2">
          <reference field="21" count="1" selected="0">
            <x v="101"/>
          </reference>
          <reference field="22" count="1">
            <x v="42"/>
          </reference>
        </references>
      </pivotArea>
    </format>
    <format dxfId="3051">
      <pivotArea dataOnly="0" labelOnly="1" outline="0" fieldPosition="0">
        <references count="2">
          <reference field="21" count="1" selected="0">
            <x v="102"/>
          </reference>
          <reference field="22" count="1">
            <x v="127"/>
          </reference>
        </references>
      </pivotArea>
    </format>
    <format dxfId="3050">
      <pivotArea dataOnly="0" labelOnly="1" outline="0" fieldPosition="0">
        <references count="2">
          <reference field="21" count="1" selected="0">
            <x v="103"/>
          </reference>
          <reference field="22" count="1">
            <x v="104"/>
          </reference>
        </references>
      </pivotArea>
    </format>
    <format dxfId="3049">
      <pivotArea dataOnly="0" labelOnly="1" outline="0" fieldPosition="0">
        <references count="2">
          <reference field="21" count="1" selected="0">
            <x v="104"/>
          </reference>
          <reference field="22" count="1">
            <x v="49"/>
          </reference>
        </references>
      </pivotArea>
    </format>
    <format dxfId="3048">
      <pivotArea dataOnly="0" labelOnly="1" outline="0" fieldPosition="0">
        <references count="2">
          <reference field="21" count="1" selected="0">
            <x v="105"/>
          </reference>
          <reference field="22" count="1">
            <x v="110"/>
          </reference>
        </references>
      </pivotArea>
    </format>
    <format dxfId="3047">
      <pivotArea dataOnly="0" labelOnly="1" outline="0" fieldPosition="0">
        <references count="2">
          <reference field="21" count="1" selected="0">
            <x v="106"/>
          </reference>
          <reference field="22" count="1">
            <x v="28"/>
          </reference>
        </references>
      </pivotArea>
    </format>
    <format dxfId="3046">
      <pivotArea dataOnly="0" labelOnly="1" outline="0" fieldPosition="0">
        <references count="2">
          <reference field="21" count="1" selected="0">
            <x v="107"/>
          </reference>
          <reference field="22" count="1">
            <x v="89"/>
          </reference>
        </references>
      </pivotArea>
    </format>
    <format dxfId="3045">
      <pivotArea dataOnly="0" labelOnly="1" outline="0" fieldPosition="0">
        <references count="2">
          <reference field="21" count="1" selected="0">
            <x v="108"/>
          </reference>
          <reference field="22" count="1">
            <x v="81"/>
          </reference>
        </references>
      </pivotArea>
    </format>
    <format dxfId="3044">
      <pivotArea dataOnly="0" labelOnly="1" outline="0" fieldPosition="0">
        <references count="2">
          <reference field="21" count="1" selected="0">
            <x v="109"/>
          </reference>
          <reference field="22" count="1">
            <x v="29"/>
          </reference>
        </references>
      </pivotArea>
    </format>
    <format dxfId="3043">
      <pivotArea dataOnly="0" labelOnly="1" outline="0" fieldPosition="0">
        <references count="2">
          <reference field="21" count="1" selected="0">
            <x v="110"/>
          </reference>
          <reference field="22" count="1">
            <x v="139"/>
          </reference>
        </references>
      </pivotArea>
    </format>
    <format dxfId="3042">
      <pivotArea dataOnly="0" labelOnly="1" outline="0" fieldPosition="0">
        <references count="2">
          <reference field="21" count="1" selected="0">
            <x v="111"/>
          </reference>
          <reference field="22" count="1">
            <x v="138"/>
          </reference>
        </references>
      </pivotArea>
    </format>
    <format dxfId="3041">
      <pivotArea dataOnly="0" labelOnly="1" outline="0" fieldPosition="0">
        <references count="2">
          <reference field="21" count="1" selected="0">
            <x v="112"/>
          </reference>
          <reference field="22" count="1">
            <x v="133"/>
          </reference>
        </references>
      </pivotArea>
    </format>
    <format dxfId="3040">
      <pivotArea dataOnly="0" labelOnly="1" outline="0" fieldPosition="0">
        <references count="2">
          <reference field="21" count="1" selected="0">
            <x v="113"/>
          </reference>
          <reference field="22" count="1">
            <x v="13"/>
          </reference>
        </references>
      </pivotArea>
    </format>
    <format dxfId="3039">
      <pivotArea dataOnly="0" labelOnly="1" outline="0" fieldPosition="0">
        <references count="2">
          <reference field="21" count="1" selected="0">
            <x v="114"/>
          </reference>
          <reference field="22" count="1">
            <x v="14"/>
          </reference>
        </references>
      </pivotArea>
    </format>
    <format dxfId="3038">
      <pivotArea dataOnly="0" labelOnly="1" outline="0" fieldPosition="0">
        <references count="2">
          <reference field="21" count="1" selected="0">
            <x v="115"/>
          </reference>
          <reference field="22" count="1">
            <x v="11"/>
          </reference>
        </references>
      </pivotArea>
    </format>
    <format dxfId="3037">
      <pivotArea dataOnly="0" labelOnly="1" outline="0" fieldPosition="0">
        <references count="2">
          <reference field="21" count="1" selected="0">
            <x v="116"/>
          </reference>
          <reference field="22" count="1">
            <x v="12"/>
          </reference>
        </references>
      </pivotArea>
    </format>
    <format dxfId="3036">
      <pivotArea dataOnly="0" labelOnly="1" outline="0" fieldPosition="0">
        <references count="2">
          <reference field="21" count="1" selected="0">
            <x v="117"/>
          </reference>
          <reference field="22" count="1">
            <x v="10"/>
          </reference>
        </references>
      </pivotArea>
    </format>
    <format dxfId="3035">
      <pivotArea dataOnly="0" labelOnly="1" outline="0" fieldPosition="0">
        <references count="2">
          <reference field="21" count="1" selected="0">
            <x v="118"/>
          </reference>
          <reference field="22" count="1">
            <x v="76"/>
          </reference>
        </references>
      </pivotArea>
    </format>
    <format dxfId="3034">
      <pivotArea dataOnly="0" labelOnly="1" outline="0" fieldPosition="0">
        <references count="2">
          <reference field="21" count="1" selected="0">
            <x v="119"/>
          </reference>
          <reference field="22" count="1">
            <x v="77"/>
          </reference>
        </references>
      </pivotArea>
    </format>
    <format dxfId="3033">
      <pivotArea dataOnly="0" labelOnly="1" outline="0" fieldPosition="0">
        <references count="2">
          <reference field="21" count="1" selected="0">
            <x v="120"/>
          </reference>
          <reference field="22" count="1">
            <x v="34"/>
          </reference>
        </references>
      </pivotArea>
    </format>
    <format dxfId="3032">
      <pivotArea dataOnly="0" labelOnly="1" outline="0" fieldPosition="0">
        <references count="2">
          <reference field="21" count="1" selected="0">
            <x v="121"/>
          </reference>
          <reference field="22" count="1">
            <x v="83"/>
          </reference>
        </references>
      </pivotArea>
    </format>
    <format dxfId="3031">
      <pivotArea dataOnly="0" labelOnly="1" outline="0" fieldPosition="0">
        <references count="2">
          <reference field="21" count="1" selected="0">
            <x v="122"/>
          </reference>
          <reference field="22" count="1">
            <x v="16"/>
          </reference>
        </references>
      </pivotArea>
    </format>
    <format dxfId="3030">
      <pivotArea dataOnly="0" labelOnly="1" outline="0" fieldPosition="0">
        <references count="2">
          <reference field="21" count="1" selected="0">
            <x v="123"/>
          </reference>
          <reference field="22" count="1">
            <x v="37"/>
          </reference>
        </references>
      </pivotArea>
    </format>
    <format dxfId="3029">
      <pivotArea dataOnly="0" labelOnly="1" outline="0" fieldPosition="0">
        <references count="2">
          <reference field="21" count="1" selected="0">
            <x v="124"/>
          </reference>
          <reference field="22" count="1">
            <x v="55"/>
          </reference>
        </references>
      </pivotArea>
    </format>
    <format dxfId="3028">
      <pivotArea dataOnly="0" labelOnly="1" outline="0" fieldPosition="0">
        <references count="2">
          <reference field="21" count="1" selected="0">
            <x v="125"/>
          </reference>
          <reference field="22" count="1">
            <x v="32"/>
          </reference>
        </references>
      </pivotArea>
    </format>
    <format dxfId="3027">
      <pivotArea dataOnly="0" labelOnly="1" outline="0" fieldPosition="0">
        <references count="2">
          <reference field="21" count="1" selected="0">
            <x v="126"/>
          </reference>
          <reference field="22" count="1">
            <x v="59"/>
          </reference>
        </references>
      </pivotArea>
    </format>
    <format dxfId="3026">
      <pivotArea dataOnly="0" labelOnly="1" outline="0" fieldPosition="0">
        <references count="2">
          <reference field="21" count="1" selected="0">
            <x v="127"/>
          </reference>
          <reference field="22" count="1">
            <x v="61"/>
          </reference>
        </references>
      </pivotArea>
    </format>
    <format dxfId="3025">
      <pivotArea dataOnly="0" labelOnly="1" outline="0" fieldPosition="0">
        <references count="2">
          <reference field="21" count="1" selected="0">
            <x v="128"/>
          </reference>
          <reference field="22" count="1">
            <x v="60"/>
          </reference>
        </references>
      </pivotArea>
    </format>
    <format dxfId="3024">
      <pivotArea dataOnly="0" labelOnly="1" outline="0" fieldPosition="0">
        <references count="2">
          <reference field="21" count="1" selected="0">
            <x v="129"/>
          </reference>
          <reference field="22" count="1">
            <x v="131"/>
          </reference>
        </references>
      </pivotArea>
    </format>
    <format dxfId="3023">
      <pivotArea dataOnly="0" labelOnly="1" outline="0" fieldPosition="0">
        <references count="2">
          <reference field="21" count="1" selected="0">
            <x v="130"/>
          </reference>
          <reference field="22" count="1">
            <x v="35"/>
          </reference>
        </references>
      </pivotArea>
    </format>
    <format dxfId="3022">
      <pivotArea dataOnly="0" labelOnly="1" outline="0" fieldPosition="0">
        <references count="2">
          <reference field="21" count="1" selected="0">
            <x v="131"/>
          </reference>
          <reference field="22" count="1">
            <x v="36"/>
          </reference>
        </references>
      </pivotArea>
    </format>
    <format dxfId="3021">
      <pivotArea dataOnly="0" labelOnly="1" outline="0" fieldPosition="0">
        <references count="2">
          <reference field="21" count="1" selected="0">
            <x v="132"/>
          </reference>
          <reference field="22" count="1">
            <x v="45"/>
          </reference>
        </references>
      </pivotArea>
    </format>
    <format dxfId="3020">
      <pivotArea dataOnly="0" labelOnly="1" outline="0" fieldPosition="0">
        <references count="2">
          <reference field="21" count="1" selected="0">
            <x v="133"/>
          </reference>
          <reference field="22" count="1">
            <x v="80"/>
          </reference>
        </references>
      </pivotArea>
    </format>
    <format dxfId="3019">
      <pivotArea dataOnly="0" labelOnly="1" outline="0" fieldPosition="0">
        <references count="2">
          <reference field="21" count="1" selected="0">
            <x v="134"/>
          </reference>
          <reference field="22" count="1">
            <x v="4"/>
          </reference>
        </references>
      </pivotArea>
    </format>
    <format dxfId="3018">
      <pivotArea dataOnly="0" labelOnly="1" outline="0" fieldPosition="0">
        <references count="2">
          <reference field="21" count="1" selected="0">
            <x v="135"/>
          </reference>
          <reference field="22" count="1">
            <x v="137"/>
          </reference>
        </references>
      </pivotArea>
    </format>
    <format dxfId="3017">
      <pivotArea dataOnly="0" labelOnly="1" outline="0" fieldPosition="0">
        <references count="2">
          <reference field="21" count="1" selected="0">
            <x v="136"/>
          </reference>
          <reference field="22" count="1">
            <x v="132"/>
          </reference>
        </references>
      </pivotArea>
    </format>
    <format dxfId="3016">
      <pivotArea dataOnly="0" labelOnly="1" outline="0" fieldPosition="0">
        <references count="2">
          <reference field="21" count="1" selected="0">
            <x v="137"/>
          </reference>
          <reference field="22" count="1">
            <x v="57"/>
          </reference>
        </references>
      </pivotArea>
    </format>
    <format dxfId="3015">
      <pivotArea dataOnly="0" labelOnly="1" outline="0" fieldPosition="0">
        <references count="2">
          <reference field="21" count="1" selected="0">
            <x v="138"/>
          </reference>
          <reference field="22" count="1">
            <x v="30"/>
          </reference>
        </references>
      </pivotArea>
    </format>
    <format dxfId="3014">
      <pivotArea dataOnly="0" labelOnly="1" outline="0" fieldPosition="0">
        <references count="2">
          <reference field="21" count="1" selected="0">
            <x v="139"/>
          </reference>
          <reference field="22" count="1">
            <x v="22"/>
          </reference>
        </references>
      </pivotArea>
    </format>
    <format dxfId="3013">
      <pivotArea dataOnly="0" labelOnly="1" outline="0" fieldPosition="0">
        <references count="2">
          <reference field="21" count="1" selected="0">
            <x v="140"/>
          </reference>
          <reference field="22" count="1">
            <x v="23"/>
          </reference>
        </references>
      </pivotArea>
    </format>
    <format dxfId="3012">
      <pivotArea dataOnly="0" labelOnly="1" outline="0" fieldPosition="0">
        <references count="2">
          <reference field="21" count="1" selected="0">
            <x v="141"/>
          </reference>
          <reference field="22" count="1">
            <x v="31"/>
          </reference>
        </references>
      </pivotArea>
    </format>
    <format dxfId="3011">
      <pivotArea dataOnly="0" labelOnly="1" outline="0" fieldPosition="0">
        <references count="2">
          <reference field="21" count="1" selected="0">
            <x v="142"/>
          </reference>
          <reference field="22" count="1">
            <x v="0"/>
          </reference>
        </references>
      </pivotArea>
    </format>
    <format dxfId="3010">
      <pivotArea dataOnly="0" labelOnly="1" outline="0" fieldPosition="0">
        <references count="2">
          <reference field="21" count="1" selected="0">
            <x v="143"/>
          </reference>
          <reference field="22" count="1">
            <x v="56"/>
          </reference>
        </references>
      </pivotArea>
    </format>
    <format dxfId="3009">
      <pivotArea field="22" type="button" dataOnly="0" labelOnly="1" outline="0" axis="axisRow" fieldPosition="1"/>
    </format>
    <format dxfId="3008">
      <pivotArea dataOnly="0" labelOnly="1" outline="0" fieldPosition="0">
        <references count="2">
          <reference field="21" count="1" selected="0">
            <x v="0"/>
          </reference>
          <reference field="22" count="1">
            <x v="26"/>
          </reference>
        </references>
      </pivotArea>
    </format>
    <format dxfId="3007">
      <pivotArea dataOnly="0" labelOnly="1" outline="0" fieldPosition="0">
        <references count="2">
          <reference field="21" count="1" selected="0">
            <x v="1"/>
          </reference>
          <reference field="22" count="1">
            <x v="134"/>
          </reference>
        </references>
      </pivotArea>
    </format>
    <format dxfId="3006">
      <pivotArea dataOnly="0" labelOnly="1" outline="0" fieldPosition="0">
        <references count="2">
          <reference field="21" count="1" selected="0">
            <x v="2"/>
          </reference>
          <reference field="22" count="1">
            <x v="47"/>
          </reference>
        </references>
      </pivotArea>
    </format>
    <format dxfId="3005">
      <pivotArea dataOnly="0" labelOnly="1" outline="0" fieldPosition="0">
        <references count="2">
          <reference field="21" count="1" selected="0">
            <x v="3"/>
          </reference>
          <reference field="22" count="1">
            <x v="135"/>
          </reference>
        </references>
      </pivotArea>
    </format>
    <format dxfId="3004">
      <pivotArea dataOnly="0" labelOnly="1" outline="0" fieldPosition="0">
        <references count="2">
          <reference field="21" count="1" selected="0">
            <x v="4"/>
          </reference>
          <reference field="22" count="1">
            <x v="107"/>
          </reference>
        </references>
      </pivotArea>
    </format>
    <format dxfId="3003">
      <pivotArea dataOnly="0" labelOnly="1" outline="0" fieldPosition="0">
        <references count="2">
          <reference field="21" count="1" selected="0">
            <x v="5"/>
          </reference>
          <reference field="22" count="1">
            <x v="92"/>
          </reference>
        </references>
      </pivotArea>
    </format>
    <format dxfId="3002">
      <pivotArea dataOnly="0" labelOnly="1" outline="0" fieldPosition="0">
        <references count="2">
          <reference field="21" count="1" selected="0">
            <x v="6"/>
          </reference>
          <reference field="22" count="1">
            <x v="43"/>
          </reference>
        </references>
      </pivotArea>
    </format>
    <format dxfId="3001">
      <pivotArea dataOnly="0" labelOnly="1" outline="0" fieldPosition="0">
        <references count="2">
          <reference field="21" count="1" selected="0">
            <x v="7"/>
          </reference>
          <reference field="22" count="1">
            <x v="48"/>
          </reference>
        </references>
      </pivotArea>
    </format>
    <format dxfId="3000">
      <pivotArea dataOnly="0" labelOnly="1" outline="0" fieldPosition="0">
        <references count="2">
          <reference field="21" count="1" selected="0">
            <x v="8"/>
          </reference>
          <reference field="22" count="1">
            <x v="20"/>
          </reference>
        </references>
      </pivotArea>
    </format>
    <format dxfId="2999">
      <pivotArea dataOnly="0" labelOnly="1" outline="0" fieldPosition="0">
        <references count="2">
          <reference field="21" count="1" selected="0">
            <x v="9"/>
          </reference>
          <reference field="22" count="1">
            <x v="24"/>
          </reference>
        </references>
      </pivotArea>
    </format>
    <format dxfId="2998">
      <pivotArea dataOnly="0" labelOnly="1" outline="0" fieldPosition="0">
        <references count="2">
          <reference field="21" count="1" selected="0">
            <x v="10"/>
          </reference>
          <reference field="22" count="1">
            <x v="25"/>
          </reference>
        </references>
      </pivotArea>
    </format>
    <format dxfId="2997">
      <pivotArea dataOnly="0" labelOnly="1" outline="0" fieldPosition="0">
        <references count="2">
          <reference field="21" count="1" selected="0">
            <x v="11"/>
          </reference>
          <reference field="22" count="1">
            <x v="2"/>
          </reference>
        </references>
      </pivotArea>
    </format>
    <format dxfId="2996">
      <pivotArea dataOnly="0" labelOnly="1" outline="0" fieldPosition="0">
        <references count="2">
          <reference field="21" count="1" selected="0">
            <x v="12"/>
          </reference>
          <reference field="22" count="1">
            <x v="1"/>
          </reference>
        </references>
      </pivotArea>
    </format>
    <format dxfId="2995">
      <pivotArea dataOnly="0" labelOnly="1" outline="0" fieldPosition="0">
        <references count="2">
          <reference field="21" count="1" selected="0">
            <x v="13"/>
          </reference>
          <reference field="22" count="1">
            <x v="3"/>
          </reference>
        </references>
      </pivotArea>
    </format>
    <format dxfId="2994">
      <pivotArea dataOnly="0" labelOnly="1" outline="0" fieldPosition="0">
        <references count="2">
          <reference field="21" count="1" selected="0">
            <x v="14"/>
          </reference>
          <reference field="22" count="1">
            <x v="50"/>
          </reference>
        </references>
      </pivotArea>
    </format>
    <format dxfId="2993">
      <pivotArea dataOnly="0" labelOnly="1" outline="0" fieldPosition="0">
        <references count="2">
          <reference field="21" count="1" selected="0">
            <x v="15"/>
          </reference>
          <reference field="22" count="1">
            <x v="78"/>
          </reference>
        </references>
      </pivotArea>
    </format>
    <format dxfId="2992">
      <pivotArea dataOnly="0" labelOnly="1" outline="0" fieldPosition="0">
        <references count="2">
          <reference field="21" count="1" selected="0">
            <x v="16"/>
          </reference>
          <reference field="22" count="1">
            <x v="38"/>
          </reference>
        </references>
      </pivotArea>
    </format>
    <format dxfId="2991">
      <pivotArea dataOnly="0" labelOnly="1" outline="0" fieldPosition="0">
        <references count="2">
          <reference field="21" count="1" selected="0">
            <x v="17"/>
          </reference>
          <reference field="22" count="1">
            <x v="72"/>
          </reference>
        </references>
      </pivotArea>
    </format>
    <format dxfId="2990">
      <pivotArea dataOnly="0" labelOnly="1" outline="0" fieldPosition="0">
        <references count="2">
          <reference field="21" count="1" selected="0">
            <x v="18"/>
          </reference>
          <reference field="22" count="1">
            <x v="69"/>
          </reference>
        </references>
      </pivotArea>
    </format>
    <format dxfId="2989">
      <pivotArea dataOnly="0" labelOnly="1" outline="0" fieldPosition="0">
        <references count="2">
          <reference field="21" count="1" selected="0">
            <x v="19"/>
          </reference>
          <reference field="22" count="1">
            <x v="64"/>
          </reference>
        </references>
      </pivotArea>
    </format>
    <format dxfId="2988">
      <pivotArea dataOnly="0" labelOnly="1" outline="0" fieldPosition="0">
        <references count="2">
          <reference field="21" count="1" selected="0">
            <x v="20"/>
          </reference>
          <reference field="22" count="1">
            <x v="73"/>
          </reference>
        </references>
      </pivotArea>
    </format>
    <format dxfId="2987">
      <pivotArea dataOnly="0" labelOnly="1" outline="0" fieldPosition="0">
        <references count="2">
          <reference field="21" count="1" selected="0">
            <x v="21"/>
          </reference>
          <reference field="22" count="1">
            <x v="65"/>
          </reference>
        </references>
      </pivotArea>
    </format>
    <format dxfId="2986">
      <pivotArea dataOnly="0" labelOnly="1" outline="0" fieldPosition="0">
        <references count="2">
          <reference field="21" count="1" selected="0">
            <x v="22"/>
          </reference>
          <reference field="22" count="1">
            <x v="62"/>
          </reference>
        </references>
      </pivotArea>
    </format>
    <format dxfId="2985">
      <pivotArea dataOnly="0" labelOnly="1" outline="0" fieldPosition="0">
        <references count="2">
          <reference field="21" count="1" selected="0">
            <x v="23"/>
          </reference>
          <reference field="22" count="1">
            <x v="68"/>
          </reference>
        </references>
      </pivotArea>
    </format>
    <format dxfId="2984">
      <pivotArea dataOnly="0" labelOnly="1" outline="0" fieldPosition="0">
        <references count="2">
          <reference field="21" count="1" selected="0">
            <x v="24"/>
          </reference>
          <reference field="22" count="1">
            <x v="67"/>
          </reference>
        </references>
      </pivotArea>
    </format>
    <format dxfId="2983">
      <pivotArea dataOnly="0" labelOnly="1" outline="0" fieldPosition="0">
        <references count="2">
          <reference field="21" count="1" selected="0">
            <x v="25"/>
          </reference>
          <reference field="22" count="1">
            <x v="94"/>
          </reference>
        </references>
      </pivotArea>
    </format>
    <format dxfId="2982">
      <pivotArea dataOnly="0" labelOnly="1" outline="0" fieldPosition="0">
        <references count="2">
          <reference field="21" count="1" selected="0">
            <x v="26"/>
          </reference>
          <reference field="22" count="1">
            <x v="93"/>
          </reference>
        </references>
      </pivotArea>
    </format>
    <format dxfId="2981">
      <pivotArea dataOnly="0" labelOnly="1" outline="0" fieldPosition="0">
        <references count="2">
          <reference field="21" count="1" selected="0">
            <x v="27"/>
          </reference>
          <reference field="22" count="1">
            <x v="140"/>
          </reference>
        </references>
      </pivotArea>
    </format>
    <format dxfId="2980">
      <pivotArea dataOnly="0" labelOnly="1" outline="0" fieldPosition="0">
        <references count="2">
          <reference field="21" count="1" selected="0">
            <x v="28"/>
          </reference>
          <reference field="22" count="1">
            <x v="97"/>
          </reference>
        </references>
      </pivotArea>
    </format>
    <format dxfId="2979">
      <pivotArea dataOnly="0" labelOnly="1" outline="0" fieldPosition="0">
        <references count="2">
          <reference field="21" count="1" selected="0">
            <x v="29"/>
          </reference>
          <reference field="22" count="1">
            <x v="84"/>
          </reference>
        </references>
      </pivotArea>
    </format>
    <format dxfId="2978">
      <pivotArea dataOnly="0" labelOnly="1" outline="0" fieldPosition="0">
        <references count="2">
          <reference field="21" count="1" selected="0">
            <x v="30"/>
          </reference>
          <reference field="22" count="1">
            <x v="95"/>
          </reference>
        </references>
      </pivotArea>
    </format>
    <format dxfId="2977">
      <pivotArea dataOnly="0" labelOnly="1" outline="0" fieldPosition="0">
        <references count="2">
          <reference field="21" count="1" selected="0">
            <x v="31"/>
          </reference>
          <reference field="22" count="1">
            <x v="17"/>
          </reference>
        </references>
      </pivotArea>
    </format>
    <format dxfId="2976">
      <pivotArea dataOnly="0" labelOnly="1" outline="0" fieldPosition="0">
        <references count="2">
          <reference field="21" count="1" selected="0">
            <x v="32"/>
          </reference>
          <reference field="22" count="1">
            <x v="15"/>
          </reference>
        </references>
      </pivotArea>
    </format>
    <format dxfId="2975">
      <pivotArea dataOnly="0" labelOnly="1" outline="0" fieldPosition="0">
        <references count="2">
          <reference field="21" count="1" selected="0">
            <x v="33"/>
          </reference>
          <reference field="22" count="1">
            <x v="58"/>
          </reference>
        </references>
      </pivotArea>
    </format>
    <format dxfId="2974">
      <pivotArea dataOnly="0" labelOnly="1" outline="0" fieldPosition="0">
        <references count="2">
          <reference field="21" count="1" selected="0">
            <x v="34"/>
          </reference>
          <reference field="22" count="1">
            <x v="143"/>
          </reference>
        </references>
      </pivotArea>
    </format>
    <format dxfId="2973">
      <pivotArea dataOnly="0" labelOnly="1" outline="0" fieldPosition="0">
        <references count="2">
          <reference field="21" count="1" selected="0">
            <x v="35"/>
          </reference>
          <reference field="22" count="1">
            <x v="63"/>
          </reference>
        </references>
      </pivotArea>
    </format>
    <format dxfId="2972">
      <pivotArea dataOnly="0" labelOnly="1" outline="0" fieldPosition="0">
        <references count="2">
          <reference field="21" count="1" selected="0">
            <x v="36"/>
          </reference>
          <reference field="22" count="1">
            <x v="9"/>
          </reference>
        </references>
      </pivotArea>
    </format>
    <format dxfId="2971">
      <pivotArea dataOnly="0" labelOnly="1" outline="0" fieldPosition="0">
        <references count="2">
          <reference field="21" count="1" selected="0">
            <x v="37"/>
          </reference>
          <reference field="22" count="1">
            <x v="66"/>
          </reference>
        </references>
      </pivotArea>
    </format>
    <format dxfId="2970">
      <pivotArea dataOnly="0" labelOnly="1" outline="0" fieldPosition="0">
        <references count="2">
          <reference field="21" count="1" selected="0">
            <x v="38"/>
          </reference>
          <reference field="22" count="1">
            <x v="82"/>
          </reference>
        </references>
      </pivotArea>
    </format>
    <format dxfId="2969">
      <pivotArea dataOnly="0" labelOnly="1" outline="0" fieldPosition="0">
        <references count="2">
          <reference field="21" count="1" selected="0">
            <x v="39"/>
          </reference>
          <reference field="22" count="1">
            <x v="96"/>
          </reference>
        </references>
      </pivotArea>
    </format>
    <format dxfId="2968">
      <pivotArea dataOnly="0" labelOnly="1" outline="0" fieldPosition="0">
        <references count="2">
          <reference field="21" count="1" selected="0">
            <x v="40"/>
          </reference>
          <reference field="22" count="1">
            <x v="39"/>
          </reference>
        </references>
      </pivotArea>
    </format>
    <format dxfId="2967">
      <pivotArea dataOnly="0" labelOnly="1" outline="0" fieldPosition="0">
        <references count="2">
          <reference field="21" count="1" selected="0">
            <x v="41"/>
          </reference>
          <reference field="22" count="1">
            <x v="75"/>
          </reference>
        </references>
      </pivotArea>
    </format>
    <format dxfId="2966">
      <pivotArea dataOnly="0" labelOnly="1" outline="0" fieldPosition="0">
        <references count="2">
          <reference field="21" count="1" selected="0">
            <x v="42"/>
          </reference>
          <reference field="22" count="1">
            <x v="71"/>
          </reference>
        </references>
      </pivotArea>
    </format>
    <format dxfId="2965">
      <pivotArea dataOnly="0" labelOnly="1" outline="0" fieldPosition="0">
        <references count="2">
          <reference field="21" count="1" selected="0">
            <x v="43"/>
          </reference>
          <reference field="22" count="1">
            <x v="70"/>
          </reference>
        </references>
      </pivotArea>
    </format>
    <format dxfId="2964">
      <pivotArea dataOnly="0" labelOnly="1" outline="0" fieldPosition="0">
        <references count="2">
          <reference field="21" count="1" selected="0">
            <x v="44"/>
          </reference>
          <reference field="22" count="1">
            <x v="40"/>
          </reference>
        </references>
      </pivotArea>
    </format>
    <format dxfId="2963">
      <pivotArea dataOnly="0" labelOnly="1" outline="0" fieldPosition="0">
        <references count="2">
          <reference field="21" count="1" selected="0">
            <x v="45"/>
          </reference>
          <reference field="22" count="1">
            <x v="85"/>
          </reference>
        </references>
      </pivotArea>
    </format>
    <format dxfId="2962">
      <pivotArea dataOnly="0" labelOnly="1" outline="0" fieldPosition="0">
        <references count="2">
          <reference field="21" count="1" selected="0">
            <x v="46"/>
          </reference>
          <reference field="22" count="1">
            <x v="18"/>
          </reference>
        </references>
      </pivotArea>
    </format>
    <format dxfId="2961">
      <pivotArea dataOnly="0" labelOnly="1" outline="0" fieldPosition="0">
        <references count="2">
          <reference field="21" count="1" selected="0">
            <x v="47"/>
          </reference>
          <reference field="22" count="1">
            <x v="141"/>
          </reference>
        </references>
      </pivotArea>
    </format>
    <format dxfId="2960">
      <pivotArea dataOnly="0" labelOnly="1" outline="0" fieldPosition="0">
        <references count="2">
          <reference field="21" count="1" selected="0">
            <x v="48"/>
          </reference>
          <reference field="22" count="1">
            <x v="91"/>
          </reference>
        </references>
      </pivotArea>
    </format>
    <format dxfId="2959">
      <pivotArea dataOnly="0" labelOnly="1" outline="0" fieldPosition="0">
        <references count="2">
          <reference field="21" count="1" selected="0">
            <x v="49"/>
          </reference>
          <reference field="22" count="1">
            <x v="74"/>
          </reference>
        </references>
      </pivotArea>
    </format>
    <format dxfId="2958">
      <pivotArea dataOnly="0" labelOnly="1" outline="0" fieldPosition="0">
        <references count="2">
          <reference field="21" count="1" selected="0">
            <x v="50"/>
          </reference>
          <reference field="22" count="1">
            <x v="90"/>
          </reference>
        </references>
      </pivotArea>
    </format>
    <format dxfId="2957">
      <pivotArea dataOnly="0" labelOnly="1" outline="0" fieldPosition="0">
        <references count="2">
          <reference field="21" count="1" selected="0">
            <x v="51"/>
          </reference>
          <reference field="22" count="1">
            <x v="44"/>
          </reference>
        </references>
      </pivotArea>
    </format>
    <format dxfId="2956">
      <pivotArea dataOnly="0" labelOnly="1" outline="0" fieldPosition="0">
        <references count="2">
          <reference field="21" count="1" selected="0">
            <x v="52"/>
          </reference>
          <reference field="22" count="1">
            <x v="98"/>
          </reference>
        </references>
      </pivotArea>
    </format>
    <format dxfId="2955">
      <pivotArea dataOnly="0" labelOnly="1" outline="0" fieldPosition="0">
        <references count="2">
          <reference field="21" count="1" selected="0">
            <x v="53"/>
          </reference>
          <reference field="22" count="1">
            <x v="103"/>
          </reference>
        </references>
      </pivotArea>
    </format>
    <format dxfId="2954">
      <pivotArea dataOnly="0" labelOnly="1" outline="0" fieldPosition="0">
        <references count="2">
          <reference field="21" count="1" selected="0">
            <x v="54"/>
          </reference>
          <reference field="22" count="1">
            <x v="99"/>
          </reference>
        </references>
      </pivotArea>
    </format>
    <format dxfId="2953">
      <pivotArea dataOnly="0" labelOnly="1" outline="0" fieldPosition="0">
        <references count="2">
          <reference field="21" count="1" selected="0">
            <x v="55"/>
          </reference>
          <reference field="22" count="1">
            <x v="101"/>
          </reference>
        </references>
      </pivotArea>
    </format>
    <format dxfId="2952">
      <pivotArea dataOnly="0" labelOnly="1" outline="0" fieldPosition="0">
        <references count="2">
          <reference field="21" count="1" selected="0">
            <x v="56"/>
          </reference>
          <reference field="22" count="1">
            <x v="100"/>
          </reference>
        </references>
      </pivotArea>
    </format>
    <format dxfId="2951">
      <pivotArea dataOnly="0" labelOnly="1" outline="0" fieldPosition="0">
        <references count="2">
          <reference field="21" count="1" selected="0">
            <x v="57"/>
          </reference>
          <reference field="22" count="1">
            <x v="102"/>
          </reference>
        </references>
      </pivotArea>
    </format>
    <format dxfId="2950">
      <pivotArea dataOnly="0" labelOnly="1" outline="0" fieldPosition="0">
        <references count="2">
          <reference field="21" count="1" selected="0">
            <x v="58"/>
          </reference>
          <reference field="22" count="1">
            <x v="46"/>
          </reference>
        </references>
      </pivotArea>
    </format>
    <format dxfId="2949">
      <pivotArea dataOnly="0" labelOnly="1" outline="0" fieldPosition="0">
        <references count="2">
          <reference field="21" count="1" selected="0">
            <x v="59"/>
          </reference>
          <reference field="22" count="1">
            <x v="33"/>
          </reference>
        </references>
      </pivotArea>
    </format>
    <format dxfId="2948">
      <pivotArea dataOnly="0" labelOnly="1" outline="0" fieldPosition="0">
        <references count="2">
          <reference field="21" count="1" selected="0">
            <x v="60"/>
          </reference>
          <reference field="22" count="1">
            <x v="136"/>
          </reference>
        </references>
      </pivotArea>
    </format>
    <format dxfId="2947">
      <pivotArea dataOnly="0" labelOnly="1" outline="0" fieldPosition="0">
        <references count="2">
          <reference field="21" count="1" selected="0">
            <x v="61"/>
          </reference>
          <reference field="22" count="1">
            <x v="123"/>
          </reference>
        </references>
      </pivotArea>
    </format>
    <format dxfId="2946">
      <pivotArea dataOnly="0" labelOnly="1" outline="0" fieldPosition="0">
        <references count="2">
          <reference field="21" count="1" selected="0">
            <x v="62"/>
          </reference>
          <reference field="22" count="1">
            <x v="129"/>
          </reference>
        </references>
      </pivotArea>
    </format>
    <format dxfId="2945">
      <pivotArea dataOnly="0" labelOnly="1" outline="0" fieldPosition="0">
        <references count="2">
          <reference field="21" count="1" selected="0">
            <x v="63"/>
          </reference>
          <reference field="22" count="1">
            <x v="5"/>
          </reference>
        </references>
      </pivotArea>
    </format>
    <format dxfId="2944">
      <pivotArea dataOnly="0" labelOnly="1" outline="0" fieldPosition="0">
        <references count="2">
          <reference field="21" count="1" selected="0">
            <x v="64"/>
          </reference>
          <reference field="22" count="1">
            <x v="8"/>
          </reference>
        </references>
      </pivotArea>
    </format>
    <format dxfId="2943">
      <pivotArea dataOnly="0" labelOnly="1" outline="0" fieldPosition="0">
        <references count="2">
          <reference field="21" count="1" selected="0">
            <x v="65"/>
          </reference>
          <reference field="22" count="1">
            <x v="6"/>
          </reference>
        </references>
      </pivotArea>
    </format>
    <format dxfId="2942">
      <pivotArea dataOnly="0" labelOnly="1" outline="0" fieldPosition="0">
        <references count="2">
          <reference field="21" count="1" selected="0">
            <x v="66"/>
          </reference>
          <reference field="22" count="1">
            <x v="7"/>
          </reference>
        </references>
      </pivotArea>
    </format>
    <format dxfId="2941">
      <pivotArea dataOnly="0" labelOnly="1" outline="0" fieldPosition="0">
        <references count="2">
          <reference field="21" count="1" selected="0">
            <x v="67"/>
          </reference>
          <reference field="22" count="1">
            <x v="79"/>
          </reference>
        </references>
      </pivotArea>
    </format>
    <format dxfId="2940">
      <pivotArea dataOnly="0" labelOnly="1" outline="0" fieldPosition="0">
        <references count="2">
          <reference field="21" count="1" selected="0">
            <x v="68"/>
          </reference>
          <reference field="22" count="1">
            <x v="128"/>
          </reference>
        </references>
      </pivotArea>
    </format>
    <format dxfId="2939">
      <pivotArea dataOnly="0" labelOnly="1" outline="0" fieldPosition="0">
        <references count="2">
          <reference field="21" count="1" selected="0">
            <x v="69"/>
          </reference>
          <reference field="22" count="1">
            <x v="117"/>
          </reference>
        </references>
      </pivotArea>
    </format>
    <format dxfId="2938">
      <pivotArea dataOnly="0" labelOnly="1" outline="0" fieldPosition="0">
        <references count="2">
          <reference field="21" count="1" selected="0">
            <x v="70"/>
          </reference>
          <reference field="22" count="1">
            <x v="115"/>
          </reference>
        </references>
      </pivotArea>
    </format>
    <format dxfId="2937">
      <pivotArea dataOnly="0" labelOnly="1" outline="0" fieldPosition="0">
        <references count="2">
          <reference field="21" count="1" selected="0">
            <x v="71"/>
          </reference>
          <reference field="22" count="1">
            <x v="113"/>
          </reference>
        </references>
      </pivotArea>
    </format>
    <format dxfId="2936">
      <pivotArea dataOnly="0" labelOnly="1" outline="0" fieldPosition="0">
        <references count="2">
          <reference field="21" count="1" selected="0">
            <x v="72"/>
          </reference>
          <reference field="22" count="1">
            <x v="118"/>
          </reference>
        </references>
      </pivotArea>
    </format>
    <format dxfId="2935">
      <pivotArea dataOnly="0" labelOnly="1" outline="0" fieldPosition="0">
        <references count="2">
          <reference field="21" count="1" selected="0">
            <x v="73"/>
          </reference>
          <reference field="22" count="1">
            <x v="112"/>
          </reference>
        </references>
      </pivotArea>
    </format>
    <format dxfId="2934">
      <pivotArea dataOnly="0" labelOnly="1" outline="0" fieldPosition="0">
        <references count="2">
          <reference field="21" count="1" selected="0">
            <x v="74"/>
          </reference>
          <reference field="22" count="1">
            <x v="121"/>
          </reference>
        </references>
      </pivotArea>
    </format>
    <format dxfId="2933">
      <pivotArea dataOnly="0" labelOnly="1" outline="0" fieldPosition="0">
        <references count="2">
          <reference field="21" count="1" selected="0">
            <x v="75"/>
          </reference>
          <reference field="22" count="1">
            <x v="124"/>
          </reference>
        </references>
      </pivotArea>
    </format>
    <format dxfId="2932">
      <pivotArea dataOnly="0" labelOnly="1" outline="0" fieldPosition="0">
        <references count="2">
          <reference field="21" count="1" selected="0">
            <x v="76"/>
          </reference>
          <reference field="22" count="1">
            <x v="130"/>
          </reference>
        </references>
      </pivotArea>
    </format>
    <format dxfId="2931">
      <pivotArea dataOnly="0" labelOnly="1" outline="0" fieldPosition="0">
        <references count="2">
          <reference field="21" count="1" selected="0">
            <x v="77"/>
          </reference>
          <reference field="22" count="1">
            <x v="125"/>
          </reference>
        </references>
      </pivotArea>
    </format>
    <format dxfId="2930">
      <pivotArea dataOnly="0" labelOnly="1" outline="0" fieldPosition="0">
        <references count="2">
          <reference field="21" count="1" selected="0">
            <x v="78"/>
          </reference>
          <reference field="22" count="1">
            <x v="114"/>
          </reference>
        </references>
      </pivotArea>
    </format>
    <format dxfId="2929">
      <pivotArea dataOnly="0" labelOnly="1" outline="0" fieldPosition="0">
        <references count="2">
          <reference field="21" count="1" selected="0">
            <x v="79"/>
          </reference>
          <reference field="22" count="1">
            <x v="122"/>
          </reference>
        </references>
      </pivotArea>
    </format>
    <format dxfId="2928">
      <pivotArea dataOnly="0" labelOnly="1" outline="0" fieldPosition="0">
        <references count="2">
          <reference field="21" count="1" selected="0">
            <x v="80"/>
          </reference>
          <reference field="22" count="1">
            <x v="109"/>
          </reference>
        </references>
      </pivotArea>
    </format>
    <format dxfId="2927">
      <pivotArea dataOnly="0" labelOnly="1" outline="0" fieldPosition="0">
        <references count="2">
          <reference field="21" count="1" selected="0">
            <x v="81"/>
          </reference>
          <reference field="22" count="1">
            <x v="108"/>
          </reference>
        </references>
      </pivotArea>
    </format>
    <format dxfId="2926">
      <pivotArea dataOnly="0" labelOnly="1" outline="0" fieldPosition="0">
        <references count="2">
          <reference field="21" count="1" selected="0">
            <x v="82"/>
          </reference>
          <reference field="22" count="1">
            <x v="41"/>
          </reference>
        </references>
      </pivotArea>
    </format>
    <format dxfId="2925">
      <pivotArea dataOnly="0" labelOnly="1" outline="0" fieldPosition="0">
        <references count="2">
          <reference field="21" count="1" selected="0">
            <x v="83"/>
          </reference>
          <reference field="22" count="1">
            <x v="19"/>
          </reference>
        </references>
      </pivotArea>
    </format>
    <format dxfId="2924">
      <pivotArea dataOnly="0" labelOnly="1" outline="0" fieldPosition="0">
        <references count="2">
          <reference field="21" count="1" selected="0">
            <x v="84"/>
          </reference>
          <reference field="22" count="1">
            <x v="126"/>
          </reference>
        </references>
      </pivotArea>
    </format>
    <format dxfId="2923">
      <pivotArea dataOnly="0" labelOnly="1" outline="0" fieldPosition="0">
        <references count="2">
          <reference field="21" count="1" selected="0">
            <x v="85"/>
          </reference>
          <reference field="22" count="1">
            <x v="21"/>
          </reference>
        </references>
      </pivotArea>
    </format>
    <format dxfId="2922">
      <pivotArea dataOnly="0" labelOnly="1" outline="0" fieldPosition="0">
        <references count="2">
          <reference field="21" count="1" selected="0">
            <x v="86"/>
          </reference>
          <reference field="22" count="1">
            <x v="54"/>
          </reference>
        </references>
      </pivotArea>
    </format>
    <format dxfId="2921">
      <pivotArea dataOnly="0" labelOnly="1" outline="0" fieldPosition="0">
        <references count="2">
          <reference field="21" count="1" selected="0">
            <x v="87"/>
          </reference>
          <reference field="22" count="1">
            <x v="51"/>
          </reference>
        </references>
      </pivotArea>
    </format>
    <format dxfId="2920">
      <pivotArea dataOnly="0" labelOnly="1" outline="0" fieldPosition="0">
        <references count="2">
          <reference field="21" count="1" selected="0">
            <x v="88"/>
          </reference>
          <reference field="22" count="1">
            <x v="52"/>
          </reference>
        </references>
      </pivotArea>
    </format>
    <format dxfId="2919">
      <pivotArea dataOnly="0" labelOnly="1" outline="0" fieldPosition="0">
        <references count="2">
          <reference field="21" count="1" selected="0">
            <x v="89"/>
          </reference>
          <reference field="22" count="1">
            <x v="106"/>
          </reference>
        </references>
      </pivotArea>
    </format>
    <format dxfId="2918">
      <pivotArea dataOnly="0" labelOnly="1" outline="0" fieldPosition="0">
        <references count="2">
          <reference field="21" count="1" selected="0">
            <x v="90"/>
          </reference>
          <reference field="22" count="1">
            <x v="105"/>
          </reference>
        </references>
      </pivotArea>
    </format>
    <format dxfId="2917">
      <pivotArea dataOnly="0" labelOnly="1" outline="0" fieldPosition="0">
        <references count="2">
          <reference field="21" count="1" selected="0">
            <x v="91"/>
          </reference>
          <reference field="22" count="1">
            <x v="53"/>
          </reference>
        </references>
      </pivotArea>
    </format>
    <format dxfId="2916">
      <pivotArea dataOnly="0" labelOnly="1" outline="0" fieldPosition="0">
        <references count="2">
          <reference field="21" count="1" selected="0">
            <x v="92"/>
          </reference>
          <reference field="22" count="1">
            <x v="120"/>
          </reference>
        </references>
      </pivotArea>
    </format>
    <format dxfId="2915">
      <pivotArea dataOnly="0" labelOnly="1" outline="0" fieldPosition="0">
        <references count="2">
          <reference field="21" count="1" selected="0">
            <x v="93"/>
          </reference>
          <reference field="22" count="1">
            <x v="27"/>
          </reference>
        </references>
      </pivotArea>
    </format>
    <format dxfId="2914">
      <pivotArea dataOnly="0" labelOnly="1" outline="0" fieldPosition="0">
        <references count="2">
          <reference field="21" count="1" selected="0">
            <x v="94"/>
          </reference>
          <reference field="22" count="1">
            <x v="116"/>
          </reference>
        </references>
      </pivotArea>
    </format>
    <format dxfId="2913">
      <pivotArea dataOnly="0" labelOnly="1" outline="0" fieldPosition="0">
        <references count="2">
          <reference field="21" count="1" selected="0">
            <x v="95"/>
          </reference>
          <reference field="22" count="1">
            <x v="119"/>
          </reference>
        </references>
      </pivotArea>
    </format>
    <format dxfId="2912">
      <pivotArea dataOnly="0" labelOnly="1" outline="0" fieldPosition="0">
        <references count="2">
          <reference field="21" count="1" selected="0">
            <x v="96"/>
          </reference>
          <reference field="22" count="1">
            <x v="111"/>
          </reference>
        </references>
      </pivotArea>
    </format>
    <format dxfId="2911">
      <pivotArea dataOnly="0" labelOnly="1" outline="0" fieldPosition="0">
        <references count="2">
          <reference field="21" count="1" selected="0">
            <x v="97"/>
          </reference>
          <reference field="22" count="1">
            <x v="87"/>
          </reference>
        </references>
      </pivotArea>
    </format>
    <format dxfId="2910">
      <pivotArea dataOnly="0" labelOnly="1" outline="0" fieldPosition="0">
        <references count="2">
          <reference field="21" count="1" selected="0">
            <x v="98"/>
          </reference>
          <reference field="22" count="1">
            <x v="88"/>
          </reference>
        </references>
      </pivotArea>
    </format>
    <format dxfId="2909">
      <pivotArea dataOnly="0" labelOnly="1" outline="0" fieldPosition="0">
        <references count="2">
          <reference field="21" count="1" selected="0">
            <x v="99"/>
          </reference>
          <reference field="22" count="1">
            <x v="142"/>
          </reference>
        </references>
      </pivotArea>
    </format>
    <format dxfId="2908">
      <pivotArea dataOnly="0" labelOnly="1" outline="0" fieldPosition="0">
        <references count="2">
          <reference field="21" count="1" selected="0">
            <x v="100"/>
          </reference>
          <reference field="22" count="1">
            <x v="86"/>
          </reference>
        </references>
      </pivotArea>
    </format>
    <format dxfId="2907">
      <pivotArea dataOnly="0" labelOnly="1" outline="0" fieldPosition="0">
        <references count="2">
          <reference field="21" count="1" selected="0">
            <x v="101"/>
          </reference>
          <reference field="22" count="1">
            <x v="42"/>
          </reference>
        </references>
      </pivotArea>
    </format>
    <format dxfId="2906">
      <pivotArea dataOnly="0" labelOnly="1" outline="0" fieldPosition="0">
        <references count="2">
          <reference field="21" count="1" selected="0">
            <x v="102"/>
          </reference>
          <reference field="22" count="1">
            <x v="127"/>
          </reference>
        </references>
      </pivotArea>
    </format>
    <format dxfId="2905">
      <pivotArea dataOnly="0" labelOnly="1" outline="0" fieldPosition="0">
        <references count="2">
          <reference field="21" count="1" selected="0">
            <x v="103"/>
          </reference>
          <reference field="22" count="1">
            <x v="104"/>
          </reference>
        </references>
      </pivotArea>
    </format>
    <format dxfId="2904">
      <pivotArea dataOnly="0" labelOnly="1" outline="0" fieldPosition="0">
        <references count="2">
          <reference field="21" count="1" selected="0">
            <x v="104"/>
          </reference>
          <reference field="22" count="1">
            <x v="49"/>
          </reference>
        </references>
      </pivotArea>
    </format>
    <format dxfId="2903">
      <pivotArea dataOnly="0" labelOnly="1" outline="0" fieldPosition="0">
        <references count="2">
          <reference field="21" count="1" selected="0">
            <x v="105"/>
          </reference>
          <reference field="22" count="1">
            <x v="110"/>
          </reference>
        </references>
      </pivotArea>
    </format>
    <format dxfId="2902">
      <pivotArea dataOnly="0" labelOnly="1" outline="0" fieldPosition="0">
        <references count="2">
          <reference field="21" count="1" selected="0">
            <x v="106"/>
          </reference>
          <reference field="22" count="1">
            <x v="28"/>
          </reference>
        </references>
      </pivotArea>
    </format>
    <format dxfId="2901">
      <pivotArea dataOnly="0" labelOnly="1" outline="0" fieldPosition="0">
        <references count="2">
          <reference field="21" count="1" selected="0">
            <x v="107"/>
          </reference>
          <reference field="22" count="1">
            <x v="89"/>
          </reference>
        </references>
      </pivotArea>
    </format>
    <format dxfId="2900">
      <pivotArea dataOnly="0" labelOnly="1" outline="0" fieldPosition="0">
        <references count="2">
          <reference field="21" count="1" selected="0">
            <x v="108"/>
          </reference>
          <reference field="22" count="1">
            <x v="81"/>
          </reference>
        </references>
      </pivotArea>
    </format>
    <format dxfId="2899">
      <pivotArea dataOnly="0" labelOnly="1" outline="0" fieldPosition="0">
        <references count="2">
          <reference field="21" count="1" selected="0">
            <x v="109"/>
          </reference>
          <reference field="22" count="1">
            <x v="29"/>
          </reference>
        </references>
      </pivotArea>
    </format>
    <format dxfId="2898">
      <pivotArea dataOnly="0" labelOnly="1" outline="0" fieldPosition="0">
        <references count="2">
          <reference field="21" count="1" selected="0">
            <x v="110"/>
          </reference>
          <reference field="22" count="1">
            <x v="139"/>
          </reference>
        </references>
      </pivotArea>
    </format>
    <format dxfId="2897">
      <pivotArea dataOnly="0" labelOnly="1" outline="0" fieldPosition="0">
        <references count="2">
          <reference field="21" count="1" selected="0">
            <x v="111"/>
          </reference>
          <reference field="22" count="1">
            <x v="138"/>
          </reference>
        </references>
      </pivotArea>
    </format>
    <format dxfId="2896">
      <pivotArea dataOnly="0" labelOnly="1" outline="0" fieldPosition="0">
        <references count="2">
          <reference field="21" count="1" selected="0">
            <x v="112"/>
          </reference>
          <reference field="22" count="1">
            <x v="133"/>
          </reference>
        </references>
      </pivotArea>
    </format>
    <format dxfId="2895">
      <pivotArea dataOnly="0" labelOnly="1" outline="0" fieldPosition="0">
        <references count="2">
          <reference field="21" count="1" selected="0">
            <x v="113"/>
          </reference>
          <reference field="22" count="1">
            <x v="13"/>
          </reference>
        </references>
      </pivotArea>
    </format>
    <format dxfId="2894">
      <pivotArea dataOnly="0" labelOnly="1" outline="0" fieldPosition="0">
        <references count="2">
          <reference field="21" count="1" selected="0">
            <x v="114"/>
          </reference>
          <reference field="22" count="1">
            <x v="14"/>
          </reference>
        </references>
      </pivotArea>
    </format>
    <format dxfId="2893">
      <pivotArea dataOnly="0" labelOnly="1" outline="0" fieldPosition="0">
        <references count="2">
          <reference field="21" count="1" selected="0">
            <x v="115"/>
          </reference>
          <reference field="22" count="1">
            <x v="11"/>
          </reference>
        </references>
      </pivotArea>
    </format>
    <format dxfId="2892">
      <pivotArea dataOnly="0" labelOnly="1" outline="0" fieldPosition="0">
        <references count="2">
          <reference field="21" count="1" selected="0">
            <x v="116"/>
          </reference>
          <reference field="22" count="1">
            <x v="12"/>
          </reference>
        </references>
      </pivotArea>
    </format>
    <format dxfId="2891">
      <pivotArea dataOnly="0" labelOnly="1" outline="0" fieldPosition="0">
        <references count="2">
          <reference field="21" count="1" selected="0">
            <x v="117"/>
          </reference>
          <reference field="22" count="1">
            <x v="10"/>
          </reference>
        </references>
      </pivotArea>
    </format>
    <format dxfId="2890">
      <pivotArea dataOnly="0" labelOnly="1" outline="0" fieldPosition="0">
        <references count="2">
          <reference field="21" count="1" selected="0">
            <x v="118"/>
          </reference>
          <reference field="22" count="1">
            <x v="76"/>
          </reference>
        </references>
      </pivotArea>
    </format>
    <format dxfId="2889">
      <pivotArea dataOnly="0" labelOnly="1" outline="0" fieldPosition="0">
        <references count="2">
          <reference field="21" count="1" selected="0">
            <x v="119"/>
          </reference>
          <reference field="22" count="1">
            <x v="77"/>
          </reference>
        </references>
      </pivotArea>
    </format>
    <format dxfId="2888">
      <pivotArea dataOnly="0" labelOnly="1" outline="0" fieldPosition="0">
        <references count="2">
          <reference field="21" count="1" selected="0">
            <x v="120"/>
          </reference>
          <reference field="22" count="1">
            <x v="34"/>
          </reference>
        </references>
      </pivotArea>
    </format>
    <format dxfId="2887">
      <pivotArea dataOnly="0" labelOnly="1" outline="0" fieldPosition="0">
        <references count="2">
          <reference field="21" count="1" selected="0">
            <x v="121"/>
          </reference>
          <reference field="22" count="1">
            <x v="83"/>
          </reference>
        </references>
      </pivotArea>
    </format>
    <format dxfId="2886">
      <pivotArea dataOnly="0" labelOnly="1" outline="0" fieldPosition="0">
        <references count="2">
          <reference field="21" count="1" selected="0">
            <x v="122"/>
          </reference>
          <reference field="22" count="1">
            <x v="16"/>
          </reference>
        </references>
      </pivotArea>
    </format>
    <format dxfId="2885">
      <pivotArea dataOnly="0" labelOnly="1" outline="0" fieldPosition="0">
        <references count="2">
          <reference field="21" count="1" selected="0">
            <x v="123"/>
          </reference>
          <reference field="22" count="1">
            <x v="37"/>
          </reference>
        </references>
      </pivotArea>
    </format>
    <format dxfId="2884">
      <pivotArea dataOnly="0" labelOnly="1" outline="0" fieldPosition="0">
        <references count="2">
          <reference field="21" count="1" selected="0">
            <x v="124"/>
          </reference>
          <reference field="22" count="1">
            <x v="55"/>
          </reference>
        </references>
      </pivotArea>
    </format>
    <format dxfId="2883">
      <pivotArea dataOnly="0" labelOnly="1" outline="0" fieldPosition="0">
        <references count="2">
          <reference field="21" count="1" selected="0">
            <x v="125"/>
          </reference>
          <reference field="22" count="1">
            <x v="32"/>
          </reference>
        </references>
      </pivotArea>
    </format>
    <format dxfId="2882">
      <pivotArea dataOnly="0" labelOnly="1" outline="0" fieldPosition="0">
        <references count="2">
          <reference field="21" count="1" selected="0">
            <x v="126"/>
          </reference>
          <reference field="22" count="1">
            <x v="59"/>
          </reference>
        </references>
      </pivotArea>
    </format>
    <format dxfId="2881">
      <pivotArea dataOnly="0" labelOnly="1" outline="0" fieldPosition="0">
        <references count="2">
          <reference field="21" count="1" selected="0">
            <x v="127"/>
          </reference>
          <reference field="22" count="1">
            <x v="61"/>
          </reference>
        </references>
      </pivotArea>
    </format>
    <format dxfId="2880">
      <pivotArea dataOnly="0" labelOnly="1" outline="0" fieldPosition="0">
        <references count="2">
          <reference field="21" count="1" selected="0">
            <x v="128"/>
          </reference>
          <reference field="22" count="1">
            <x v="60"/>
          </reference>
        </references>
      </pivotArea>
    </format>
    <format dxfId="2879">
      <pivotArea dataOnly="0" labelOnly="1" outline="0" fieldPosition="0">
        <references count="2">
          <reference field="21" count="1" selected="0">
            <x v="129"/>
          </reference>
          <reference field="22" count="1">
            <x v="131"/>
          </reference>
        </references>
      </pivotArea>
    </format>
    <format dxfId="2878">
      <pivotArea dataOnly="0" labelOnly="1" outline="0" fieldPosition="0">
        <references count="2">
          <reference field="21" count="1" selected="0">
            <x v="130"/>
          </reference>
          <reference field="22" count="1">
            <x v="35"/>
          </reference>
        </references>
      </pivotArea>
    </format>
    <format dxfId="2877">
      <pivotArea dataOnly="0" labelOnly="1" outline="0" fieldPosition="0">
        <references count="2">
          <reference field="21" count="1" selected="0">
            <x v="131"/>
          </reference>
          <reference field="22" count="1">
            <x v="36"/>
          </reference>
        </references>
      </pivotArea>
    </format>
    <format dxfId="2876">
      <pivotArea dataOnly="0" labelOnly="1" outline="0" fieldPosition="0">
        <references count="2">
          <reference field="21" count="1" selected="0">
            <x v="132"/>
          </reference>
          <reference field="22" count="1">
            <x v="45"/>
          </reference>
        </references>
      </pivotArea>
    </format>
    <format dxfId="2875">
      <pivotArea dataOnly="0" labelOnly="1" outline="0" fieldPosition="0">
        <references count="2">
          <reference field="21" count="1" selected="0">
            <x v="133"/>
          </reference>
          <reference field="22" count="1">
            <x v="80"/>
          </reference>
        </references>
      </pivotArea>
    </format>
    <format dxfId="2874">
      <pivotArea dataOnly="0" labelOnly="1" outline="0" fieldPosition="0">
        <references count="2">
          <reference field="21" count="1" selected="0">
            <x v="134"/>
          </reference>
          <reference field="22" count="1">
            <x v="4"/>
          </reference>
        </references>
      </pivotArea>
    </format>
    <format dxfId="2873">
      <pivotArea dataOnly="0" labelOnly="1" outline="0" fieldPosition="0">
        <references count="2">
          <reference field="21" count="1" selected="0">
            <x v="135"/>
          </reference>
          <reference field="22" count="1">
            <x v="137"/>
          </reference>
        </references>
      </pivotArea>
    </format>
    <format dxfId="2872">
      <pivotArea dataOnly="0" labelOnly="1" outline="0" fieldPosition="0">
        <references count="2">
          <reference field="21" count="1" selected="0">
            <x v="136"/>
          </reference>
          <reference field="22" count="1">
            <x v="132"/>
          </reference>
        </references>
      </pivotArea>
    </format>
    <format dxfId="2871">
      <pivotArea dataOnly="0" labelOnly="1" outline="0" fieldPosition="0">
        <references count="2">
          <reference field="21" count="1" selected="0">
            <x v="137"/>
          </reference>
          <reference field="22" count="1">
            <x v="57"/>
          </reference>
        </references>
      </pivotArea>
    </format>
    <format dxfId="2870">
      <pivotArea dataOnly="0" labelOnly="1" outline="0" fieldPosition="0">
        <references count="2">
          <reference field="21" count="1" selected="0">
            <x v="138"/>
          </reference>
          <reference field="22" count="1">
            <x v="30"/>
          </reference>
        </references>
      </pivotArea>
    </format>
    <format dxfId="2869">
      <pivotArea dataOnly="0" labelOnly="1" outline="0" fieldPosition="0">
        <references count="2">
          <reference field="21" count="1" selected="0">
            <x v="139"/>
          </reference>
          <reference field="22" count="1">
            <x v="22"/>
          </reference>
        </references>
      </pivotArea>
    </format>
    <format dxfId="2868">
      <pivotArea dataOnly="0" labelOnly="1" outline="0" fieldPosition="0">
        <references count="2">
          <reference field="21" count="1" selected="0">
            <x v="140"/>
          </reference>
          <reference field="22" count="1">
            <x v="23"/>
          </reference>
        </references>
      </pivotArea>
    </format>
    <format dxfId="2867">
      <pivotArea dataOnly="0" labelOnly="1" outline="0" fieldPosition="0">
        <references count="2">
          <reference field="21" count="1" selected="0">
            <x v="141"/>
          </reference>
          <reference field="22" count="1">
            <x v="31"/>
          </reference>
        </references>
      </pivotArea>
    </format>
    <format dxfId="2866">
      <pivotArea dataOnly="0" labelOnly="1" outline="0" fieldPosition="0">
        <references count="2">
          <reference field="21" count="1" selected="0">
            <x v="142"/>
          </reference>
          <reference field="22" count="1">
            <x v="0"/>
          </reference>
        </references>
      </pivotArea>
    </format>
    <format dxfId="2865">
      <pivotArea dataOnly="0" labelOnly="1" outline="0" fieldPosition="0">
        <references count="2">
          <reference field="21" count="1" selected="0">
            <x v="143"/>
          </reference>
          <reference field="22" count="1">
            <x v="56"/>
          </reference>
        </references>
      </pivotArea>
    </format>
    <format dxfId="2864">
      <pivotArea field="21" type="button" dataOnly="0" labelOnly="1" outline="0" axis="axisRow" fieldPosition="0"/>
    </format>
    <format dxfId="2863">
      <pivotArea dataOnly="0" labelOnly="1" outline="0" fieldPosition="0">
        <references count="1">
          <reference field="21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2862">
      <pivotArea dataOnly="0" labelOnly="1" outline="0" fieldPosition="0">
        <references count="1">
          <reference field="21" count="5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</reference>
        </references>
      </pivotArea>
    </format>
    <format dxfId="2861">
      <pivotArea dataOnly="0" labelOnly="1" outline="0" fieldPosition="0">
        <references count="1">
          <reference field="21" count="44"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3"/>
            <x v="124"/>
            <x v="125"/>
            <x v="126"/>
            <x v="127"/>
            <x v="128"/>
            <x v="129"/>
            <x v="130"/>
            <x v="131"/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</reference>
        </references>
      </pivotArea>
    </format>
    <format dxfId="2860">
      <pivotArea dataOnly="0" labelOnly="1" grandRow="1" outline="0" fieldPosition="0"/>
    </format>
    <format dxfId="2859">
      <pivotArea outline="0" collapsedLevelsAreSubtotals="1" fieldPosition="0"/>
    </format>
    <format dxfId="2858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A00-000007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compact="0" compactData="0" multipleFieldFilters="0" rowHeaderCaption="Fuente de Financiamiento">
  <location ref="A3:F12" firstHeaderRow="1" firstDataRow="2" firstDataCol="2"/>
  <pivotFields count="44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3">
        <item x="2"/>
        <item x="1"/>
        <item x="0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CAPITULO  " axis="axisRow" compact="0" outline="0" showAll="0" defaultSubtotal="0">
      <items count="7">
        <item x="0"/>
        <item x="1"/>
        <item x="2"/>
        <item x="3"/>
        <item x="4"/>
        <item x="5"/>
        <item x="6"/>
      </items>
    </pivotField>
    <pivotField name="NOMBRE  " axis="axisRow" compact="0" outline="0" showAll="0" defaultSubtotal="0">
      <items count="8">
        <item x="1"/>
        <item x="2"/>
        <item x="0"/>
        <item x="3"/>
        <item x="4"/>
        <item x="5"/>
        <item x="6"/>
        <item m="1" x="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19"/>
    <field x="20"/>
  </rowFields>
  <rowItems count="8">
    <i>
      <x/>
      <x v="2"/>
    </i>
    <i>
      <x v="1"/>
      <x/>
    </i>
    <i>
      <x v="2"/>
      <x v="1"/>
    </i>
    <i>
      <x v="3"/>
      <x v="3"/>
    </i>
    <i>
      <x v="4"/>
      <x v="4"/>
    </i>
    <i>
      <x v="5"/>
      <x v="5"/>
    </i>
    <i>
      <x v="6"/>
      <x v="6"/>
    </i>
    <i t="grand">
      <x/>
    </i>
  </rowItems>
  <colFields count="1">
    <field x="12"/>
  </colFields>
  <colItems count="4">
    <i>
      <x/>
    </i>
    <i>
      <x v="1"/>
    </i>
    <i>
      <x v="2"/>
    </i>
    <i t="grand">
      <x/>
    </i>
  </colItems>
  <dataFields count="1">
    <dataField name="1era Modificación" fld="37" baseField="0" baseItem="0" numFmtId="164"/>
  </dataFields>
  <formats count="22">
    <format dxfId="2857">
      <pivotArea dataOnly="0" labelOnly="1" outline="0" axis="axisValues" fieldPosition="0"/>
    </format>
    <format dxfId="2856">
      <pivotArea outline="0" collapsedLevelsAreSubtotals="1" fieldPosition="0"/>
    </format>
    <format dxfId="2855">
      <pivotArea outline="0" collapsedLevelsAreSubtotals="1" fieldPosition="0"/>
    </format>
    <format dxfId="2854">
      <pivotArea dataOnly="0" labelOnly="1" outline="0" fieldPosition="0">
        <references count="2">
          <reference field="19" count="1" selected="0">
            <x v="3"/>
          </reference>
          <reference field="20" count="1">
            <x v="3"/>
          </reference>
        </references>
      </pivotArea>
    </format>
    <format dxfId="2853">
      <pivotArea field="19" type="button" dataOnly="0" labelOnly="1" outline="0" axis="axisRow" fieldPosition="0"/>
    </format>
    <format dxfId="2852">
      <pivotArea field="20" type="button" dataOnly="0" labelOnly="1" outline="0" axis="axisRow" fieldPosition="1"/>
    </format>
    <format dxfId="2851">
      <pivotArea dataOnly="0" labelOnly="1" outline="0" axis="axisValues" fieldPosition="0"/>
    </format>
    <format dxfId="2850">
      <pivotArea dataOnly="0" labelOnly="1" outline="0" axis="axisValues" fieldPosition="0"/>
    </format>
    <format dxfId="2849">
      <pivotArea field="19" type="button" dataOnly="0" labelOnly="1" outline="0" axis="axisRow" fieldPosition="0"/>
    </format>
    <format dxfId="2848">
      <pivotArea field="20" type="button" dataOnly="0" labelOnly="1" outline="0" axis="axisRow" fieldPosition="1"/>
    </format>
    <format dxfId="2847">
      <pivotArea dataOnly="0" labelOnly="1" outline="0" axis="axisValues" fieldPosition="0"/>
    </format>
    <format dxfId="2846">
      <pivotArea dataOnly="0" labelOnly="1" outline="0" axis="axisValues" fieldPosition="0"/>
    </format>
    <format dxfId="2845">
      <pivotArea dataOnly="0" labelOnly="1" outline="0" fieldPosition="0">
        <references count="1">
          <reference field="12" count="1">
            <x v="0"/>
          </reference>
        </references>
      </pivotArea>
    </format>
    <format dxfId="2844">
      <pivotArea dataOnly="0" labelOnly="1" outline="0" fieldPosition="0">
        <references count="1">
          <reference field="12" count="1">
            <x v="0"/>
          </reference>
        </references>
      </pivotArea>
    </format>
    <format dxfId="2843">
      <pivotArea dataOnly="0" labelOnly="1" outline="0" fieldPosition="0">
        <references count="1">
          <reference field="12" count="1">
            <x v="0"/>
          </reference>
        </references>
      </pivotArea>
    </format>
    <format dxfId="2842">
      <pivotArea type="origin" dataOnly="0" labelOnly="1" outline="0" fieldPosition="0"/>
    </format>
    <format dxfId="2841">
      <pivotArea dataOnly="0" labelOnly="1" outline="0" fieldPosition="0">
        <references count="1">
          <reference field="19" count="0"/>
        </references>
      </pivotArea>
    </format>
    <format dxfId="2840">
      <pivotArea dataOnly="0" labelOnly="1" grandRow="1" outline="0" fieldPosition="0"/>
    </format>
    <format dxfId="2839">
      <pivotArea field="19" type="button" dataOnly="0" labelOnly="1" outline="0" axis="axisRow" fieldPosition="0"/>
    </format>
    <format dxfId="2838">
      <pivotArea field="20" type="button" dataOnly="0" labelOnly="1" outline="0" axis="axisRow" fieldPosition="1"/>
    </format>
    <format dxfId="2837">
      <pivotArea dataOnly="0" labelOnly="1" outline="0" fieldPosition="0">
        <references count="1">
          <reference field="12" count="0"/>
        </references>
      </pivotArea>
    </format>
    <format dxfId="2836">
      <pivotArea dataOnly="0" labelOnly="1" grandCol="1" outline="0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DE15130-D78D-49D4-BA4B-25241D1DBD4E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Fuente de Financiamiento">
  <location ref="A4:B21" firstHeaderRow="1" firstDataRow="1" firstDataCol="1" rowPageCount="1" colPageCount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9">
        <item x="3"/>
        <item x="1"/>
        <item x="6"/>
        <item x="7"/>
        <item x="0"/>
        <item x="2"/>
        <item x="4"/>
        <item x="5"/>
        <item m="1" x="8"/>
      </items>
    </pivotField>
    <pivotField showAll="0" defaultSubtotal="0"/>
    <pivotField axis="axisRow" showAll="0" defaultSubtotal="0">
      <items count="58">
        <item x="42"/>
        <item x="17"/>
        <item x="5"/>
        <item x="54"/>
        <item x="22"/>
        <item x="39"/>
        <item x="49"/>
        <item x="40"/>
        <item x="52"/>
        <item x="15"/>
        <item x="44"/>
        <item x="41"/>
        <item x="35"/>
        <item x="3"/>
        <item x="46"/>
        <item x="30"/>
        <item x="31"/>
        <item x="19"/>
        <item x="14"/>
        <item x="28"/>
        <item x="34"/>
        <item x="2"/>
        <item x="26"/>
        <item x="27"/>
        <item x="12"/>
        <item x="25"/>
        <item x="11"/>
        <item x="55"/>
        <item x="47"/>
        <item x="6"/>
        <item x="50"/>
        <item x="29"/>
        <item x="24"/>
        <item x="23"/>
        <item x="10"/>
        <item x="36"/>
        <item x="56"/>
        <item x="37"/>
        <item x="53"/>
        <item x="1"/>
        <item x="43"/>
        <item x="38"/>
        <item x="8"/>
        <item x="13"/>
        <item x="4"/>
        <item x="16"/>
        <item x="18"/>
        <item x="21"/>
        <item x="9"/>
        <item x="33"/>
        <item x="7"/>
        <item x="0"/>
        <item x="45"/>
        <item x="32"/>
        <item x="20"/>
        <item x="48"/>
        <item x="51"/>
        <item m="1" x="57"/>
      </items>
    </pivotField>
    <pivotField showAll="0" defaultSubtotal="0"/>
    <pivotField showAll="0" defaultSubtotal="0"/>
    <pivotField axis="axisPage" multipleItemSelectionAllowed="1" showAll="0" defaultSubtotal="0">
      <items count="7">
        <item h="1" x="0"/>
        <item h="1" x="1"/>
        <item h="1" x="2"/>
        <item h="1" x="3"/>
        <item h="1" x="4"/>
        <item x="5"/>
        <item h="1" x="6"/>
      </items>
    </pivotField>
    <pivotField showAll="0" defaultSubtotal="0"/>
    <pivotField axis="axisRow" showAll="0" defaultSubtotal="0">
      <items count="14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</items>
    </pivotField>
    <pivotField axis="axisRow" showAll="0" defaultSubtotal="0">
      <items count="145">
        <item x="142"/>
        <item x="12"/>
        <item x="11"/>
        <item x="13"/>
        <item x="134"/>
        <item x="63"/>
        <item x="65"/>
        <item x="66"/>
        <item x="64"/>
        <item x="36"/>
        <item x="117"/>
        <item x="115"/>
        <item x="116"/>
        <item x="113"/>
        <item x="114"/>
        <item x="32"/>
        <item x="122"/>
        <item x="31"/>
        <item x="46"/>
        <item x="83"/>
        <item x="8"/>
        <item x="85"/>
        <item x="139"/>
        <item x="140"/>
        <item x="9"/>
        <item x="10"/>
        <item x="0"/>
        <item x="93"/>
        <item x="106"/>
        <item x="109"/>
        <item x="138"/>
        <item x="141"/>
        <item x="125"/>
        <item x="59"/>
        <item x="120"/>
        <item x="130"/>
        <item x="131"/>
        <item x="123"/>
        <item x="16"/>
        <item x="40"/>
        <item x="44"/>
        <item x="82"/>
        <item x="101"/>
        <item x="6"/>
        <item x="51"/>
        <item x="132"/>
        <item x="58"/>
        <item x="2"/>
        <item x="7"/>
        <item x="104"/>
        <item x="14"/>
        <item x="87"/>
        <item x="88"/>
        <item x="91"/>
        <item x="86"/>
        <item x="124"/>
        <item x="143"/>
        <item x="137"/>
        <item x="33"/>
        <item x="126"/>
        <item x="128"/>
        <item x="127"/>
        <item x="22"/>
        <item x="35"/>
        <item x="19"/>
        <item x="21"/>
        <item x="37"/>
        <item x="24"/>
        <item x="23"/>
        <item x="18"/>
        <item x="43"/>
        <item x="42"/>
        <item x="17"/>
        <item x="20"/>
        <item x="49"/>
        <item x="41"/>
        <item x="118"/>
        <item x="119"/>
        <item x="15"/>
        <item x="67"/>
        <item x="133"/>
        <item x="108"/>
        <item x="38"/>
        <item x="121"/>
        <item x="29"/>
        <item x="45"/>
        <item x="100"/>
        <item x="97"/>
        <item x="98"/>
        <item x="107"/>
        <item x="50"/>
        <item x="48"/>
        <item x="5"/>
        <item x="26"/>
        <item x="25"/>
        <item x="30"/>
        <item x="39"/>
        <item x="28"/>
        <item x="52"/>
        <item x="54"/>
        <item x="56"/>
        <item x="55"/>
        <item x="57"/>
        <item x="53"/>
        <item x="103"/>
        <item x="90"/>
        <item x="89"/>
        <item x="4"/>
        <item x="81"/>
        <item x="80"/>
        <item x="105"/>
        <item x="96"/>
        <item x="73"/>
        <item x="71"/>
        <item x="78"/>
        <item x="70"/>
        <item x="94"/>
        <item x="69"/>
        <item x="72"/>
        <item x="95"/>
        <item x="92"/>
        <item x="74"/>
        <item x="79"/>
        <item x="61"/>
        <item x="75"/>
        <item x="77"/>
        <item x="84"/>
        <item x="102"/>
        <item x="68"/>
        <item x="62"/>
        <item x="76"/>
        <item x="129"/>
        <item x="136"/>
        <item x="112"/>
        <item x="1"/>
        <item x="3"/>
        <item x="60"/>
        <item x="135"/>
        <item x="111"/>
        <item x="110"/>
        <item x="27"/>
        <item x="47"/>
        <item x="99"/>
        <item x="34"/>
        <item m="1" x="144"/>
      </items>
    </pivotField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4">
    <field x="16"/>
    <field x="14"/>
    <field x="21"/>
    <field x="22"/>
  </rowFields>
  <rowItems count="17">
    <i>
      <x v="21"/>
    </i>
    <i r="1">
      <x v="4"/>
    </i>
    <i r="2">
      <x v="141"/>
    </i>
    <i r="3">
      <x v="31"/>
    </i>
    <i>
      <x v="31"/>
    </i>
    <i r="1">
      <x v="5"/>
    </i>
    <i r="2">
      <x v="138"/>
    </i>
    <i r="3">
      <x v="30"/>
    </i>
    <i r="2">
      <x v="139"/>
    </i>
    <i r="3">
      <x v="22"/>
    </i>
    <i r="2">
      <x v="140"/>
    </i>
    <i r="3">
      <x v="23"/>
    </i>
    <i>
      <x v="36"/>
    </i>
    <i r="1">
      <x v="5"/>
    </i>
    <i r="2">
      <x v="140"/>
    </i>
    <i r="3">
      <x v="23"/>
    </i>
    <i t="grand">
      <x/>
    </i>
  </rowItems>
  <colItems count="1">
    <i/>
  </colItems>
  <pageFields count="1">
    <pageField fld="19" hier="-1"/>
  </pageFields>
  <dataFields count="1">
    <dataField name=" 1ra Modificación" fld="37" baseField="0" baseItem="0" numFmtId="164"/>
  </dataFields>
  <formats count="22">
    <format dxfId="2835">
      <pivotArea dataOnly="0" labelOnly="1" outline="0" axis="axisValues" fieldPosition="0"/>
    </format>
    <format dxfId="2834">
      <pivotArea outline="0" collapsedLevelsAreSubtotals="1" fieldPosition="0"/>
    </format>
    <format dxfId="2833">
      <pivotArea outline="0" collapsedLevelsAreSubtotals="1" fieldPosition="0"/>
    </format>
    <format dxfId="2832">
      <pivotArea dataOnly="0" labelOnly="1" outline="0" fieldPosition="0">
        <references count="2">
          <reference field="21" count="1" selected="0">
            <x v="9"/>
          </reference>
          <reference field="22" count="1">
            <x v="24"/>
          </reference>
        </references>
      </pivotArea>
    </format>
    <format dxfId="2831">
      <pivotArea dataOnly="0" labelOnly="1" outline="0" fieldPosition="0">
        <references count="2">
          <reference field="21" count="1" selected="0">
            <x v="20"/>
          </reference>
          <reference field="22" count="1">
            <x v="73"/>
          </reference>
        </references>
      </pivotArea>
    </format>
    <format dxfId="2830">
      <pivotArea dataOnly="0" labelOnly="1" outline="0" fieldPosition="0">
        <references count="2">
          <reference field="21" count="1" selected="0">
            <x v="24"/>
          </reference>
          <reference field="22" count="1">
            <x v="67"/>
          </reference>
        </references>
      </pivotArea>
    </format>
    <format dxfId="2829">
      <pivotArea dataOnly="0" labelOnly="1" outline="0" fieldPosition="0">
        <references count="2">
          <reference field="21" count="1" selected="0">
            <x v="38"/>
          </reference>
          <reference field="22" count="1">
            <x v="82"/>
          </reference>
        </references>
      </pivotArea>
    </format>
    <format dxfId="2828">
      <pivotArea dataOnly="0" labelOnly="1" outline="0" fieldPosition="0">
        <references count="2">
          <reference field="21" count="1" selected="0">
            <x v="28"/>
          </reference>
          <reference field="22" count="1">
            <x v="97"/>
          </reference>
        </references>
      </pivotArea>
    </format>
    <format dxfId="2827">
      <pivotArea dataOnly="0" labelOnly="1" outline="0" fieldPosition="0">
        <references count="2">
          <reference field="21" count="1" selected="0">
            <x v="142"/>
          </reference>
          <reference field="22" count="1">
            <x v="0"/>
          </reference>
        </references>
      </pivotArea>
    </format>
    <format dxfId="2826">
      <pivotArea dataOnly="0" labelOnly="1" outline="0" fieldPosition="0">
        <references count="2">
          <reference field="21" count="1" selected="0">
            <x v="143"/>
          </reference>
          <reference field="22" count="1">
            <x v="56"/>
          </reference>
        </references>
      </pivotArea>
    </format>
    <format dxfId="2825">
      <pivotArea field="21" type="button" dataOnly="0" labelOnly="1" outline="0" axis="axisRow" fieldPosition="2"/>
    </format>
    <format dxfId="2824">
      <pivotArea field="22" type="button" dataOnly="0" labelOnly="1" outline="0" axis="axisRow" fieldPosition="3"/>
    </format>
    <format dxfId="2823">
      <pivotArea dataOnly="0" labelOnly="1" outline="0" axis="axisValues" fieldPosition="0"/>
    </format>
    <format dxfId="2822">
      <pivotArea dataOnly="0" labelOnly="1" outline="0" axis="axisValues" fieldPosition="0"/>
    </format>
    <format dxfId="2821">
      <pivotArea field="21" type="button" dataOnly="0" labelOnly="1" outline="0" axis="axisRow" fieldPosition="2"/>
    </format>
    <format dxfId="2820">
      <pivotArea field="22" type="button" dataOnly="0" labelOnly="1" outline="0" axis="axisRow" fieldPosition="3"/>
    </format>
    <format dxfId="2819">
      <pivotArea dataOnly="0" labelOnly="1" outline="0" axis="axisValues" fieldPosition="0"/>
    </format>
    <format dxfId="2818">
      <pivotArea dataOnly="0" labelOnly="1" outline="0" axis="axisValues" fieldPosition="0"/>
    </format>
    <format dxfId="2817">
      <pivotArea field="21" type="button" dataOnly="0" labelOnly="1" outline="0" axis="axisRow" fieldPosition="2"/>
    </format>
    <format dxfId="2816">
      <pivotArea field="22" type="button" dataOnly="0" labelOnly="1" outline="0" axis="axisRow" fieldPosition="3"/>
    </format>
    <format dxfId="2815">
      <pivotArea dataOnly="0" labelOnly="1" outline="0" axis="axisValues" fieldPosition="0"/>
    </format>
    <format dxfId="2814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5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compact="0" compactData="0" multipleFieldFilters="0" rowHeaderCaption="Fuente de Financiamiento">
  <location ref="A3:C6" firstHeaderRow="1" firstDataRow="1" firstDataCol="2"/>
  <pivotFields count="44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44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h="1" x="29"/>
        <item h="1" x="30"/>
        <item h="1" x="31"/>
        <item h="1" x="32"/>
        <item h="1" x="33"/>
        <item h="1" x="34"/>
        <item h="1" x="35"/>
        <item h="1" x="36"/>
        <item h="1" x="37"/>
        <item h="1" x="38"/>
        <item h="1" x="39"/>
        <item h="1" x="40"/>
        <item h="1" x="41"/>
        <item h="1" x="42"/>
        <item h="1" x="43"/>
        <item h="1" x="44"/>
        <item h="1" x="45"/>
        <item h="1" x="46"/>
        <item h="1" x="47"/>
        <item h="1" x="48"/>
        <item h="1" x="49"/>
        <item h="1" x="50"/>
        <item h="1" x="51"/>
        <item h="1" x="52"/>
        <item h="1" x="53"/>
        <item h="1" x="54"/>
        <item h="1" x="55"/>
        <item h="1" x="56"/>
        <item h="1" x="57"/>
        <item h="1" x="58"/>
        <item h="1" x="59"/>
        <item h="1" x="60"/>
        <item h="1" x="61"/>
        <item h="1" x="62"/>
        <item h="1" x="63"/>
        <item h="1" x="64"/>
        <item h="1" x="65"/>
        <item h="1" x="66"/>
        <item h="1" x="67"/>
        <item h="1" x="68"/>
        <item h="1" x="69"/>
        <item h="1" x="70"/>
        <item h="1" x="71"/>
        <item h="1" x="72"/>
        <item h="1" x="73"/>
        <item h="1" x="74"/>
        <item h="1" x="75"/>
        <item h="1" x="76"/>
        <item h="1" x="77"/>
        <item h="1" x="78"/>
        <item h="1" x="79"/>
        <item h="1" x="80"/>
        <item h="1" x="81"/>
        <item h="1" x="82"/>
        <item h="1" x="83"/>
        <item h="1" x="84"/>
        <item h="1" x="85"/>
        <item h="1" x="86"/>
        <item h="1" x="87"/>
        <item h="1" x="88"/>
        <item h="1" x="89"/>
        <item h="1" x="90"/>
        <item h="1" x="91"/>
        <item h="1" x="92"/>
        <item h="1" x="93"/>
        <item h="1" x="94"/>
        <item h="1" x="95"/>
        <item h="1" x="96"/>
        <item h="1" x="97"/>
        <item h="1" x="98"/>
        <item h="1" x="99"/>
        <item h="1" x="100"/>
        <item h="1" x="101"/>
        <item h="1" x="102"/>
        <item h="1" x="103"/>
        <item h="1" x="104"/>
        <item h="1" x="105"/>
        <item h="1" x="106"/>
        <item h="1" x="107"/>
        <item h="1" x="108"/>
        <item h="1" x="109"/>
        <item h="1" x="110"/>
        <item h="1" x="111"/>
        <item h="1" x="112"/>
        <item h="1" x="113"/>
        <item h="1" x="114"/>
        <item h="1" x="115"/>
        <item h="1" x="116"/>
        <item h="1" x="117"/>
        <item h="1" x="118"/>
        <item h="1" x="119"/>
        <item h="1" x="120"/>
        <item h="1" x="121"/>
        <item h="1" x="122"/>
        <item h="1" x="123"/>
        <item h="1" x="124"/>
        <item h="1" x="125"/>
        <item h="1" x="126"/>
        <item h="1" x="127"/>
        <item h="1" x="128"/>
        <item h="1" x="129"/>
        <item h="1" x="130"/>
        <item h="1" x="131"/>
        <item h="1" x="132"/>
        <item h="1" x="133"/>
        <item h="1" x="134"/>
        <item h="1" x="135"/>
        <item h="1" x="136"/>
        <item h="1" x="137"/>
        <item h="1" x="138"/>
        <item h="1" x="139"/>
        <item h="1" x="140"/>
        <item h="1" x="141"/>
        <item x="142"/>
        <item x="143"/>
      </items>
    </pivotField>
    <pivotField axis="axisRow" compact="0" outline="0" showAll="0" defaultSubtotal="0">
      <items count="145">
        <item x="142"/>
        <item x="12"/>
        <item x="11"/>
        <item x="13"/>
        <item x="134"/>
        <item x="63"/>
        <item x="65"/>
        <item x="66"/>
        <item x="64"/>
        <item x="36"/>
        <item x="117"/>
        <item x="115"/>
        <item x="116"/>
        <item x="113"/>
        <item x="114"/>
        <item x="32"/>
        <item x="122"/>
        <item x="31"/>
        <item x="46"/>
        <item x="83"/>
        <item x="8"/>
        <item x="85"/>
        <item x="139"/>
        <item x="140"/>
        <item x="9"/>
        <item x="10"/>
        <item x="0"/>
        <item x="93"/>
        <item x="106"/>
        <item x="109"/>
        <item x="138"/>
        <item x="141"/>
        <item x="125"/>
        <item x="59"/>
        <item x="120"/>
        <item x="130"/>
        <item x="131"/>
        <item x="123"/>
        <item x="16"/>
        <item x="40"/>
        <item x="44"/>
        <item x="82"/>
        <item x="101"/>
        <item x="6"/>
        <item x="51"/>
        <item x="132"/>
        <item x="58"/>
        <item x="2"/>
        <item x="7"/>
        <item x="104"/>
        <item x="14"/>
        <item x="87"/>
        <item x="88"/>
        <item x="91"/>
        <item x="86"/>
        <item x="124"/>
        <item x="143"/>
        <item x="137"/>
        <item x="33"/>
        <item x="126"/>
        <item x="128"/>
        <item x="127"/>
        <item x="22"/>
        <item x="35"/>
        <item x="19"/>
        <item x="21"/>
        <item x="37"/>
        <item x="24"/>
        <item x="23"/>
        <item x="18"/>
        <item x="43"/>
        <item x="42"/>
        <item x="17"/>
        <item x="20"/>
        <item x="49"/>
        <item x="41"/>
        <item x="118"/>
        <item x="119"/>
        <item x="15"/>
        <item x="67"/>
        <item x="133"/>
        <item x="108"/>
        <item x="38"/>
        <item x="121"/>
        <item x="29"/>
        <item x="45"/>
        <item x="100"/>
        <item x="97"/>
        <item x="98"/>
        <item x="107"/>
        <item x="50"/>
        <item x="48"/>
        <item x="5"/>
        <item x="26"/>
        <item x="25"/>
        <item x="30"/>
        <item x="39"/>
        <item x="28"/>
        <item x="52"/>
        <item x="54"/>
        <item x="56"/>
        <item x="55"/>
        <item x="57"/>
        <item x="53"/>
        <item x="103"/>
        <item x="90"/>
        <item x="89"/>
        <item x="4"/>
        <item x="81"/>
        <item x="80"/>
        <item x="105"/>
        <item x="96"/>
        <item x="73"/>
        <item x="71"/>
        <item x="78"/>
        <item x="70"/>
        <item x="94"/>
        <item x="69"/>
        <item x="72"/>
        <item x="95"/>
        <item x="92"/>
        <item x="74"/>
        <item x="79"/>
        <item x="61"/>
        <item x="75"/>
        <item x="77"/>
        <item x="84"/>
        <item x="102"/>
        <item x="68"/>
        <item x="62"/>
        <item x="76"/>
        <item x="129"/>
        <item x="136"/>
        <item x="112"/>
        <item x="1"/>
        <item x="3"/>
        <item x="60"/>
        <item x="135"/>
        <item x="111"/>
        <item x="110"/>
        <item x="27"/>
        <item x="47"/>
        <item x="99"/>
        <item x="34"/>
        <item m="1" x="144"/>
      </items>
    </pivotField>
    <pivotField compact="0" outline="0" showAll="0" defaultSubtotal="0"/>
    <pivotField compact="0" outline="0" showAll="0" defaultSubtotal="0"/>
    <pivotField compact="0" numFmtId="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21"/>
    <field x="22"/>
  </rowFields>
  <rowItems count="3">
    <i>
      <x v="142"/>
      <x/>
    </i>
    <i>
      <x v="143"/>
      <x v="56"/>
    </i>
    <i t="grand">
      <x/>
    </i>
  </rowItems>
  <colItems count="1">
    <i/>
  </colItems>
  <dataFields count="1">
    <dataField name=" 1ra Modificación" fld="37" baseField="0" baseItem="0" numFmtId="164"/>
  </dataFields>
  <formats count="22">
    <format dxfId="2813">
      <pivotArea dataOnly="0" labelOnly="1" outline="0" axis="axisValues" fieldPosition="0"/>
    </format>
    <format dxfId="2812">
      <pivotArea outline="0" collapsedLevelsAreSubtotals="1" fieldPosition="0"/>
    </format>
    <format dxfId="2811">
      <pivotArea outline="0" collapsedLevelsAreSubtotals="1" fieldPosition="0"/>
    </format>
    <format dxfId="2810">
      <pivotArea dataOnly="0" labelOnly="1" outline="0" fieldPosition="0">
        <references count="2">
          <reference field="21" count="1" selected="0">
            <x v="9"/>
          </reference>
          <reference field="22" count="1">
            <x v="24"/>
          </reference>
        </references>
      </pivotArea>
    </format>
    <format dxfId="2809">
      <pivotArea dataOnly="0" labelOnly="1" outline="0" fieldPosition="0">
        <references count="2">
          <reference field="21" count="1" selected="0">
            <x v="20"/>
          </reference>
          <reference field="22" count="1">
            <x v="73"/>
          </reference>
        </references>
      </pivotArea>
    </format>
    <format dxfId="2808">
      <pivotArea dataOnly="0" labelOnly="1" outline="0" fieldPosition="0">
        <references count="2">
          <reference field="21" count="1" selected="0">
            <x v="24"/>
          </reference>
          <reference field="22" count="1">
            <x v="67"/>
          </reference>
        </references>
      </pivotArea>
    </format>
    <format dxfId="2807">
      <pivotArea dataOnly="0" labelOnly="1" outline="0" fieldPosition="0">
        <references count="2">
          <reference field="21" count="1" selected="0">
            <x v="38"/>
          </reference>
          <reference field="22" count="1">
            <x v="82"/>
          </reference>
        </references>
      </pivotArea>
    </format>
    <format dxfId="2806">
      <pivotArea dataOnly="0" labelOnly="1" outline="0" fieldPosition="0">
        <references count="2">
          <reference field="21" count="1" selected="0">
            <x v="28"/>
          </reference>
          <reference field="22" count="1">
            <x v="97"/>
          </reference>
        </references>
      </pivotArea>
    </format>
    <format dxfId="2805">
      <pivotArea dataOnly="0" labelOnly="1" outline="0" fieldPosition="0">
        <references count="2">
          <reference field="21" count="1" selected="0">
            <x v="142"/>
          </reference>
          <reference field="22" count="1">
            <x v="0"/>
          </reference>
        </references>
      </pivotArea>
    </format>
    <format dxfId="2804">
      <pivotArea dataOnly="0" labelOnly="1" outline="0" fieldPosition="0">
        <references count="2">
          <reference field="21" count="1" selected="0">
            <x v="143"/>
          </reference>
          <reference field="22" count="1">
            <x v="56"/>
          </reference>
        </references>
      </pivotArea>
    </format>
    <format dxfId="2803">
      <pivotArea field="21" type="button" dataOnly="0" labelOnly="1" outline="0" axis="axisRow" fieldPosition="0"/>
    </format>
    <format dxfId="2802">
      <pivotArea field="22" type="button" dataOnly="0" labelOnly="1" outline="0" axis="axisRow" fieldPosition="1"/>
    </format>
    <format dxfId="2801">
      <pivotArea dataOnly="0" labelOnly="1" outline="0" axis="axisValues" fieldPosition="0"/>
    </format>
    <format dxfId="2800">
      <pivotArea dataOnly="0" labelOnly="1" outline="0" axis="axisValues" fieldPosition="0"/>
    </format>
    <format dxfId="2799">
      <pivotArea field="21" type="button" dataOnly="0" labelOnly="1" outline="0" axis="axisRow" fieldPosition="0"/>
    </format>
    <format dxfId="2798">
      <pivotArea field="22" type="button" dataOnly="0" labelOnly="1" outline="0" axis="axisRow" fieldPosition="1"/>
    </format>
    <format dxfId="2797">
      <pivotArea dataOnly="0" labelOnly="1" outline="0" axis="axisValues" fieldPosition="0"/>
    </format>
    <format dxfId="2796">
      <pivotArea dataOnly="0" labelOnly="1" outline="0" axis="axisValues" fieldPosition="0"/>
    </format>
    <format dxfId="2795">
      <pivotArea field="21" type="button" dataOnly="0" labelOnly="1" outline="0" axis="axisRow" fieldPosition="0"/>
    </format>
    <format dxfId="2794">
      <pivotArea field="22" type="button" dataOnly="0" labelOnly="1" outline="0" axis="axisRow" fieldPosition="1"/>
    </format>
    <format dxfId="2793">
      <pivotArea dataOnly="0" labelOnly="1" outline="0" axis="axisValues" fieldPosition="0"/>
    </format>
    <format dxfId="2792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33B7C36-7C85-4114-8A13-F8AFFF3D893C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Programa y Proyecto">
  <location ref="A4:B34" firstHeaderRow="1" firstDataRow="1" firstDataCol="1" rowPageCount="1" colPageCount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9">
        <item x="3"/>
        <item x="1"/>
        <item x="6"/>
        <item x="7"/>
        <item x="0"/>
        <item x="2"/>
        <item x="4"/>
        <item x="5"/>
        <item m="1" x="8"/>
      </items>
    </pivotField>
    <pivotField showAll="0" defaultSubtotal="0"/>
    <pivotField axis="axisRow" showAll="0" defaultSubtotal="0">
      <items count="58">
        <item x="42"/>
        <item x="17"/>
        <item x="5"/>
        <item x="54"/>
        <item x="22"/>
        <item x="39"/>
        <item x="49"/>
        <item x="40"/>
        <item x="52"/>
        <item x="15"/>
        <item x="44"/>
        <item x="41"/>
        <item x="35"/>
        <item x="3"/>
        <item x="46"/>
        <item x="30"/>
        <item x="31"/>
        <item x="19"/>
        <item x="14"/>
        <item x="28"/>
        <item x="34"/>
        <item x="2"/>
        <item x="26"/>
        <item x="27"/>
        <item x="12"/>
        <item x="25"/>
        <item x="11"/>
        <item x="55"/>
        <item x="47"/>
        <item x="6"/>
        <item x="50"/>
        <item x="29"/>
        <item x="24"/>
        <item x="23"/>
        <item x="10"/>
        <item x="36"/>
        <item x="56"/>
        <item x="37"/>
        <item x="53"/>
        <item x="1"/>
        <item x="43"/>
        <item x="38"/>
        <item x="8"/>
        <item x="13"/>
        <item x="4"/>
        <item x="16"/>
        <item x="18"/>
        <item x="21"/>
        <item x="9"/>
        <item x="33"/>
        <item x="7"/>
        <item x="0"/>
        <item x="45"/>
        <item x="32"/>
        <item x="20"/>
        <item x="48"/>
        <item x="51"/>
        <item m="1" x="57"/>
      </items>
    </pivotField>
    <pivotField showAll="0" defaultSubtotal="0"/>
    <pivotField showAll="0" defaultSubtotal="0"/>
    <pivotField axis="axisPage" multipleItemSelectionAllowed="1" showAll="0" defaultSubtotal="0">
      <items count="7">
        <item h="1" x="0"/>
        <item h="1" x="1"/>
        <item h="1" x="2"/>
        <item x="3"/>
        <item h="1" x="4"/>
        <item h="1" x="5"/>
        <item h="1" x="6"/>
      </items>
    </pivotField>
    <pivotField showAll="0" defaultSubtotal="0"/>
    <pivotField showAll="0" defaultSubtotal="0">
      <items count="14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</items>
    </pivotField>
    <pivotField showAll="0" defaultSubtotal="0">
      <items count="145">
        <item x="142"/>
        <item x="12"/>
        <item x="11"/>
        <item x="13"/>
        <item x="134"/>
        <item x="63"/>
        <item x="65"/>
        <item x="66"/>
        <item x="64"/>
        <item x="36"/>
        <item x="117"/>
        <item x="115"/>
        <item x="116"/>
        <item x="113"/>
        <item x="114"/>
        <item x="32"/>
        <item x="122"/>
        <item x="31"/>
        <item x="46"/>
        <item x="83"/>
        <item x="8"/>
        <item x="85"/>
        <item x="139"/>
        <item x="140"/>
        <item x="9"/>
        <item x="10"/>
        <item x="0"/>
        <item x="93"/>
        <item x="106"/>
        <item x="109"/>
        <item x="138"/>
        <item x="141"/>
        <item x="125"/>
        <item x="59"/>
        <item x="120"/>
        <item x="130"/>
        <item x="131"/>
        <item x="123"/>
        <item x="16"/>
        <item x="40"/>
        <item x="44"/>
        <item x="82"/>
        <item x="101"/>
        <item x="6"/>
        <item x="51"/>
        <item x="132"/>
        <item x="58"/>
        <item x="2"/>
        <item x="7"/>
        <item x="104"/>
        <item x="14"/>
        <item x="87"/>
        <item x="88"/>
        <item x="91"/>
        <item x="86"/>
        <item x="124"/>
        <item x="143"/>
        <item x="137"/>
        <item x="33"/>
        <item x="126"/>
        <item x="128"/>
        <item x="127"/>
        <item x="22"/>
        <item x="35"/>
        <item x="19"/>
        <item x="21"/>
        <item x="37"/>
        <item x="24"/>
        <item x="23"/>
        <item x="18"/>
        <item x="43"/>
        <item x="42"/>
        <item x="17"/>
        <item x="20"/>
        <item x="49"/>
        <item x="41"/>
        <item x="118"/>
        <item x="119"/>
        <item x="15"/>
        <item x="67"/>
        <item x="133"/>
        <item x="108"/>
        <item x="38"/>
        <item x="121"/>
        <item x="29"/>
        <item x="45"/>
        <item x="100"/>
        <item x="97"/>
        <item x="98"/>
        <item x="107"/>
        <item x="50"/>
        <item x="48"/>
        <item x="5"/>
        <item x="26"/>
        <item x="25"/>
        <item x="30"/>
        <item x="39"/>
        <item x="28"/>
        <item x="52"/>
        <item x="54"/>
        <item x="56"/>
        <item x="55"/>
        <item x="57"/>
        <item x="53"/>
        <item x="103"/>
        <item x="90"/>
        <item x="89"/>
        <item x="4"/>
        <item x="81"/>
        <item x="80"/>
        <item x="105"/>
        <item x="96"/>
        <item x="73"/>
        <item x="71"/>
        <item x="78"/>
        <item x="70"/>
        <item x="94"/>
        <item x="69"/>
        <item x="72"/>
        <item x="95"/>
        <item x="92"/>
        <item x="74"/>
        <item x="79"/>
        <item x="61"/>
        <item x="75"/>
        <item x="77"/>
        <item x="84"/>
        <item x="102"/>
        <item x="68"/>
        <item x="62"/>
        <item x="76"/>
        <item x="129"/>
        <item x="136"/>
        <item x="112"/>
        <item x="1"/>
        <item x="3"/>
        <item x="60"/>
        <item x="135"/>
        <item x="111"/>
        <item x="110"/>
        <item x="27"/>
        <item x="47"/>
        <item x="99"/>
        <item x="34"/>
        <item m="1" x="144"/>
      </items>
    </pivotField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4"/>
    <field x="16"/>
  </rowFields>
  <rowItems count="30">
    <i>
      <x/>
    </i>
    <i r="1">
      <x v="34"/>
    </i>
    <i>
      <x v="1"/>
    </i>
    <i r="1">
      <x v="3"/>
    </i>
    <i r="1">
      <x v="8"/>
    </i>
    <i r="1">
      <x v="10"/>
    </i>
    <i r="1">
      <x v="11"/>
    </i>
    <i r="1">
      <x v="27"/>
    </i>
    <i r="1">
      <x v="35"/>
    </i>
    <i r="1">
      <x v="39"/>
    </i>
    <i r="1">
      <x v="40"/>
    </i>
    <i r="1">
      <x v="52"/>
    </i>
    <i r="1">
      <x v="55"/>
    </i>
    <i>
      <x v="2"/>
    </i>
    <i r="1">
      <x v="7"/>
    </i>
    <i r="1">
      <x v="14"/>
    </i>
    <i r="1">
      <x v="28"/>
    </i>
    <i r="1">
      <x v="32"/>
    </i>
    <i>
      <x v="4"/>
    </i>
    <i r="1">
      <x v="41"/>
    </i>
    <i>
      <x v="7"/>
    </i>
    <i r="1">
      <x/>
    </i>
    <i r="1">
      <x v="4"/>
    </i>
    <i r="1">
      <x v="5"/>
    </i>
    <i r="1">
      <x v="6"/>
    </i>
    <i r="1">
      <x v="12"/>
    </i>
    <i r="1">
      <x v="30"/>
    </i>
    <i r="1">
      <x v="38"/>
    </i>
    <i r="1">
      <x v="56"/>
    </i>
    <i t="grand">
      <x/>
    </i>
  </rowItems>
  <colItems count="1">
    <i/>
  </colItems>
  <pageFields count="1">
    <pageField fld="19" hier="-1"/>
  </pageFields>
  <dataFields count="1">
    <dataField name=" 1ra Modificación" fld="37" baseField="0" baseItem="0" numFmtId="164"/>
  </dataFields>
  <formats count="15">
    <format dxfId="2791">
      <pivotArea dataOnly="0" labelOnly="1" outline="0" axis="axisValues" fieldPosition="0"/>
    </format>
    <format dxfId="2790">
      <pivotArea outline="0" collapsedLevelsAreSubtotals="1" fieldPosition="0"/>
    </format>
    <format dxfId="2789">
      <pivotArea outline="0" collapsedLevelsAreSubtotals="1" fieldPosition="0"/>
    </format>
    <format dxfId="2788">
      <pivotArea field="21" type="button" dataOnly="0" labelOnly="1" outline="0"/>
    </format>
    <format dxfId="2787">
      <pivotArea field="22" type="button" dataOnly="0" labelOnly="1" outline="0"/>
    </format>
    <format dxfId="2786">
      <pivotArea dataOnly="0" labelOnly="1" outline="0" axis="axisValues" fieldPosition="0"/>
    </format>
    <format dxfId="2785">
      <pivotArea dataOnly="0" labelOnly="1" outline="0" axis="axisValues" fieldPosition="0"/>
    </format>
    <format dxfId="2784">
      <pivotArea field="21" type="button" dataOnly="0" labelOnly="1" outline="0"/>
    </format>
    <format dxfId="2783">
      <pivotArea field="22" type="button" dataOnly="0" labelOnly="1" outline="0"/>
    </format>
    <format dxfId="2782">
      <pivotArea dataOnly="0" labelOnly="1" outline="0" axis="axisValues" fieldPosition="0"/>
    </format>
    <format dxfId="2781">
      <pivotArea dataOnly="0" labelOnly="1" outline="0" axis="axisValues" fieldPosition="0"/>
    </format>
    <format dxfId="2780">
      <pivotArea field="21" type="button" dataOnly="0" labelOnly="1" outline="0"/>
    </format>
    <format dxfId="2779">
      <pivotArea field="22" type="button" dataOnly="0" labelOnly="1" outline="0"/>
    </format>
    <format dxfId="2778">
      <pivotArea dataOnly="0" labelOnly="1" outline="0" axis="axisValues" fieldPosition="0"/>
    </format>
    <format dxfId="2777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B00-000008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compact="0" outline="1" outlineData="1" compactData="0" multipleFieldFilters="0" rowHeaderCaption="Fuente de Financiamiento">
  <location ref="A1:D37" firstHeaderRow="1" firstDataRow="1" firstDataCol="3"/>
  <pivotFields count="44">
    <pivotField compact="0" subtotalTop="0" showAll="0" defaultSubtotal="0"/>
    <pivotField compact="0" subtotalTop="0" showAll="0" defaultSubtotal="0"/>
    <pivotField compact="0" subtotalTop="0" showAll="0" defaultSubtotal="0"/>
    <pivotField axis="axisRow" compact="0" subtotalTop="0" showAll="0" defaultSubtotal="0">
      <items count="6">
        <item x="3"/>
        <item x="2"/>
        <item x="4"/>
        <item x="1"/>
        <item x="0"/>
        <item m="1" x="5"/>
      </items>
    </pivotField>
    <pivotField compact="0" subtotalTop="0" showAll="0" defaultSubtotal="0"/>
    <pivotField axis="axisRow" compact="0" subtotalTop="0" showAll="0" defaultSubtotal="0">
      <items count="13">
        <item x="2"/>
        <item x="7"/>
        <item x="3"/>
        <item x="0"/>
        <item x="8"/>
        <item x="6"/>
        <item x="5"/>
        <item x="11"/>
        <item x="9"/>
        <item x="4"/>
        <item x="10"/>
        <item x="1"/>
        <item m="1" x="12"/>
      </items>
    </pivotField>
    <pivotField compact="0" subtotalTop="0" showAll="0" defaultSubtotal="0"/>
    <pivotField axis="axisRow" compact="0" subtotalTop="0" showAll="0" defaultSubtotal="0">
      <items count="20">
        <item m="1" x="19"/>
        <item x="11"/>
        <item x="9"/>
        <item x="8"/>
        <item x="13"/>
        <item x="16"/>
        <item x="1"/>
        <item x="17"/>
        <item x="0"/>
        <item x="3"/>
        <item x="5"/>
        <item x="12"/>
        <item x="6"/>
        <item x="15"/>
        <item x="7"/>
        <item x="4"/>
        <item x="2"/>
        <item x="10"/>
        <item x="14"/>
        <item m="1" x="18"/>
      </items>
    </pivotField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>
      <items count="7">
        <item x="0"/>
        <item x="1"/>
        <item x="2"/>
        <item x="3"/>
        <item x="4"/>
        <item x="5"/>
        <item x="6"/>
      </items>
    </pivotField>
    <pivotField compact="0" subtotalTop="0" showAll="0" defaultSubtotal="0">
      <items count="8">
        <item x="1"/>
        <item x="2"/>
        <item x="0"/>
        <item x="3"/>
        <item x="4"/>
        <item x="5"/>
        <item x="6"/>
        <item m="1" x="7"/>
      </items>
    </pivotField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numFmtId="4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dataField="1" compact="0" numFmtId="164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  <pivotField compact="0" subtotalTop="0" showAll="0" defaultSubtotal="0"/>
  </pivotFields>
  <rowFields count="3">
    <field x="3"/>
    <field x="5"/>
    <field x="7"/>
  </rowFields>
  <rowItems count="36">
    <i>
      <x/>
    </i>
    <i r="1">
      <x v="1"/>
    </i>
    <i r="2">
      <x v="2"/>
    </i>
    <i>
      <x v="1"/>
    </i>
    <i r="1">
      <x v="2"/>
    </i>
    <i r="2">
      <x v="9"/>
    </i>
    <i>
      <x v="2"/>
    </i>
    <i r="1">
      <x v="10"/>
    </i>
    <i r="2">
      <x v="18"/>
    </i>
    <i>
      <x v="3"/>
    </i>
    <i r="1">
      <x v="4"/>
    </i>
    <i r="2">
      <x v="11"/>
    </i>
    <i r="1">
      <x v="5"/>
    </i>
    <i r="2">
      <x v="12"/>
    </i>
    <i r="1">
      <x v="6"/>
    </i>
    <i r="2">
      <x v="10"/>
    </i>
    <i r="2">
      <x v="17"/>
    </i>
    <i r="1">
      <x v="7"/>
    </i>
    <i r="2">
      <x v="7"/>
    </i>
    <i r="2">
      <x v="13"/>
    </i>
    <i r="1">
      <x v="8"/>
    </i>
    <i r="2">
      <x v="4"/>
    </i>
    <i r="2">
      <x v="5"/>
    </i>
    <i r="1">
      <x v="9"/>
    </i>
    <i r="2">
      <x v="15"/>
    </i>
    <i r="1">
      <x v="11"/>
    </i>
    <i r="2">
      <x v="1"/>
    </i>
    <i r="2">
      <x v="6"/>
    </i>
    <i>
      <x v="4"/>
    </i>
    <i r="1">
      <x/>
    </i>
    <i r="2">
      <x v="14"/>
    </i>
    <i r="2">
      <x v="16"/>
    </i>
    <i r="1">
      <x v="3"/>
    </i>
    <i r="2">
      <x v="3"/>
    </i>
    <i r="2">
      <x v="8"/>
    </i>
    <i t="grand">
      <x/>
    </i>
  </rowItems>
  <colItems count="1">
    <i/>
  </colItems>
  <dataFields count="1">
    <dataField name="1era Modificación" fld="37" baseField="0" baseItem="0" numFmtId="164"/>
  </dataFields>
  <formats count="11">
    <format dxfId="2776">
      <pivotArea dataOnly="0" labelOnly="1" outline="0" axis="axisValues" fieldPosition="0"/>
    </format>
    <format dxfId="2775">
      <pivotArea outline="0" collapsedLevelsAreSubtotals="1" fieldPosition="0"/>
    </format>
    <format dxfId="2774">
      <pivotArea outline="0" collapsedLevelsAreSubtotals="1" fieldPosition="0"/>
    </format>
    <format dxfId="2773">
      <pivotArea field="19" type="button" dataOnly="0" labelOnly="1" outline="0"/>
    </format>
    <format dxfId="2772">
      <pivotArea field="20" type="button" dataOnly="0" labelOnly="1" outline="0"/>
    </format>
    <format dxfId="2771">
      <pivotArea dataOnly="0" labelOnly="1" outline="0" axis="axisValues" fieldPosition="0"/>
    </format>
    <format dxfId="2770">
      <pivotArea dataOnly="0" labelOnly="1" outline="0" axis="axisValues" fieldPosition="0"/>
    </format>
    <format dxfId="2769">
      <pivotArea field="19" type="button" dataOnly="0" labelOnly="1" outline="0"/>
    </format>
    <format dxfId="2768">
      <pivotArea field="20" type="button" dataOnly="0" labelOnly="1" outline="0"/>
    </format>
    <format dxfId="2767">
      <pivotArea dataOnly="0" labelOnly="1" outline="0" axis="axisValues" fieldPosition="0"/>
    </format>
    <format dxfId="2766">
      <pivotArea dataOnly="0" labelOnly="1" outline="0" axis="axisValues" fieldPosition="0"/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C00-000009000000}" name="TablaDinámica1" cacheId="7" applyNumberFormats="0" applyBorderFormats="0" applyFontFormats="0" applyPatternFormats="0" applyAlignmentFormats="0" applyWidthHeightFormats="1" dataCaption="Valores" updatedVersion="8" minRefreshableVersion="3" useAutoFormatting="1" itemPrintTitles="1" createdVersion="4" indent="0" outline="1" outlineData="1" multipleFieldFilters="0" rowHeaderCaption="Estado del presupuesto">
  <location ref="A3:B831" firstHeaderRow="1" firstDataRow="1" firstDataCol="1"/>
  <pivotFields count="44"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17">
        <item x="12"/>
        <item x="6"/>
        <item x="13"/>
        <item x="11"/>
        <item x="9"/>
        <item x="5"/>
        <item x="3"/>
        <item x="4"/>
        <item x="14"/>
        <item x="15"/>
        <item x="0"/>
        <item x="8"/>
        <item x="1"/>
        <item x="7"/>
        <item x="16"/>
        <item x="2"/>
        <item x="10"/>
      </items>
    </pivotField>
    <pivotField showAll="0" defaultSubtotal="0"/>
    <pivotField showAll="0" defaultSubtotal="0"/>
    <pivotField axis="axisRow" showAll="0" defaultSubtotal="0">
      <items count="9">
        <item x="3"/>
        <item x="1"/>
        <item x="6"/>
        <item x="7"/>
        <item x="0"/>
        <item x="2"/>
        <item x="4"/>
        <item x="5"/>
        <item m="1" x="8"/>
      </items>
    </pivotField>
    <pivotField showAll="0" defaultSubtotal="0"/>
    <pivotField axis="axisRow" showAll="0" defaultSubtotal="0">
      <items count="58">
        <item x="42"/>
        <item x="17"/>
        <item x="5"/>
        <item x="54"/>
        <item x="22"/>
        <item x="39"/>
        <item x="49"/>
        <item x="40"/>
        <item x="52"/>
        <item x="15"/>
        <item x="44"/>
        <item x="41"/>
        <item x="35"/>
        <item x="3"/>
        <item x="46"/>
        <item x="30"/>
        <item x="31"/>
        <item x="19"/>
        <item x="14"/>
        <item x="28"/>
        <item x="34"/>
        <item x="2"/>
        <item x="26"/>
        <item x="27"/>
        <item x="12"/>
        <item x="25"/>
        <item x="11"/>
        <item x="55"/>
        <item x="47"/>
        <item x="6"/>
        <item x="50"/>
        <item x="29"/>
        <item x="24"/>
        <item x="23"/>
        <item x="10"/>
        <item x="36"/>
        <item x="56"/>
        <item x="37"/>
        <item x="53"/>
        <item x="1"/>
        <item x="43"/>
        <item x="38"/>
        <item x="8"/>
        <item x="13"/>
        <item x="4"/>
        <item x="16"/>
        <item x="18"/>
        <item x="21"/>
        <item x="9"/>
        <item x="33"/>
        <item x="7"/>
        <item x="0"/>
        <item x="45"/>
        <item x="32"/>
        <item x="20"/>
        <item x="48"/>
        <item x="51"/>
        <item m="1" x="57"/>
      </items>
    </pivotField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14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</items>
    </pivotField>
    <pivotField axis="axisRow" showAll="0" defaultSubtotal="0">
      <items count="145">
        <item x="142"/>
        <item x="12"/>
        <item x="11"/>
        <item x="13"/>
        <item x="134"/>
        <item x="63"/>
        <item x="65"/>
        <item x="66"/>
        <item x="64"/>
        <item x="36"/>
        <item x="117"/>
        <item x="115"/>
        <item x="116"/>
        <item x="113"/>
        <item x="114"/>
        <item x="32"/>
        <item x="122"/>
        <item x="31"/>
        <item x="46"/>
        <item x="83"/>
        <item x="8"/>
        <item x="85"/>
        <item x="139"/>
        <item x="140"/>
        <item x="9"/>
        <item x="10"/>
        <item x="0"/>
        <item x="93"/>
        <item x="106"/>
        <item x="109"/>
        <item x="138"/>
        <item x="141"/>
        <item x="125"/>
        <item x="59"/>
        <item x="120"/>
        <item x="130"/>
        <item x="131"/>
        <item x="123"/>
        <item x="16"/>
        <item x="40"/>
        <item x="44"/>
        <item x="82"/>
        <item x="101"/>
        <item x="6"/>
        <item x="51"/>
        <item x="132"/>
        <item x="58"/>
        <item x="2"/>
        <item x="7"/>
        <item x="104"/>
        <item x="14"/>
        <item x="87"/>
        <item x="88"/>
        <item x="91"/>
        <item x="86"/>
        <item x="124"/>
        <item x="143"/>
        <item x="137"/>
        <item x="33"/>
        <item x="126"/>
        <item x="128"/>
        <item x="127"/>
        <item x="22"/>
        <item x="35"/>
        <item x="19"/>
        <item x="21"/>
        <item x="37"/>
        <item x="24"/>
        <item x="23"/>
        <item x="18"/>
        <item x="43"/>
        <item x="42"/>
        <item x="17"/>
        <item x="20"/>
        <item x="49"/>
        <item x="41"/>
        <item x="118"/>
        <item x="119"/>
        <item x="15"/>
        <item x="67"/>
        <item x="133"/>
        <item x="108"/>
        <item x="38"/>
        <item x="121"/>
        <item x="29"/>
        <item x="45"/>
        <item x="100"/>
        <item x="97"/>
        <item x="98"/>
        <item x="107"/>
        <item x="50"/>
        <item x="48"/>
        <item x="5"/>
        <item x="26"/>
        <item x="25"/>
        <item x="30"/>
        <item x="39"/>
        <item x="28"/>
        <item x="52"/>
        <item x="54"/>
        <item x="56"/>
        <item x="55"/>
        <item x="57"/>
        <item x="53"/>
        <item x="103"/>
        <item x="90"/>
        <item x="89"/>
        <item x="4"/>
        <item x="81"/>
        <item x="80"/>
        <item x="105"/>
        <item x="96"/>
        <item x="73"/>
        <item x="71"/>
        <item x="78"/>
        <item x="70"/>
        <item x="94"/>
        <item x="69"/>
        <item x="72"/>
        <item x="95"/>
        <item x="92"/>
        <item x="74"/>
        <item x="79"/>
        <item x="61"/>
        <item x="75"/>
        <item x="77"/>
        <item x="84"/>
        <item x="102"/>
        <item x="68"/>
        <item x="62"/>
        <item x="76"/>
        <item x="129"/>
        <item x="136"/>
        <item x="112"/>
        <item x="1"/>
        <item x="3"/>
        <item x="60"/>
        <item x="135"/>
        <item x="111"/>
        <item x="110"/>
        <item x="27"/>
        <item x="47"/>
        <item x="99"/>
        <item x="34"/>
        <item m="1" x="144"/>
      </items>
    </pivotField>
    <pivotField showAll="0" defaultSubtotal="0"/>
    <pivotField showAll="0" defaultSubtotal="0"/>
    <pivotField numFmtId="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164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5">
    <field x="11"/>
    <field x="16"/>
    <field x="14"/>
    <field x="21"/>
    <field x="22"/>
  </rowFields>
  <rowItems count="828">
    <i>
      <x/>
    </i>
    <i r="1">
      <x v="11"/>
    </i>
    <i r="2">
      <x v="1"/>
    </i>
    <i r="3">
      <x v="110"/>
    </i>
    <i r="4">
      <x v="139"/>
    </i>
    <i>
      <x v="1"/>
    </i>
    <i r="1">
      <x v="15"/>
    </i>
    <i r="2">
      <x v="6"/>
    </i>
    <i r="3">
      <x v="62"/>
    </i>
    <i r="4">
      <x v="129"/>
    </i>
    <i r="3">
      <x v="71"/>
    </i>
    <i r="4">
      <x v="113"/>
    </i>
    <i r="3">
      <x v="105"/>
    </i>
    <i r="4">
      <x v="110"/>
    </i>
    <i r="1">
      <x v="24"/>
    </i>
    <i r="2">
      <x v="6"/>
    </i>
    <i r="3">
      <x v="24"/>
    </i>
    <i r="4">
      <x v="67"/>
    </i>
    <i r="3">
      <x v="25"/>
    </i>
    <i r="4">
      <x v="94"/>
    </i>
    <i r="3">
      <x v="47"/>
    </i>
    <i r="4">
      <x v="141"/>
    </i>
    <i r="3">
      <x v="49"/>
    </i>
    <i r="4">
      <x v="74"/>
    </i>
    <i r="3">
      <x v="50"/>
    </i>
    <i r="4">
      <x v="90"/>
    </i>
    <i r="3">
      <x v="61"/>
    </i>
    <i r="4">
      <x v="123"/>
    </i>
    <i r="3">
      <x v="73"/>
    </i>
    <i r="4">
      <x v="112"/>
    </i>
    <i r="3">
      <x v="76"/>
    </i>
    <i r="4">
      <x v="130"/>
    </i>
    <i r="3">
      <x v="109"/>
    </i>
    <i r="4">
      <x v="29"/>
    </i>
    <i>
      <x v="2"/>
    </i>
    <i r="1">
      <x/>
    </i>
    <i r="2">
      <x v="7"/>
    </i>
    <i r="3">
      <x v="110"/>
    </i>
    <i r="4">
      <x v="139"/>
    </i>
    <i>
      <x v="3"/>
    </i>
    <i r="1">
      <x v="4"/>
    </i>
    <i r="2">
      <x v="7"/>
    </i>
    <i r="3">
      <x v="38"/>
    </i>
    <i r="4">
      <x v="82"/>
    </i>
    <i r="3">
      <x v="113"/>
    </i>
    <i r="4">
      <x v="13"/>
    </i>
    <i r="3">
      <x v="115"/>
    </i>
    <i r="4">
      <x v="11"/>
    </i>
    <i r="3">
      <x v="132"/>
    </i>
    <i r="4">
      <x v="45"/>
    </i>
    <i r="1">
      <x v="5"/>
    </i>
    <i r="2">
      <x v="7"/>
    </i>
    <i r="3">
      <x v="101"/>
    </i>
    <i r="4">
      <x v="42"/>
    </i>
    <i r="3">
      <x v="116"/>
    </i>
    <i r="4">
      <x v="12"/>
    </i>
    <i r="1">
      <x v="6"/>
    </i>
    <i r="2">
      <x v="7"/>
    </i>
    <i r="3">
      <x v="113"/>
    </i>
    <i r="4">
      <x v="13"/>
    </i>
    <i r="1">
      <x v="12"/>
    </i>
    <i r="2">
      <x v="7"/>
    </i>
    <i r="3">
      <x v="72"/>
    </i>
    <i r="4">
      <x v="118"/>
    </i>
    <i r="3">
      <x v="101"/>
    </i>
    <i r="4">
      <x v="42"/>
    </i>
    <i r="3">
      <x v="113"/>
    </i>
    <i r="4">
      <x v="13"/>
    </i>
    <i r="1">
      <x v="30"/>
    </i>
    <i r="2">
      <x v="7"/>
    </i>
    <i r="3">
      <x v="113"/>
    </i>
    <i r="4">
      <x v="13"/>
    </i>
    <i r="1">
      <x v="33"/>
    </i>
    <i r="2">
      <x v="7"/>
    </i>
    <i r="3">
      <x v="38"/>
    </i>
    <i r="4">
      <x v="82"/>
    </i>
    <i r="3">
      <x v="42"/>
    </i>
    <i r="4">
      <x v="71"/>
    </i>
    <i r="3">
      <x v="51"/>
    </i>
    <i r="4">
      <x v="44"/>
    </i>
    <i r="3">
      <x v="63"/>
    </i>
    <i r="4">
      <x v="5"/>
    </i>
    <i r="3">
      <x v="101"/>
    </i>
    <i r="4">
      <x v="42"/>
    </i>
    <i r="1">
      <x v="38"/>
    </i>
    <i r="2">
      <x v="7"/>
    </i>
    <i r="3">
      <x v="114"/>
    </i>
    <i r="4">
      <x v="14"/>
    </i>
    <i r="1">
      <x v="56"/>
    </i>
    <i r="2">
      <x v="7"/>
    </i>
    <i r="3">
      <x v="113"/>
    </i>
    <i r="4">
      <x v="13"/>
    </i>
    <i>
      <x v="4"/>
    </i>
    <i r="1">
      <x v="1"/>
    </i>
    <i r="2">
      <x v="2"/>
    </i>
    <i r="3">
      <x v="26"/>
    </i>
    <i r="4">
      <x v="93"/>
    </i>
    <i r="3">
      <x v="28"/>
    </i>
    <i r="4">
      <x v="97"/>
    </i>
    <i r="3">
      <x v="29"/>
    </i>
    <i r="4">
      <x v="84"/>
    </i>
    <i r="3">
      <x v="32"/>
    </i>
    <i r="4">
      <x v="15"/>
    </i>
    <i r="3">
      <x v="34"/>
    </i>
    <i r="4">
      <x v="143"/>
    </i>
    <i r="3">
      <x v="48"/>
    </i>
    <i r="4">
      <x v="91"/>
    </i>
    <i r="3">
      <x v="51"/>
    </i>
    <i r="4">
      <x v="44"/>
    </i>
    <i r="3">
      <x v="66"/>
    </i>
    <i r="4">
      <x v="7"/>
    </i>
    <i r="3">
      <x v="67"/>
    </i>
    <i r="4">
      <x v="79"/>
    </i>
    <i r="3">
      <x v="101"/>
    </i>
    <i r="4">
      <x v="42"/>
    </i>
    <i r="3">
      <x v="119"/>
    </i>
    <i r="4">
      <x v="77"/>
    </i>
    <i r="3">
      <x v="123"/>
    </i>
    <i r="4">
      <x v="37"/>
    </i>
    <i r="3">
      <x v="125"/>
    </i>
    <i r="4">
      <x v="32"/>
    </i>
    <i r="3">
      <x v="132"/>
    </i>
    <i r="4">
      <x v="45"/>
    </i>
    <i r="1">
      <x v="7"/>
    </i>
    <i r="2">
      <x v="2"/>
    </i>
    <i r="3">
      <x v="101"/>
    </i>
    <i r="4">
      <x v="42"/>
    </i>
    <i r="3">
      <x v="113"/>
    </i>
    <i r="4">
      <x v="13"/>
    </i>
    <i r="1">
      <x v="14"/>
    </i>
    <i r="2">
      <x v="2"/>
    </i>
    <i r="3">
      <x v="112"/>
    </i>
    <i r="4">
      <x v="133"/>
    </i>
    <i r="1">
      <x v="28"/>
    </i>
    <i r="2">
      <x v="2"/>
    </i>
    <i r="3">
      <x v="112"/>
    </i>
    <i r="4">
      <x v="133"/>
    </i>
    <i r="1">
      <x v="32"/>
    </i>
    <i r="2">
      <x v="2"/>
    </i>
    <i r="3">
      <x v="40"/>
    </i>
    <i r="4">
      <x v="39"/>
    </i>
    <i r="3">
      <x v="112"/>
    </i>
    <i r="4">
      <x v="133"/>
    </i>
    <i r="1">
      <x v="46"/>
    </i>
    <i r="2">
      <x v="5"/>
    </i>
    <i r="3">
      <x v="26"/>
    </i>
    <i r="4">
      <x v="93"/>
    </i>
    <i r="3">
      <x v="48"/>
    </i>
    <i r="4">
      <x v="91"/>
    </i>
    <i r="3">
      <x v="51"/>
    </i>
    <i r="4">
      <x v="44"/>
    </i>
    <i r="3">
      <x v="91"/>
    </i>
    <i r="4">
      <x v="53"/>
    </i>
    <i>
      <x v="5"/>
    </i>
    <i r="1">
      <x v="34"/>
    </i>
    <i r="2">
      <x/>
    </i>
    <i r="3">
      <x v="23"/>
    </i>
    <i r="4">
      <x v="68"/>
    </i>
    <i r="3">
      <x v="26"/>
    </i>
    <i r="4">
      <x v="93"/>
    </i>
    <i r="3">
      <x v="40"/>
    </i>
    <i r="4">
      <x v="39"/>
    </i>
    <i r="3">
      <x v="45"/>
    </i>
    <i r="4">
      <x v="85"/>
    </i>
    <i r="3">
      <x v="76"/>
    </i>
    <i r="4">
      <x v="130"/>
    </i>
    <i r="3">
      <x v="101"/>
    </i>
    <i r="4">
      <x v="42"/>
    </i>
    <i r="3">
      <x v="110"/>
    </i>
    <i r="4">
      <x v="139"/>
    </i>
    <i r="3">
      <x v="113"/>
    </i>
    <i r="4">
      <x v="13"/>
    </i>
    <i r="3">
      <x v="132"/>
    </i>
    <i r="4">
      <x v="45"/>
    </i>
    <i r="3">
      <x v="134"/>
    </i>
    <i r="4">
      <x v="4"/>
    </i>
    <i>
      <x v="6"/>
    </i>
    <i r="1">
      <x v="29"/>
    </i>
    <i r="2">
      <x v="4"/>
    </i>
    <i r="3">
      <x v="20"/>
    </i>
    <i r="4">
      <x v="73"/>
    </i>
    <i r="3">
      <x v="35"/>
    </i>
    <i r="4">
      <x v="63"/>
    </i>
    <i r="3">
      <x v="36"/>
    </i>
    <i r="4">
      <x v="9"/>
    </i>
    <i r="3">
      <x v="38"/>
    </i>
    <i r="4">
      <x v="82"/>
    </i>
    <i r="3">
      <x v="48"/>
    </i>
    <i r="4">
      <x v="91"/>
    </i>
    <i r="3">
      <x v="51"/>
    </i>
    <i r="4">
      <x v="44"/>
    </i>
    <i r="3">
      <x v="54"/>
    </i>
    <i r="4">
      <x v="99"/>
    </i>
    <i r="3">
      <x v="58"/>
    </i>
    <i r="4">
      <x v="46"/>
    </i>
    <i r="3">
      <x v="60"/>
    </i>
    <i r="4">
      <x v="136"/>
    </i>
    <i r="3">
      <x v="61"/>
    </i>
    <i r="4">
      <x v="123"/>
    </i>
    <i r="3">
      <x v="62"/>
    </i>
    <i r="4">
      <x v="129"/>
    </i>
    <i r="3">
      <x v="82"/>
    </i>
    <i r="4">
      <x v="41"/>
    </i>
    <i r="3">
      <x v="86"/>
    </i>
    <i r="4">
      <x v="54"/>
    </i>
    <i r="3">
      <x v="87"/>
    </i>
    <i r="4">
      <x v="51"/>
    </i>
    <i r="3">
      <x v="120"/>
    </i>
    <i r="4">
      <x v="34"/>
    </i>
    <i r="3">
      <x v="121"/>
    </i>
    <i r="4">
      <x v="83"/>
    </i>
    <i r="3">
      <x v="122"/>
    </i>
    <i r="4">
      <x v="16"/>
    </i>
    <i r="3">
      <x v="132"/>
    </i>
    <i r="4">
      <x v="45"/>
    </i>
    <i r="1">
      <x v="53"/>
    </i>
    <i r="2">
      <x v="4"/>
    </i>
    <i r="3">
      <x v="64"/>
    </i>
    <i r="4">
      <x v="8"/>
    </i>
    <i r="3">
      <x v="70"/>
    </i>
    <i r="4">
      <x v="115"/>
    </i>
    <i r="3">
      <x v="76"/>
    </i>
    <i r="4">
      <x v="130"/>
    </i>
    <i r="3">
      <x v="130"/>
    </i>
    <i r="4">
      <x v="35"/>
    </i>
    <i r="3">
      <x v="133"/>
    </i>
    <i r="4">
      <x v="80"/>
    </i>
    <i r="3">
      <x v="136"/>
    </i>
    <i r="4">
      <x v="132"/>
    </i>
    <i r="3">
      <x v="137"/>
    </i>
    <i r="4">
      <x v="57"/>
    </i>
    <i>
      <x v="7"/>
    </i>
    <i r="1">
      <x v="31"/>
    </i>
    <i r="2">
      <x v="5"/>
    </i>
    <i r="3">
      <x v="48"/>
    </i>
    <i r="4">
      <x v="91"/>
    </i>
    <i r="3">
      <x v="73"/>
    </i>
    <i r="4">
      <x v="112"/>
    </i>
    <i r="3">
      <x v="138"/>
    </i>
    <i r="4">
      <x v="30"/>
    </i>
    <i r="3">
      <x v="139"/>
    </i>
    <i r="4">
      <x v="22"/>
    </i>
    <i r="3">
      <x v="140"/>
    </i>
    <i r="4">
      <x v="23"/>
    </i>
    <i r="1">
      <x v="36"/>
    </i>
    <i r="2">
      <x v="5"/>
    </i>
    <i r="3">
      <x v="140"/>
    </i>
    <i r="4">
      <x v="23"/>
    </i>
    <i r="1">
      <x v="42"/>
    </i>
    <i r="2">
      <x v="5"/>
    </i>
    <i r="3">
      <x v="22"/>
    </i>
    <i r="4">
      <x v="62"/>
    </i>
    <i r="3">
      <x v="48"/>
    </i>
    <i r="4">
      <x v="91"/>
    </i>
    <i r="3">
      <x v="92"/>
    </i>
    <i r="4">
      <x v="120"/>
    </i>
    <i r="1">
      <x v="47"/>
    </i>
    <i r="2">
      <x v="5"/>
    </i>
    <i r="3">
      <x v="35"/>
    </i>
    <i r="4">
      <x v="63"/>
    </i>
    <i r="3">
      <x v="48"/>
    </i>
    <i r="4">
      <x v="91"/>
    </i>
    <i r="3">
      <x v="51"/>
    </i>
    <i r="4">
      <x v="44"/>
    </i>
    <i r="3">
      <x v="59"/>
    </i>
    <i r="4">
      <x v="33"/>
    </i>
    <i r="1">
      <x v="48"/>
    </i>
    <i r="2">
      <x v="5"/>
    </i>
    <i r="3">
      <x v="22"/>
    </i>
    <i r="4">
      <x v="62"/>
    </i>
    <i r="3">
      <x v="30"/>
    </i>
    <i r="4">
      <x v="95"/>
    </i>
    <i r="3">
      <x v="31"/>
    </i>
    <i r="4">
      <x v="17"/>
    </i>
    <i r="3">
      <x v="36"/>
    </i>
    <i r="4">
      <x v="9"/>
    </i>
    <i r="3">
      <x v="38"/>
    </i>
    <i r="4">
      <x v="82"/>
    </i>
    <i r="3">
      <x v="48"/>
    </i>
    <i r="4">
      <x v="91"/>
    </i>
    <i r="3">
      <x v="51"/>
    </i>
    <i r="4">
      <x v="44"/>
    </i>
    <i r="3">
      <x v="66"/>
    </i>
    <i r="4">
      <x v="7"/>
    </i>
    <i r="3">
      <x v="74"/>
    </i>
    <i r="4">
      <x v="121"/>
    </i>
    <i r="3">
      <x v="126"/>
    </i>
    <i r="4">
      <x v="59"/>
    </i>
    <i r="3">
      <x v="128"/>
    </i>
    <i r="4">
      <x v="60"/>
    </i>
    <i r="3">
      <x v="132"/>
    </i>
    <i r="4">
      <x v="45"/>
    </i>
    <i r="1">
      <x v="50"/>
    </i>
    <i r="2">
      <x v="5"/>
    </i>
    <i r="3">
      <x v="22"/>
    </i>
    <i r="4">
      <x v="62"/>
    </i>
    <i r="3">
      <x v="31"/>
    </i>
    <i r="4">
      <x v="17"/>
    </i>
    <i r="3">
      <x v="37"/>
    </i>
    <i r="4">
      <x v="66"/>
    </i>
    <i r="3">
      <x v="38"/>
    </i>
    <i r="4">
      <x v="82"/>
    </i>
    <i r="3">
      <x v="40"/>
    </i>
    <i r="4">
      <x v="39"/>
    </i>
    <i r="3">
      <x v="41"/>
    </i>
    <i r="4">
      <x v="75"/>
    </i>
    <i r="3">
      <x v="42"/>
    </i>
    <i r="4">
      <x v="71"/>
    </i>
    <i r="3">
      <x v="44"/>
    </i>
    <i r="4">
      <x v="40"/>
    </i>
    <i r="3">
      <x v="47"/>
    </i>
    <i r="4">
      <x v="141"/>
    </i>
    <i r="3">
      <x v="48"/>
    </i>
    <i r="4">
      <x v="91"/>
    </i>
    <i r="3">
      <x v="51"/>
    </i>
    <i r="4">
      <x v="44"/>
    </i>
    <i r="3">
      <x v="76"/>
    </i>
    <i r="4">
      <x v="130"/>
    </i>
    <i r="3">
      <x v="88"/>
    </i>
    <i r="4">
      <x v="52"/>
    </i>
    <i r="3">
      <x v="90"/>
    </i>
    <i r="4">
      <x v="105"/>
    </i>
    <i r="3">
      <x v="92"/>
    </i>
    <i r="4">
      <x v="120"/>
    </i>
    <i r="3">
      <x v="123"/>
    </i>
    <i r="4">
      <x v="37"/>
    </i>
    <i r="3">
      <x v="124"/>
    </i>
    <i r="4">
      <x v="55"/>
    </i>
    <i r="3">
      <x v="127"/>
    </i>
    <i r="4">
      <x v="61"/>
    </i>
    <i r="3">
      <x v="129"/>
    </i>
    <i r="4">
      <x v="131"/>
    </i>
    <i r="3">
      <x v="131"/>
    </i>
    <i r="4">
      <x v="36"/>
    </i>
    <i r="3">
      <x v="133"/>
    </i>
    <i r="4">
      <x v="80"/>
    </i>
    <i r="1">
      <x v="54"/>
    </i>
    <i r="2">
      <x v="3"/>
    </i>
    <i r="3">
      <x v="30"/>
    </i>
    <i r="4">
      <x v="95"/>
    </i>
    <i r="3">
      <x v="31"/>
    </i>
    <i r="4">
      <x v="17"/>
    </i>
    <i r="3">
      <x v="35"/>
    </i>
    <i r="4">
      <x v="63"/>
    </i>
    <i r="3">
      <x v="36"/>
    </i>
    <i r="4">
      <x v="9"/>
    </i>
    <i r="3">
      <x v="38"/>
    </i>
    <i r="4">
      <x v="82"/>
    </i>
    <i r="3">
      <x v="39"/>
    </i>
    <i r="4">
      <x v="96"/>
    </i>
    <i r="3">
      <x v="43"/>
    </i>
    <i r="4">
      <x v="70"/>
    </i>
    <i r="3">
      <x v="44"/>
    </i>
    <i r="4">
      <x v="40"/>
    </i>
    <i r="3">
      <x v="48"/>
    </i>
    <i r="4">
      <x v="91"/>
    </i>
    <i r="3">
      <x v="51"/>
    </i>
    <i r="4">
      <x v="44"/>
    </i>
    <i r="3">
      <x v="57"/>
    </i>
    <i r="4">
      <x v="102"/>
    </i>
    <i r="3">
      <x v="59"/>
    </i>
    <i r="4">
      <x v="33"/>
    </i>
    <i r="3">
      <x v="66"/>
    </i>
    <i r="4">
      <x v="7"/>
    </i>
    <i r="3">
      <x v="68"/>
    </i>
    <i r="4">
      <x v="128"/>
    </i>
    <i r="3">
      <x v="69"/>
    </i>
    <i r="4">
      <x v="117"/>
    </i>
    <i r="3">
      <x v="75"/>
    </i>
    <i r="4">
      <x v="124"/>
    </i>
    <i r="3">
      <x v="91"/>
    </i>
    <i r="4">
      <x v="53"/>
    </i>
    <i r="3">
      <x v="104"/>
    </i>
    <i r="4">
      <x v="49"/>
    </i>
    <i r="3">
      <x v="126"/>
    </i>
    <i r="4">
      <x v="59"/>
    </i>
    <i>
      <x v="8"/>
    </i>
    <i r="1">
      <x v="40"/>
    </i>
    <i r="2">
      <x v="1"/>
    </i>
    <i r="3">
      <x v="110"/>
    </i>
    <i r="4">
      <x v="139"/>
    </i>
    <i>
      <x v="9"/>
    </i>
    <i r="1">
      <x v="10"/>
    </i>
    <i r="2">
      <x v="1"/>
    </i>
    <i r="3">
      <x v="110"/>
    </i>
    <i r="4">
      <x v="139"/>
    </i>
    <i>
      <x v="10"/>
    </i>
    <i r="1">
      <x v="13"/>
    </i>
    <i r="2">
      <x v="4"/>
    </i>
    <i r="3">
      <x v="17"/>
    </i>
    <i r="4">
      <x v="72"/>
    </i>
    <i r="3">
      <x v="20"/>
    </i>
    <i r="4">
      <x v="73"/>
    </i>
    <i r="3">
      <x v="21"/>
    </i>
    <i r="4">
      <x v="65"/>
    </i>
    <i r="3">
      <x v="22"/>
    </i>
    <i r="4">
      <x v="62"/>
    </i>
    <i r="3">
      <x v="25"/>
    </i>
    <i r="4">
      <x v="94"/>
    </i>
    <i r="3">
      <x v="30"/>
    </i>
    <i r="4">
      <x v="95"/>
    </i>
    <i r="3">
      <x v="31"/>
    </i>
    <i r="4">
      <x v="17"/>
    </i>
    <i r="3">
      <x v="34"/>
    </i>
    <i r="4">
      <x v="143"/>
    </i>
    <i r="3">
      <x v="35"/>
    </i>
    <i r="4">
      <x v="63"/>
    </i>
    <i r="3">
      <x v="36"/>
    </i>
    <i r="4">
      <x v="9"/>
    </i>
    <i r="3">
      <x v="38"/>
    </i>
    <i r="4">
      <x v="82"/>
    </i>
    <i r="3">
      <x v="40"/>
    </i>
    <i r="4">
      <x v="39"/>
    </i>
    <i r="3">
      <x v="44"/>
    </i>
    <i r="4">
      <x v="40"/>
    </i>
    <i r="3">
      <x v="46"/>
    </i>
    <i r="4">
      <x v="18"/>
    </i>
    <i r="3">
      <x v="48"/>
    </i>
    <i r="4">
      <x v="91"/>
    </i>
    <i r="3">
      <x v="51"/>
    </i>
    <i r="4">
      <x v="44"/>
    </i>
    <i r="3">
      <x v="52"/>
    </i>
    <i r="4">
      <x v="98"/>
    </i>
    <i r="3">
      <x v="55"/>
    </i>
    <i r="4">
      <x v="101"/>
    </i>
    <i r="3">
      <x v="57"/>
    </i>
    <i r="4">
      <x v="102"/>
    </i>
    <i r="3">
      <x v="59"/>
    </i>
    <i r="4">
      <x v="33"/>
    </i>
    <i r="3">
      <x v="60"/>
    </i>
    <i r="4">
      <x v="136"/>
    </i>
    <i r="3">
      <x v="61"/>
    </i>
    <i r="4">
      <x v="123"/>
    </i>
    <i r="3">
      <x v="63"/>
    </i>
    <i r="4">
      <x v="5"/>
    </i>
    <i r="3">
      <x v="64"/>
    </i>
    <i r="4">
      <x v="8"/>
    </i>
    <i r="3">
      <x v="65"/>
    </i>
    <i r="4">
      <x v="6"/>
    </i>
    <i r="3">
      <x v="67"/>
    </i>
    <i r="4">
      <x v="79"/>
    </i>
    <i r="3">
      <x v="68"/>
    </i>
    <i r="4">
      <x v="128"/>
    </i>
    <i r="3">
      <x v="69"/>
    </i>
    <i r="4">
      <x v="117"/>
    </i>
    <i r="3">
      <x v="70"/>
    </i>
    <i r="4">
      <x v="115"/>
    </i>
    <i r="3">
      <x v="71"/>
    </i>
    <i r="4">
      <x v="113"/>
    </i>
    <i r="3">
      <x v="74"/>
    </i>
    <i r="4">
      <x v="121"/>
    </i>
    <i r="3">
      <x v="80"/>
    </i>
    <i r="4">
      <x v="109"/>
    </i>
    <i r="3">
      <x v="81"/>
    </i>
    <i r="4">
      <x v="108"/>
    </i>
    <i r="3">
      <x v="83"/>
    </i>
    <i r="4">
      <x v="19"/>
    </i>
    <i r="3">
      <x v="85"/>
    </i>
    <i r="4">
      <x v="21"/>
    </i>
    <i r="3">
      <x v="86"/>
    </i>
    <i r="4">
      <x v="54"/>
    </i>
    <i r="3">
      <x v="89"/>
    </i>
    <i r="4">
      <x v="106"/>
    </i>
    <i r="3">
      <x v="91"/>
    </i>
    <i r="4">
      <x v="53"/>
    </i>
    <i r="3">
      <x v="94"/>
    </i>
    <i r="4">
      <x v="116"/>
    </i>
    <i r="3">
      <x v="101"/>
    </i>
    <i r="4">
      <x v="42"/>
    </i>
    <i r="3">
      <x v="102"/>
    </i>
    <i r="4">
      <x v="127"/>
    </i>
    <i r="3">
      <x v="104"/>
    </i>
    <i r="4">
      <x v="49"/>
    </i>
    <i r="3">
      <x v="105"/>
    </i>
    <i r="4">
      <x v="110"/>
    </i>
    <i r="3">
      <x v="109"/>
    </i>
    <i r="4">
      <x v="29"/>
    </i>
    <i r="3">
      <x v="118"/>
    </i>
    <i r="4">
      <x v="76"/>
    </i>
    <i r="3">
      <x v="121"/>
    </i>
    <i r="4">
      <x v="83"/>
    </i>
    <i r="3">
      <x v="129"/>
    </i>
    <i r="4">
      <x v="131"/>
    </i>
    <i r="3">
      <x v="136"/>
    </i>
    <i r="4">
      <x v="132"/>
    </i>
    <i r="1">
      <x v="22"/>
    </i>
    <i r="2">
      <x v="4"/>
    </i>
    <i r="3">
      <x v="46"/>
    </i>
    <i r="4">
      <x v="18"/>
    </i>
    <i r="1">
      <x v="23"/>
    </i>
    <i r="2">
      <x v="4"/>
    </i>
    <i r="3">
      <x v="46"/>
    </i>
    <i r="4">
      <x v="18"/>
    </i>
    <i r="1">
      <x v="51"/>
    </i>
    <i r="2">
      <x v="4"/>
    </i>
    <i r="3">
      <x/>
    </i>
    <i r="4">
      <x v="26"/>
    </i>
    <i r="3">
      <x v="1"/>
    </i>
    <i r="4">
      <x v="134"/>
    </i>
    <i r="3">
      <x v="2"/>
    </i>
    <i r="4">
      <x v="47"/>
    </i>
    <i r="3">
      <x v="3"/>
    </i>
    <i r="4">
      <x v="135"/>
    </i>
    <i r="3">
      <x v="4"/>
    </i>
    <i r="4">
      <x v="107"/>
    </i>
    <i r="3">
      <x v="5"/>
    </i>
    <i r="4">
      <x v="92"/>
    </i>
    <i r="3">
      <x v="6"/>
    </i>
    <i r="4">
      <x v="43"/>
    </i>
    <i r="3">
      <x v="7"/>
    </i>
    <i r="4">
      <x v="48"/>
    </i>
    <i r="3">
      <x v="8"/>
    </i>
    <i r="4">
      <x v="20"/>
    </i>
    <i r="3">
      <x v="9"/>
    </i>
    <i r="4">
      <x v="24"/>
    </i>
    <i r="3">
      <x v="10"/>
    </i>
    <i r="4">
      <x v="25"/>
    </i>
    <i r="3">
      <x v="11"/>
    </i>
    <i r="4">
      <x v="2"/>
    </i>
    <i r="3">
      <x v="12"/>
    </i>
    <i r="4">
      <x v="1"/>
    </i>
    <i r="3">
      <x v="13"/>
    </i>
    <i r="4">
      <x v="3"/>
    </i>
    <i r="3">
      <x v="14"/>
    </i>
    <i r="4">
      <x v="50"/>
    </i>
    <i r="3">
      <x v="15"/>
    </i>
    <i r="4">
      <x v="78"/>
    </i>
    <i r="3">
      <x v="16"/>
    </i>
    <i r="4">
      <x v="38"/>
    </i>
    <i r="3">
      <x v="77"/>
    </i>
    <i r="4">
      <x v="125"/>
    </i>
    <i>
      <x v="11"/>
    </i>
    <i r="1">
      <x v="8"/>
    </i>
    <i r="2">
      <x v="1"/>
    </i>
    <i r="3">
      <x v="113"/>
    </i>
    <i r="4">
      <x v="13"/>
    </i>
    <i r="3">
      <x v="116"/>
    </i>
    <i r="4">
      <x v="12"/>
    </i>
    <i r="1">
      <x v="9"/>
    </i>
    <i r="2">
      <x v="7"/>
    </i>
    <i r="3">
      <x v="25"/>
    </i>
    <i r="4">
      <x v="94"/>
    </i>
    <i r="3">
      <x v="67"/>
    </i>
    <i r="4">
      <x v="79"/>
    </i>
    <i r="3">
      <x v="92"/>
    </i>
    <i r="4">
      <x v="120"/>
    </i>
    <i r="3">
      <x v="101"/>
    </i>
    <i r="4">
      <x v="42"/>
    </i>
    <i r="1">
      <x v="16"/>
    </i>
    <i r="2">
      <x v="4"/>
    </i>
    <i r="3">
      <x v="62"/>
    </i>
    <i r="4">
      <x v="129"/>
    </i>
    <i r="3">
      <x v="76"/>
    </i>
    <i r="4">
      <x v="130"/>
    </i>
    <i r="3">
      <x v="93"/>
    </i>
    <i r="4">
      <x v="27"/>
    </i>
    <i r="3">
      <x v="95"/>
    </i>
    <i r="4">
      <x v="119"/>
    </i>
    <i r="3">
      <x v="96"/>
    </i>
    <i r="4">
      <x v="111"/>
    </i>
    <i r="1">
      <x v="19"/>
    </i>
    <i r="2">
      <x v="4"/>
    </i>
    <i r="3">
      <x v="47"/>
    </i>
    <i r="4">
      <x v="141"/>
    </i>
    <i r="3">
      <x v="73"/>
    </i>
    <i r="4">
      <x v="112"/>
    </i>
    <i r="3">
      <x v="97"/>
    </i>
    <i r="4">
      <x v="87"/>
    </i>
    <i r="3">
      <x v="99"/>
    </i>
    <i r="4">
      <x v="142"/>
    </i>
    <i r="1">
      <x v="37"/>
    </i>
    <i r="2">
      <x v="4"/>
    </i>
    <i r="3">
      <x v="76"/>
    </i>
    <i r="4">
      <x v="130"/>
    </i>
    <i r="1">
      <x v="45"/>
    </i>
    <i r="2">
      <x v="7"/>
    </i>
    <i r="3">
      <x v="25"/>
    </i>
    <i r="4">
      <x v="94"/>
    </i>
    <i r="3">
      <x v="67"/>
    </i>
    <i r="4">
      <x v="79"/>
    </i>
    <i r="3">
      <x v="92"/>
    </i>
    <i r="4">
      <x v="120"/>
    </i>
    <i r="3">
      <x v="101"/>
    </i>
    <i r="4">
      <x v="42"/>
    </i>
    <i>
      <x v="12"/>
    </i>
    <i r="1">
      <x v="2"/>
    </i>
    <i r="2">
      <x v="5"/>
    </i>
    <i r="3">
      <x v="19"/>
    </i>
    <i r="4">
      <x v="64"/>
    </i>
    <i r="3">
      <x v="25"/>
    </i>
    <i r="4">
      <x v="94"/>
    </i>
    <i r="3">
      <x v="27"/>
    </i>
    <i r="4">
      <x v="140"/>
    </i>
    <i r="3">
      <x v="35"/>
    </i>
    <i r="4">
      <x v="63"/>
    </i>
    <i r="3">
      <x v="36"/>
    </i>
    <i r="4">
      <x v="9"/>
    </i>
    <i r="3">
      <x v="47"/>
    </i>
    <i r="4">
      <x v="141"/>
    </i>
    <i r="3">
      <x v="52"/>
    </i>
    <i r="4">
      <x v="98"/>
    </i>
    <i r="3">
      <x v="91"/>
    </i>
    <i r="4">
      <x v="53"/>
    </i>
    <i r="3">
      <x v="101"/>
    </i>
    <i r="4">
      <x v="42"/>
    </i>
    <i r="1">
      <x v="3"/>
    </i>
    <i r="2">
      <x v="1"/>
    </i>
    <i r="3">
      <x v="116"/>
    </i>
    <i r="4">
      <x v="12"/>
    </i>
    <i r="1">
      <x v="20"/>
    </i>
    <i r="2">
      <x v="1"/>
    </i>
    <i r="3">
      <x v="70"/>
    </i>
    <i r="4">
      <x v="115"/>
    </i>
    <i r="3">
      <x v="76"/>
    </i>
    <i r="4">
      <x v="130"/>
    </i>
    <i r="3">
      <x v="77"/>
    </i>
    <i r="4">
      <x v="125"/>
    </i>
    <i r="3">
      <x v="101"/>
    </i>
    <i r="4">
      <x v="42"/>
    </i>
    <i r="3">
      <x v="104"/>
    </i>
    <i r="4">
      <x v="49"/>
    </i>
    <i r="3">
      <x v="135"/>
    </i>
    <i r="4">
      <x v="137"/>
    </i>
    <i r="1">
      <x v="25"/>
    </i>
    <i r="2">
      <x v="5"/>
    </i>
    <i r="3">
      <x v="41"/>
    </i>
    <i r="4">
      <x v="75"/>
    </i>
    <i r="3">
      <x v="42"/>
    </i>
    <i r="4">
      <x v="71"/>
    </i>
    <i r="3">
      <x v="48"/>
    </i>
    <i r="4">
      <x v="91"/>
    </i>
    <i r="3">
      <x v="51"/>
    </i>
    <i r="4">
      <x v="44"/>
    </i>
    <i r="3">
      <x v="130"/>
    </i>
    <i r="4">
      <x v="35"/>
    </i>
    <i r="3">
      <x v="133"/>
    </i>
    <i r="4">
      <x v="80"/>
    </i>
    <i r="1">
      <x v="26"/>
    </i>
    <i r="2">
      <x v="1"/>
    </i>
    <i r="3">
      <x v="23"/>
    </i>
    <i r="4">
      <x v="68"/>
    </i>
    <i r="3">
      <x v="30"/>
    </i>
    <i r="4">
      <x v="95"/>
    </i>
    <i r="3">
      <x v="31"/>
    </i>
    <i r="4">
      <x v="17"/>
    </i>
    <i r="3">
      <x v="33"/>
    </i>
    <i r="4">
      <x v="58"/>
    </i>
    <i r="3">
      <x v="36"/>
    </i>
    <i r="4">
      <x v="9"/>
    </i>
    <i r="3">
      <x v="38"/>
    </i>
    <i r="4">
      <x v="82"/>
    </i>
    <i r="3">
      <x v="48"/>
    </i>
    <i r="4">
      <x v="91"/>
    </i>
    <i r="3">
      <x v="65"/>
    </i>
    <i r="4">
      <x v="6"/>
    </i>
    <i r="3">
      <x v="76"/>
    </i>
    <i r="4">
      <x v="130"/>
    </i>
    <i r="3">
      <x v="101"/>
    </i>
    <i r="4">
      <x v="42"/>
    </i>
    <i r="1">
      <x v="27"/>
    </i>
    <i r="2">
      <x v="1"/>
    </i>
    <i r="3">
      <x v="117"/>
    </i>
    <i r="4">
      <x v="10"/>
    </i>
    <i r="1">
      <x v="35"/>
    </i>
    <i r="2">
      <x v="1"/>
    </i>
    <i r="3">
      <x v="76"/>
    </i>
    <i r="4">
      <x v="130"/>
    </i>
    <i r="3">
      <x v="113"/>
    </i>
    <i r="4">
      <x v="13"/>
    </i>
    <i r="1">
      <x v="39"/>
    </i>
    <i r="2">
      <x v="1"/>
    </i>
    <i r="3">
      <x v="17"/>
    </i>
    <i r="4">
      <x v="72"/>
    </i>
    <i r="3">
      <x v="18"/>
    </i>
    <i r="4">
      <x v="69"/>
    </i>
    <i r="3">
      <x v="22"/>
    </i>
    <i r="4">
      <x v="62"/>
    </i>
    <i r="3">
      <x v="38"/>
    </i>
    <i r="4">
      <x v="82"/>
    </i>
    <i r="3">
      <x v="48"/>
    </i>
    <i r="4">
      <x v="91"/>
    </i>
    <i r="3">
      <x v="51"/>
    </i>
    <i r="4">
      <x v="44"/>
    </i>
    <i r="3">
      <x v="76"/>
    </i>
    <i r="4">
      <x v="130"/>
    </i>
    <i r="3">
      <x v="113"/>
    </i>
    <i r="4">
      <x v="13"/>
    </i>
    <i r="3">
      <x v="130"/>
    </i>
    <i r="4">
      <x v="35"/>
    </i>
    <i r="3">
      <x v="132"/>
    </i>
    <i r="4">
      <x v="45"/>
    </i>
    <i r="1">
      <x v="44"/>
    </i>
    <i r="2">
      <x v="1"/>
    </i>
    <i r="3">
      <x v="18"/>
    </i>
    <i r="4">
      <x v="69"/>
    </i>
    <i r="3">
      <x v="52"/>
    </i>
    <i r="4">
      <x v="98"/>
    </i>
    <i r="3">
      <x v="75"/>
    </i>
    <i r="4">
      <x v="124"/>
    </i>
    <i r="3">
      <x v="76"/>
    </i>
    <i r="4">
      <x v="130"/>
    </i>
    <i r="3">
      <x v="101"/>
    </i>
    <i r="4">
      <x v="42"/>
    </i>
    <i r="3">
      <x v="122"/>
    </i>
    <i r="4">
      <x v="16"/>
    </i>
    <i r="3">
      <x v="130"/>
    </i>
    <i r="4">
      <x v="35"/>
    </i>
    <i r="1">
      <x v="49"/>
    </i>
    <i r="2">
      <x v="5"/>
    </i>
    <i r="3">
      <x v="65"/>
    </i>
    <i r="4">
      <x v="6"/>
    </i>
    <i r="1">
      <x v="55"/>
    </i>
    <i r="2">
      <x v="1"/>
    </i>
    <i r="3">
      <x v="113"/>
    </i>
    <i r="4">
      <x v="13"/>
    </i>
    <i>
      <x v="13"/>
    </i>
    <i r="1">
      <x v="18"/>
    </i>
    <i r="2">
      <x v="1"/>
    </i>
    <i r="3">
      <x v="25"/>
    </i>
    <i r="4">
      <x v="94"/>
    </i>
    <i r="3">
      <x v="38"/>
    </i>
    <i r="4">
      <x v="82"/>
    </i>
    <i r="3">
      <x v="48"/>
    </i>
    <i r="4">
      <x v="91"/>
    </i>
    <i r="3">
      <x v="68"/>
    </i>
    <i r="4">
      <x v="128"/>
    </i>
    <i r="3">
      <x v="86"/>
    </i>
    <i r="4">
      <x v="54"/>
    </i>
    <i>
      <x v="14"/>
    </i>
    <i r="1">
      <x v="52"/>
    </i>
    <i r="2">
      <x v="1"/>
    </i>
    <i r="3">
      <x v="110"/>
    </i>
    <i r="4">
      <x v="139"/>
    </i>
    <i>
      <x v="15"/>
    </i>
    <i r="1">
      <x v="21"/>
    </i>
    <i r="2">
      <x v="4"/>
    </i>
    <i r="3">
      <x v="17"/>
    </i>
    <i r="4">
      <x v="72"/>
    </i>
    <i r="3">
      <x v="20"/>
    </i>
    <i r="4">
      <x v="73"/>
    </i>
    <i r="3">
      <x v="25"/>
    </i>
    <i r="4">
      <x v="94"/>
    </i>
    <i r="3">
      <x v="41"/>
    </i>
    <i r="4">
      <x v="75"/>
    </i>
    <i r="3">
      <x v="51"/>
    </i>
    <i r="4">
      <x v="44"/>
    </i>
    <i r="3">
      <x v="52"/>
    </i>
    <i r="4">
      <x v="98"/>
    </i>
    <i r="3">
      <x v="53"/>
    </i>
    <i r="4">
      <x v="103"/>
    </i>
    <i r="3">
      <x v="62"/>
    </i>
    <i r="4">
      <x v="129"/>
    </i>
    <i r="3">
      <x v="67"/>
    </i>
    <i r="4">
      <x v="79"/>
    </i>
    <i r="3">
      <x v="68"/>
    </i>
    <i r="4">
      <x v="128"/>
    </i>
    <i r="3">
      <x v="70"/>
    </i>
    <i r="4">
      <x v="115"/>
    </i>
    <i r="3">
      <x v="73"/>
    </i>
    <i r="4">
      <x v="112"/>
    </i>
    <i r="3">
      <x v="77"/>
    </i>
    <i r="4">
      <x v="125"/>
    </i>
    <i r="3">
      <x v="78"/>
    </i>
    <i r="4">
      <x v="114"/>
    </i>
    <i r="3">
      <x v="79"/>
    </i>
    <i r="4">
      <x v="122"/>
    </i>
    <i r="3">
      <x v="85"/>
    </i>
    <i r="4">
      <x v="21"/>
    </i>
    <i r="3">
      <x v="97"/>
    </i>
    <i r="4">
      <x v="87"/>
    </i>
    <i r="3">
      <x v="98"/>
    </i>
    <i r="4">
      <x v="88"/>
    </i>
    <i r="3">
      <x v="100"/>
    </i>
    <i r="4">
      <x v="86"/>
    </i>
    <i r="3">
      <x v="101"/>
    </i>
    <i r="4">
      <x v="42"/>
    </i>
    <i r="3">
      <x v="108"/>
    </i>
    <i r="4">
      <x v="81"/>
    </i>
    <i r="3">
      <x v="141"/>
    </i>
    <i r="4">
      <x v="31"/>
    </i>
    <i r="1">
      <x v="41"/>
    </i>
    <i r="2">
      <x v="4"/>
    </i>
    <i r="3">
      <x v="84"/>
    </i>
    <i r="4">
      <x v="126"/>
    </i>
    <i r="3">
      <x v="103"/>
    </i>
    <i r="4">
      <x v="104"/>
    </i>
    <i r="3">
      <x v="105"/>
    </i>
    <i r="4">
      <x v="110"/>
    </i>
    <i r="3">
      <x v="110"/>
    </i>
    <i r="4">
      <x v="139"/>
    </i>
    <i r="3">
      <x v="111"/>
    </i>
    <i r="4">
      <x v="138"/>
    </i>
    <i r="3">
      <x v="142"/>
    </i>
    <i r="4">
      <x/>
    </i>
    <i r="3">
      <x v="143"/>
    </i>
    <i r="4">
      <x v="56"/>
    </i>
    <i r="1">
      <x v="43"/>
    </i>
    <i r="2">
      <x v="4"/>
    </i>
    <i r="3">
      <x v="24"/>
    </i>
    <i r="4">
      <x v="67"/>
    </i>
    <i r="3">
      <x v="106"/>
    </i>
    <i r="4">
      <x v="28"/>
    </i>
    <i r="3">
      <x v="107"/>
    </i>
    <i r="4">
      <x v="89"/>
    </i>
    <i>
      <x v="16"/>
    </i>
    <i r="1">
      <x v="17"/>
    </i>
    <i r="2">
      <x/>
    </i>
    <i r="3">
      <x v="26"/>
    </i>
    <i r="4">
      <x v="93"/>
    </i>
    <i r="3">
      <x v="41"/>
    </i>
    <i r="4">
      <x v="75"/>
    </i>
    <i r="3">
      <x v="42"/>
    </i>
    <i r="4">
      <x v="71"/>
    </i>
    <i r="3">
      <x v="51"/>
    </i>
    <i r="4">
      <x v="44"/>
    </i>
    <i r="3">
      <x v="56"/>
    </i>
    <i r="4">
      <x v="100"/>
    </i>
    <i r="3">
      <x v="92"/>
    </i>
    <i r="4">
      <x v="120"/>
    </i>
    <i r="3">
      <x v="101"/>
    </i>
    <i r="4">
      <x v="42"/>
    </i>
    <i r="3">
      <x v="123"/>
    </i>
    <i r="4">
      <x v="37"/>
    </i>
    <i r="3">
      <x v="124"/>
    </i>
    <i r="4">
      <x v="55"/>
    </i>
    <i r="3">
      <x v="133"/>
    </i>
    <i r="4">
      <x v="80"/>
    </i>
    <i t="grand">
      <x/>
    </i>
  </rowItems>
  <colItems count="1">
    <i/>
  </colItems>
  <dataFields count="1">
    <dataField name=" 1ra Modificación" fld="37" baseField="0" baseItem="0" numFmtId="164"/>
  </dataFields>
  <formats count="2766">
    <format dxfId="2765">
      <pivotArea outline="0" collapsedLevelsAreSubtotals="1" fieldPosition="0"/>
    </format>
    <format dxfId="2764">
      <pivotArea outline="0" collapsedLevelsAreSubtotals="1" fieldPosition="0"/>
    </format>
    <format dxfId="2763">
      <pivotArea dataOnly="0" labelOnly="1" outline="0" axis="axisValues" fieldPosition="0"/>
    </format>
    <format dxfId="2762">
      <pivotArea dataOnly="0" labelOnly="1" outline="0" axis="axisValues" fieldPosition="0"/>
    </format>
    <format dxfId="2761">
      <pivotArea field="11" type="button" dataOnly="0" labelOnly="1" outline="0" axis="axisRow" fieldPosition="0"/>
    </format>
    <format dxfId="2760">
      <pivotArea dataOnly="0" labelOnly="1" outline="0" axis="axisValues" fieldPosition="0"/>
    </format>
    <format dxfId="2759">
      <pivotArea dataOnly="0" labelOnly="1" outline="0" axis="axisValues" fieldPosition="0"/>
    </format>
    <format dxfId="2758">
      <pivotArea dataOnly="0" labelOnly="1" outline="0" axis="axisValues" fieldPosition="0"/>
    </format>
    <format dxfId="2757">
      <pivotArea dataOnly="0" labelOnly="1" outline="0" axis="axisValues" fieldPosition="0"/>
    </format>
    <format dxfId="2756">
      <pivotArea field="11" type="button" dataOnly="0" labelOnly="1" outline="0" axis="axisRow" fieldPosition="0"/>
    </format>
    <format dxfId="2755">
      <pivotArea field="11" type="button" dataOnly="0" labelOnly="1" outline="0" axis="axisRow" fieldPosition="0"/>
    </format>
    <format dxfId="2754">
      <pivotArea dataOnly="0" labelOnly="1" fieldPosition="0">
        <references count="1">
          <reference field="11" count="0"/>
        </references>
      </pivotArea>
    </format>
    <format dxfId="2753">
      <pivotArea dataOnly="0" labelOnly="1" grandRow="1" outline="0" fieldPosition="0"/>
    </format>
    <format dxfId="2752">
      <pivotArea dataOnly="0" labelOnly="1" fieldPosition="0">
        <references count="2">
          <reference field="11" count="1" selected="0">
            <x v="0"/>
          </reference>
          <reference field="16" count="1">
            <x v="11"/>
          </reference>
        </references>
      </pivotArea>
    </format>
    <format dxfId="2751">
      <pivotArea dataOnly="0" labelOnly="1" fieldPosition="0">
        <references count="2">
          <reference field="11" count="1" selected="0">
            <x v="1"/>
          </reference>
          <reference field="16" count="2">
            <x v="15"/>
            <x v="24"/>
          </reference>
        </references>
      </pivotArea>
    </format>
    <format dxfId="2750">
      <pivotArea dataOnly="0" labelOnly="1" fieldPosition="0">
        <references count="2">
          <reference field="11" count="1" selected="0">
            <x v="2"/>
          </reference>
          <reference field="16" count="1">
            <x v="0"/>
          </reference>
        </references>
      </pivotArea>
    </format>
    <format dxfId="2749">
      <pivotArea dataOnly="0" labelOnly="1" fieldPosition="0">
        <references count="2">
          <reference field="11" count="1" selected="0">
            <x v="3"/>
          </reference>
          <reference field="16" count="8">
            <x v="4"/>
            <x v="5"/>
            <x v="6"/>
            <x v="12"/>
            <x v="30"/>
            <x v="33"/>
            <x v="38"/>
            <x v="56"/>
          </reference>
        </references>
      </pivotArea>
    </format>
    <format dxfId="2748">
      <pivotArea dataOnly="0" labelOnly="1" fieldPosition="0">
        <references count="2">
          <reference field="11" count="1" selected="0">
            <x v="4"/>
          </reference>
          <reference field="16" count="6">
            <x v="1"/>
            <x v="7"/>
            <x v="14"/>
            <x v="28"/>
            <x v="32"/>
            <x v="46"/>
          </reference>
        </references>
      </pivotArea>
    </format>
    <format dxfId="2747">
      <pivotArea dataOnly="0" labelOnly="1" fieldPosition="0">
        <references count="2">
          <reference field="11" count="1" selected="0">
            <x v="5"/>
          </reference>
          <reference field="16" count="1">
            <x v="34"/>
          </reference>
        </references>
      </pivotArea>
    </format>
    <format dxfId="2746">
      <pivotArea dataOnly="0" labelOnly="1" fieldPosition="0">
        <references count="2">
          <reference field="11" count="1" selected="0">
            <x v="6"/>
          </reference>
          <reference field="16" count="2">
            <x v="29"/>
            <x v="53"/>
          </reference>
        </references>
      </pivotArea>
    </format>
    <format dxfId="2745">
      <pivotArea dataOnly="0" labelOnly="1" fieldPosition="0">
        <references count="2">
          <reference field="11" count="1" selected="0">
            <x v="7"/>
          </reference>
          <reference field="16" count="7">
            <x v="31"/>
            <x v="36"/>
            <x v="42"/>
            <x v="47"/>
            <x v="48"/>
            <x v="50"/>
            <x v="54"/>
          </reference>
        </references>
      </pivotArea>
    </format>
    <format dxfId="2744">
      <pivotArea dataOnly="0" labelOnly="1" fieldPosition="0">
        <references count="2">
          <reference field="11" count="1" selected="0">
            <x v="8"/>
          </reference>
          <reference field="16" count="1">
            <x v="40"/>
          </reference>
        </references>
      </pivotArea>
    </format>
    <format dxfId="2743">
      <pivotArea dataOnly="0" labelOnly="1" fieldPosition="0">
        <references count="2">
          <reference field="11" count="1" selected="0">
            <x v="9"/>
          </reference>
          <reference field="16" count="1">
            <x v="10"/>
          </reference>
        </references>
      </pivotArea>
    </format>
    <format dxfId="2742">
      <pivotArea dataOnly="0" labelOnly="1" fieldPosition="0">
        <references count="2">
          <reference field="11" count="1" selected="0">
            <x v="10"/>
          </reference>
          <reference field="16" count="4">
            <x v="13"/>
            <x v="22"/>
            <x v="23"/>
            <x v="51"/>
          </reference>
        </references>
      </pivotArea>
    </format>
    <format dxfId="2741">
      <pivotArea dataOnly="0" labelOnly="1" fieldPosition="0">
        <references count="2">
          <reference field="11" count="1" selected="0">
            <x v="11"/>
          </reference>
          <reference field="16" count="6">
            <x v="8"/>
            <x v="9"/>
            <x v="16"/>
            <x v="19"/>
            <x v="37"/>
            <x v="45"/>
          </reference>
        </references>
      </pivotArea>
    </format>
    <format dxfId="2740">
      <pivotArea dataOnly="0" labelOnly="1" fieldPosition="0">
        <references count="2">
          <reference field="11" count="1" selected="0">
            <x v="12"/>
          </reference>
          <reference field="16" count="11">
            <x v="2"/>
            <x v="3"/>
            <x v="20"/>
            <x v="25"/>
            <x v="26"/>
            <x v="27"/>
            <x v="35"/>
            <x v="39"/>
            <x v="44"/>
            <x v="49"/>
            <x v="55"/>
          </reference>
        </references>
      </pivotArea>
    </format>
    <format dxfId="2739">
      <pivotArea dataOnly="0" labelOnly="1" fieldPosition="0">
        <references count="2">
          <reference field="11" count="1" selected="0">
            <x v="13"/>
          </reference>
          <reference field="16" count="1">
            <x v="18"/>
          </reference>
        </references>
      </pivotArea>
    </format>
    <format dxfId="2738">
      <pivotArea dataOnly="0" labelOnly="1" fieldPosition="0">
        <references count="2">
          <reference field="11" count="1" selected="0">
            <x v="14"/>
          </reference>
          <reference field="16" count="1">
            <x v="52"/>
          </reference>
        </references>
      </pivotArea>
    </format>
    <format dxfId="2737">
      <pivotArea dataOnly="0" labelOnly="1" fieldPosition="0">
        <references count="2">
          <reference field="11" count="1" selected="0">
            <x v="15"/>
          </reference>
          <reference field="16" count="3">
            <x v="21"/>
            <x v="41"/>
            <x v="43"/>
          </reference>
        </references>
      </pivotArea>
    </format>
    <format dxfId="2736">
      <pivotArea dataOnly="0" labelOnly="1" fieldPosition="0">
        <references count="2">
          <reference field="11" count="1" selected="0">
            <x v="16"/>
          </reference>
          <reference field="16" count="1">
            <x v="17"/>
          </reference>
        </references>
      </pivotArea>
    </format>
    <format dxfId="2735">
      <pivotArea dataOnly="0" labelOnly="1" fieldPosition="0">
        <references count="3">
          <reference field="11" count="1" selected="0">
            <x v="0"/>
          </reference>
          <reference field="14" count="1">
            <x v="1"/>
          </reference>
          <reference field="16" count="1" selected="0">
            <x v="11"/>
          </reference>
        </references>
      </pivotArea>
    </format>
    <format dxfId="2734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15"/>
          </reference>
        </references>
      </pivotArea>
    </format>
    <format dxfId="2733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24"/>
          </reference>
        </references>
      </pivotArea>
    </format>
    <format dxfId="2732">
      <pivotArea dataOnly="0" labelOnly="1" fieldPosition="0">
        <references count="3">
          <reference field="11" count="1" selected="0">
            <x v="2"/>
          </reference>
          <reference field="14" count="1">
            <x v="7"/>
          </reference>
          <reference field="16" count="1" selected="0">
            <x v="0"/>
          </reference>
        </references>
      </pivotArea>
    </format>
    <format dxfId="2731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4"/>
          </reference>
        </references>
      </pivotArea>
    </format>
    <format dxfId="2730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"/>
          </reference>
        </references>
      </pivotArea>
    </format>
    <format dxfId="2729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6"/>
          </reference>
        </references>
      </pivotArea>
    </format>
    <format dxfId="2728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12"/>
          </reference>
        </references>
      </pivotArea>
    </format>
    <format dxfId="2727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0"/>
          </reference>
        </references>
      </pivotArea>
    </format>
    <format dxfId="2726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3"/>
          </reference>
        </references>
      </pivotArea>
    </format>
    <format dxfId="2725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8"/>
          </reference>
        </references>
      </pivotArea>
    </format>
    <format dxfId="2724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6"/>
          </reference>
        </references>
      </pivotArea>
    </format>
    <format dxfId="2723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"/>
          </reference>
        </references>
      </pivotArea>
    </format>
    <format dxfId="2722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7"/>
          </reference>
        </references>
      </pivotArea>
    </format>
    <format dxfId="2721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4"/>
          </reference>
        </references>
      </pivotArea>
    </format>
    <format dxfId="2720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28"/>
          </reference>
        </references>
      </pivotArea>
    </format>
    <format dxfId="2719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32"/>
          </reference>
        </references>
      </pivotArea>
    </format>
    <format dxfId="2718">
      <pivotArea dataOnly="0" labelOnly="1" fieldPosition="0">
        <references count="3">
          <reference field="11" count="1" selected="0">
            <x v="4"/>
          </reference>
          <reference field="14" count="1">
            <x v="5"/>
          </reference>
          <reference field="16" count="1" selected="0">
            <x v="46"/>
          </reference>
        </references>
      </pivotArea>
    </format>
    <format dxfId="2717">
      <pivotArea dataOnly="0" labelOnly="1" fieldPosition="0">
        <references count="3">
          <reference field="11" count="1" selected="0">
            <x v="5"/>
          </reference>
          <reference field="14" count="1">
            <x v="0"/>
          </reference>
          <reference field="16" count="1" selected="0">
            <x v="34"/>
          </reference>
        </references>
      </pivotArea>
    </format>
    <format dxfId="2716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29"/>
          </reference>
        </references>
      </pivotArea>
    </format>
    <format dxfId="2715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53"/>
          </reference>
        </references>
      </pivotArea>
    </format>
    <format dxfId="2714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1"/>
          </reference>
        </references>
      </pivotArea>
    </format>
    <format dxfId="2713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6"/>
          </reference>
        </references>
      </pivotArea>
    </format>
    <format dxfId="2712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2"/>
          </reference>
        </references>
      </pivotArea>
    </format>
    <format dxfId="2711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7"/>
          </reference>
        </references>
      </pivotArea>
    </format>
    <format dxfId="2710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8"/>
          </reference>
        </references>
      </pivotArea>
    </format>
    <format dxfId="2709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50"/>
          </reference>
        </references>
      </pivotArea>
    </format>
    <format dxfId="2708">
      <pivotArea dataOnly="0" labelOnly="1" fieldPosition="0">
        <references count="3">
          <reference field="11" count="1" selected="0">
            <x v="7"/>
          </reference>
          <reference field="14" count="1">
            <x v="3"/>
          </reference>
          <reference field="16" count="1" selected="0">
            <x v="54"/>
          </reference>
        </references>
      </pivotArea>
    </format>
    <format dxfId="2707">
      <pivotArea dataOnly="0" labelOnly="1" fieldPosition="0">
        <references count="3">
          <reference field="11" count="1" selected="0">
            <x v="8"/>
          </reference>
          <reference field="14" count="1">
            <x v="1"/>
          </reference>
          <reference field="16" count="1" selected="0">
            <x v="40"/>
          </reference>
        </references>
      </pivotArea>
    </format>
    <format dxfId="2706">
      <pivotArea dataOnly="0" labelOnly="1" fieldPosition="0">
        <references count="3">
          <reference field="11" count="1" selected="0">
            <x v="9"/>
          </reference>
          <reference field="14" count="1">
            <x v="1"/>
          </reference>
          <reference field="16" count="1" selected="0">
            <x v="10"/>
          </reference>
        </references>
      </pivotArea>
    </format>
    <format dxfId="2705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13"/>
          </reference>
        </references>
      </pivotArea>
    </format>
    <format dxfId="2704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2"/>
          </reference>
        </references>
      </pivotArea>
    </format>
    <format dxfId="2703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3"/>
          </reference>
        </references>
      </pivotArea>
    </format>
    <format dxfId="2702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51"/>
          </reference>
        </references>
      </pivotArea>
    </format>
    <format dxfId="2701">
      <pivotArea dataOnly="0" labelOnly="1" fieldPosition="0">
        <references count="3">
          <reference field="11" count="1" selected="0">
            <x v="11"/>
          </reference>
          <reference field="14" count="1">
            <x v="1"/>
          </reference>
          <reference field="16" count="1" selected="0">
            <x v="8"/>
          </reference>
        </references>
      </pivotArea>
    </format>
    <format dxfId="2700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9"/>
          </reference>
        </references>
      </pivotArea>
    </format>
    <format dxfId="2699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6"/>
          </reference>
        </references>
      </pivotArea>
    </format>
    <format dxfId="2698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9"/>
          </reference>
        </references>
      </pivotArea>
    </format>
    <format dxfId="2697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37"/>
          </reference>
        </references>
      </pivotArea>
    </format>
    <format dxfId="2696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45"/>
          </reference>
        </references>
      </pivotArea>
    </format>
    <format dxfId="2695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"/>
          </reference>
        </references>
      </pivotArea>
    </format>
    <format dxfId="2694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"/>
          </reference>
        </references>
      </pivotArea>
    </format>
    <format dxfId="2693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0"/>
          </reference>
        </references>
      </pivotArea>
    </format>
    <format dxfId="2692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5"/>
          </reference>
        </references>
      </pivotArea>
    </format>
    <format dxfId="2691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6"/>
          </reference>
        </references>
      </pivotArea>
    </format>
    <format dxfId="2690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7"/>
          </reference>
        </references>
      </pivotArea>
    </format>
    <format dxfId="2689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5"/>
          </reference>
        </references>
      </pivotArea>
    </format>
    <format dxfId="2688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9"/>
          </reference>
        </references>
      </pivotArea>
    </format>
    <format dxfId="2687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44"/>
          </reference>
        </references>
      </pivotArea>
    </format>
    <format dxfId="2686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49"/>
          </reference>
        </references>
      </pivotArea>
    </format>
    <format dxfId="2685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55"/>
          </reference>
        </references>
      </pivotArea>
    </format>
    <format dxfId="2684">
      <pivotArea dataOnly="0" labelOnly="1" fieldPosition="0">
        <references count="3">
          <reference field="11" count="1" selected="0">
            <x v="13"/>
          </reference>
          <reference field="14" count="1">
            <x v="1"/>
          </reference>
          <reference field="16" count="1" selected="0">
            <x v="18"/>
          </reference>
        </references>
      </pivotArea>
    </format>
    <format dxfId="2683">
      <pivotArea dataOnly="0" labelOnly="1" fieldPosition="0">
        <references count="3">
          <reference field="11" count="1" selected="0">
            <x v="14"/>
          </reference>
          <reference field="14" count="1">
            <x v="1"/>
          </reference>
          <reference field="16" count="1" selected="0">
            <x v="52"/>
          </reference>
        </references>
      </pivotArea>
    </format>
    <format dxfId="2682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21"/>
          </reference>
        </references>
      </pivotArea>
    </format>
    <format dxfId="2681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1"/>
          </reference>
        </references>
      </pivotArea>
    </format>
    <format dxfId="2680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3"/>
          </reference>
        </references>
      </pivotArea>
    </format>
    <format dxfId="2679">
      <pivotArea dataOnly="0" labelOnly="1" fieldPosition="0">
        <references count="3">
          <reference field="11" count="1" selected="0">
            <x v="16"/>
          </reference>
          <reference field="14" count="1">
            <x v="0"/>
          </reference>
          <reference field="16" count="1" selected="0">
            <x v="17"/>
          </reference>
        </references>
      </pivotArea>
    </format>
    <format dxfId="2678">
      <pivotArea dataOnly="0" labelOnly="1" fieldPosition="0">
        <references count="4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>
            <x v="110"/>
          </reference>
        </references>
      </pivotArea>
    </format>
    <format dxfId="2677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3">
            <x v="62"/>
            <x v="71"/>
            <x v="105"/>
          </reference>
        </references>
      </pivotArea>
    </format>
    <format dxfId="2676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9">
            <x v="24"/>
            <x v="25"/>
            <x v="47"/>
            <x v="49"/>
            <x v="50"/>
            <x v="61"/>
            <x v="73"/>
            <x v="76"/>
            <x v="109"/>
          </reference>
        </references>
      </pivotArea>
    </format>
    <format dxfId="2675">
      <pivotArea dataOnly="0" labelOnly="1" fieldPosition="0">
        <references count="4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>
            <x v="110"/>
          </reference>
        </references>
      </pivotArea>
    </format>
    <format dxfId="2674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4">
            <x v="38"/>
            <x v="113"/>
            <x v="115"/>
            <x v="132"/>
          </reference>
        </references>
      </pivotArea>
    </format>
    <format dxfId="2673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2">
            <x v="101"/>
            <x v="116"/>
          </reference>
        </references>
      </pivotArea>
    </format>
    <format dxfId="2672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>
            <x v="113"/>
          </reference>
        </references>
      </pivotArea>
    </format>
    <format dxfId="2671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3">
            <x v="72"/>
            <x v="101"/>
            <x v="113"/>
          </reference>
        </references>
      </pivotArea>
    </format>
    <format dxfId="2670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>
            <x v="113"/>
          </reference>
        </references>
      </pivotArea>
    </format>
    <format dxfId="2669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5">
            <x v="38"/>
            <x v="42"/>
            <x v="51"/>
            <x v="63"/>
            <x v="101"/>
          </reference>
        </references>
      </pivotArea>
    </format>
    <format dxfId="2668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>
            <x v="114"/>
          </reference>
        </references>
      </pivotArea>
    </format>
    <format dxfId="2667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>
            <x v="113"/>
          </reference>
        </references>
      </pivotArea>
    </format>
    <format dxfId="2666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4">
            <x v="26"/>
            <x v="28"/>
            <x v="29"/>
            <x v="32"/>
            <x v="34"/>
            <x v="48"/>
            <x v="51"/>
            <x v="66"/>
            <x v="67"/>
            <x v="101"/>
            <x v="119"/>
            <x v="123"/>
            <x v="125"/>
            <x v="132"/>
          </reference>
        </references>
      </pivotArea>
    </format>
    <format dxfId="2665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2">
            <x v="101"/>
            <x v="113"/>
          </reference>
        </references>
      </pivotArea>
    </format>
    <format dxfId="2664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>
            <x v="112"/>
          </reference>
        </references>
      </pivotArea>
    </format>
    <format dxfId="2663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>
            <x v="112"/>
          </reference>
        </references>
      </pivotArea>
    </format>
    <format dxfId="2662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2">
            <x v="40"/>
            <x v="112"/>
          </reference>
        </references>
      </pivotArea>
    </format>
    <format dxfId="2661">
      <pivotArea dataOnly="0" labelOnly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4">
            <x v="26"/>
            <x v="48"/>
            <x v="51"/>
            <x v="91"/>
          </reference>
        </references>
      </pivotArea>
    </format>
    <format dxfId="2660">
      <pivotArea dataOnly="0" labelOnly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0">
            <x v="23"/>
            <x v="26"/>
            <x v="40"/>
            <x v="45"/>
            <x v="76"/>
            <x v="101"/>
            <x v="110"/>
            <x v="113"/>
            <x v="132"/>
            <x v="134"/>
          </reference>
        </references>
      </pivotArea>
    </format>
    <format dxfId="2659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8">
            <x v="20"/>
            <x v="35"/>
            <x v="36"/>
            <x v="38"/>
            <x v="48"/>
            <x v="51"/>
            <x v="54"/>
            <x v="58"/>
            <x v="60"/>
            <x v="61"/>
            <x v="62"/>
            <x v="82"/>
            <x v="86"/>
            <x v="87"/>
            <x v="120"/>
            <x v="121"/>
            <x v="122"/>
            <x v="132"/>
          </reference>
        </references>
      </pivotArea>
    </format>
    <format dxfId="2658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7">
            <x v="64"/>
            <x v="70"/>
            <x v="76"/>
            <x v="130"/>
            <x v="133"/>
            <x v="136"/>
            <x v="137"/>
          </reference>
        </references>
      </pivotArea>
    </format>
    <format dxfId="2657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5">
            <x v="48"/>
            <x v="73"/>
            <x v="138"/>
            <x v="139"/>
            <x v="140"/>
          </reference>
        </references>
      </pivotArea>
    </format>
    <format dxfId="2656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>
            <x v="140"/>
          </reference>
        </references>
      </pivotArea>
    </format>
    <format dxfId="2655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3">
            <x v="22"/>
            <x v="48"/>
            <x v="92"/>
          </reference>
        </references>
      </pivotArea>
    </format>
    <format dxfId="2654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4">
            <x v="35"/>
            <x v="48"/>
            <x v="51"/>
            <x v="59"/>
          </reference>
        </references>
      </pivotArea>
    </format>
    <format dxfId="2653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2">
            <x v="22"/>
            <x v="30"/>
            <x v="31"/>
            <x v="36"/>
            <x v="38"/>
            <x v="48"/>
            <x v="51"/>
            <x v="66"/>
            <x v="74"/>
            <x v="126"/>
            <x v="128"/>
            <x v="132"/>
          </reference>
        </references>
      </pivotArea>
    </format>
    <format dxfId="2652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21">
            <x v="22"/>
            <x v="31"/>
            <x v="37"/>
            <x v="38"/>
            <x v="40"/>
            <x v="41"/>
            <x v="42"/>
            <x v="44"/>
            <x v="47"/>
            <x v="48"/>
            <x v="51"/>
            <x v="76"/>
            <x v="88"/>
            <x v="90"/>
            <x v="92"/>
            <x v="123"/>
            <x v="124"/>
            <x v="127"/>
            <x v="129"/>
            <x v="131"/>
            <x v="133"/>
          </reference>
        </references>
      </pivotArea>
    </format>
    <format dxfId="2651">
      <pivotArea dataOnly="0" labelOnly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9">
            <x v="30"/>
            <x v="31"/>
            <x v="35"/>
            <x v="36"/>
            <x v="38"/>
            <x v="39"/>
            <x v="43"/>
            <x v="44"/>
            <x v="48"/>
            <x v="51"/>
            <x v="57"/>
            <x v="59"/>
            <x v="66"/>
            <x v="68"/>
            <x v="69"/>
            <x v="75"/>
            <x v="91"/>
            <x v="104"/>
            <x v="126"/>
          </reference>
        </references>
      </pivotArea>
    </format>
    <format dxfId="2650">
      <pivotArea dataOnly="0" labelOnly="1" fieldPosition="0">
        <references count="4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>
            <x v="110"/>
          </reference>
        </references>
      </pivotArea>
    </format>
    <format dxfId="2649">
      <pivotArea dataOnly="0" labelOnly="1" fieldPosition="0">
        <references count="4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>
            <x v="110"/>
          </reference>
        </references>
      </pivotArea>
    </format>
    <format dxfId="2648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48">
            <x v="17"/>
            <x v="20"/>
            <x v="21"/>
            <x v="22"/>
            <x v="25"/>
            <x v="30"/>
            <x v="31"/>
            <x v="34"/>
            <x v="35"/>
            <x v="36"/>
            <x v="38"/>
            <x v="40"/>
            <x v="44"/>
            <x v="46"/>
            <x v="48"/>
            <x v="51"/>
            <x v="52"/>
            <x v="55"/>
            <x v="57"/>
            <x v="59"/>
            <x v="60"/>
            <x v="61"/>
            <x v="63"/>
            <x v="64"/>
            <x v="65"/>
            <x v="67"/>
            <x v="68"/>
            <x v="69"/>
            <x v="70"/>
            <x v="71"/>
            <x v="74"/>
            <x v="80"/>
            <x v="81"/>
            <x v="83"/>
            <x v="85"/>
            <x v="86"/>
            <x v="89"/>
            <x v="91"/>
            <x v="94"/>
            <x v="101"/>
            <x v="102"/>
            <x v="104"/>
            <x v="105"/>
            <x v="109"/>
            <x v="118"/>
            <x v="121"/>
            <x v="129"/>
            <x v="136"/>
          </reference>
        </references>
      </pivotArea>
    </format>
    <format dxfId="2647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>
            <x v="46"/>
          </reference>
        </references>
      </pivotArea>
    </format>
    <format dxfId="2646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>
            <x v="46"/>
          </reference>
        </references>
      </pivotArea>
    </format>
    <format dxfId="2645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8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77"/>
          </reference>
        </references>
      </pivotArea>
    </format>
    <format dxfId="2644">
      <pivotArea dataOnly="0" labelOnly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2">
            <x v="113"/>
            <x v="116"/>
          </reference>
        </references>
      </pivotArea>
    </format>
    <format dxfId="2643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4">
            <x v="25"/>
            <x v="67"/>
            <x v="92"/>
            <x v="101"/>
          </reference>
        </references>
      </pivotArea>
    </format>
    <format dxfId="2642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5">
            <x v="62"/>
            <x v="76"/>
            <x v="93"/>
            <x v="95"/>
            <x v="96"/>
          </reference>
        </references>
      </pivotArea>
    </format>
    <format dxfId="2641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4">
            <x v="47"/>
            <x v="73"/>
            <x v="97"/>
            <x v="99"/>
          </reference>
        </references>
      </pivotArea>
    </format>
    <format dxfId="2640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>
            <x v="76"/>
          </reference>
        </references>
      </pivotArea>
    </format>
    <format dxfId="2639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4">
            <x v="25"/>
            <x v="67"/>
            <x v="92"/>
            <x v="101"/>
          </reference>
        </references>
      </pivotArea>
    </format>
    <format dxfId="2638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9">
            <x v="19"/>
            <x v="25"/>
            <x v="27"/>
            <x v="35"/>
            <x v="36"/>
            <x v="47"/>
            <x v="52"/>
            <x v="91"/>
            <x v="101"/>
          </reference>
        </references>
      </pivotArea>
    </format>
    <format dxfId="2637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>
            <x v="116"/>
          </reference>
        </references>
      </pivotArea>
    </format>
    <format dxfId="2636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6">
            <x v="70"/>
            <x v="76"/>
            <x v="77"/>
            <x v="101"/>
            <x v="104"/>
            <x v="135"/>
          </reference>
        </references>
      </pivotArea>
    </format>
    <format dxfId="2635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6">
            <x v="41"/>
            <x v="42"/>
            <x v="48"/>
            <x v="51"/>
            <x v="130"/>
            <x v="133"/>
          </reference>
        </references>
      </pivotArea>
    </format>
    <format dxfId="2634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0">
            <x v="23"/>
            <x v="30"/>
            <x v="31"/>
            <x v="33"/>
            <x v="36"/>
            <x v="38"/>
            <x v="48"/>
            <x v="65"/>
            <x v="76"/>
            <x v="101"/>
          </reference>
        </references>
      </pivotArea>
    </format>
    <format dxfId="2633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>
            <x v="117"/>
          </reference>
        </references>
      </pivotArea>
    </format>
    <format dxfId="2632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2">
            <x v="76"/>
            <x v="113"/>
          </reference>
        </references>
      </pivotArea>
    </format>
    <format dxfId="2631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0">
            <x v="17"/>
            <x v="18"/>
            <x v="22"/>
            <x v="38"/>
            <x v="48"/>
            <x v="51"/>
            <x v="76"/>
            <x v="113"/>
            <x v="130"/>
            <x v="132"/>
          </reference>
        </references>
      </pivotArea>
    </format>
    <format dxfId="2630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7">
            <x v="18"/>
            <x v="52"/>
            <x v="75"/>
            <x v="76"/>
            <x v="101"/>
            <x v="122"/>
            <x v="130"/>
          </reference>
        </references>
      </pivotArea>
    </format>
    <format dxfId="2629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>
            <x v="65"/>
          </reference>
        </references>
      </pivotArea>
    </format>
    <format dxfId="2628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>
            <x v="113"/>
          </reference>
        </references>
      </pivotArea>
    </format>
    <format dxfId="2627">
      <pivotArea dataOnly="0" labelOnly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5">
            <x v="25"/>
            <x v="38"/>
            <x v="48"/>
            <x v="68"/>
            <x v="86"/>
          </reference>
        </references>
      </pivotArea>
    </format>
    <format dxfId="2626">
      <pivotArea dataOnly="0" labelOnly="1" fieldPosition="0">
        <references count="4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>
            <x v="110"/>
          </reference>
        </references>
      </pivotArea>
    </format>
    <format dxfId="2625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22">
            <x v="17"/>
            <x v="20"/>
            <x v="25"/>
            <x v="41"/>
            <x v="51"/>
            <x v="52"/>
            <x v="53"/>
            <x v="62"/>
            <x v="67"/>
            <x v="68"/>
            <x v="70"/>
            <x v="73"/>
            <x v="77"/>
            <x v="78"/>
            <x v="79"/>
            <x v="85"/>
            <x v="97"/>
            <x v="98"/>
            <x v="100"/>
            <x v="101"/>
            <x v="108"/>
            <x v="141"/>
          </reference>
        </references>
      </pivotArea>
    </format>
    <format dxfId="2624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7">
            <x v="84"/>
            <x v="103"/>
            <x v="105"/>
            <x v="110"/>
            <x v="111"/>
            <x v="142"/>
            <x v="143"/>
          </reference>
        </references>
      </pivotArea>
    </format>
    <format dxfId="2623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3">
            <x v="24"/>
            <x v="106"/>
            <x v="107"/>
          </reference>
        </references>
      </pivotArea>
    </format>
    <format dxfId="2622">
      <pivotArea dataOnly="0" labelOnly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0">
            <x v="26"/>
            <x v="41"/>
            <x v="42"/>
            <x v="51"/>
            <x v="56"/>
            <x v="92"/>
            <x v="101"/>
            <x v="123"/>
            <x v="124"/>
            <x v="133"/>
          </reference>
        </references>
      </pivotArea>
    </format>
    <format dxfId="2621">
      <pivotArea dataOnly="0" labelOnly="1" fieldPosition="0">
        <references count="5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620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619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2618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261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261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615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614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9"/>
          </reference>
          <reference field="22" count="1">
            <x v="74"/>
          </reference>
        </references>
      </pivotArea>
    </format>
    <format dxfId="2613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50"/>
          </reference>
          <reference field="22" count="1">
            <x v="90"/>
          </reference>
        </references>
      </pivotArea>
    </format>
    <format dxfId="2612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611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610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609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2608">
      <pivotArea dataOnly="0" labelOnly="1" fieldPosition="0">
        <references count="5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60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60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60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5"/>
          </reference>
          <reference field="22" count="1">
            <x v="11"/>
          </reference>
        </references>
      </pivotArea>
    </format>
    <format dxfId="260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60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60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260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60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72"/>
          </reference>
          <reference field="22" count="1">
            <x v="118"/>
          </reference>
        </references>
      </pivotArea>
    </format>
    <format dxfId="259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59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59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59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59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59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9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259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59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 selected="0">
            <x v="114"/>
          </reference>
          <reference field="22" count="1">
            <x v="14"/>
          </reference>
        </references>
      </pivotArea>
    </format>
    <format dxfId="259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58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58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8"/>
          </reference>
          <reference field="22" count="1">
            <x v="97"/>
          </reference>
        </references>
      </pivotArea>
    </format>
    <format dxfId="258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9"/>
          </reference>
          <reference field="22" count="1">
            <x v="84"/>
          </reference>
        </references>
      </pivotArea>
    </format>
    <format dxfId="258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2"/>
          </reference>
          <reference field="22" count="1">
            <x v="15"/>
          </reference>
        </references>
      </pivotArea>
    </format>
    <format dxfId="258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258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8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8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58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58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57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19"/>
          </reference>
          <reference field="22" count="1">
            <x v="77"/>
          </reference>
        </references>
      </pivotArea>
    </format>
    <format dxfId="257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57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5"/>
          </reference>
          <reference field="22" count="1">
            <x v="32"/>
          </reference>
        </references>
      </pivotArea>
    </format>
    <format dxfId="257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57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57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57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57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57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57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569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568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67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66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565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2564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563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562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5"/>
          </reference>
          <reference field="22" count="1">
            <x v="85"/>
          </reference>
        </references>
      </pivotArea>
    </format>
    <format dxfId="2561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560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559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558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557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556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4"/>
          </reference>
          <reference field="22" count="1">
            <x v="4"/>
          </reference>
        </references>
      </pivotArea>
    </format>
    <format dxfId="255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255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55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55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55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5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4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4"/>
          </reference>
          <reference field="22" count="1">
            <x v="99"/>
          </reference>
        </references>
      </pivotArea>
    </format>
    <format dxfId="254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8"/>
          </reference>
          <reference field="22" count="1">
            <x v="46"/>
          </reference>
        </references>
      </pivotArea>
    </format>
    <format dxfId="254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254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54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54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2"/>
          </reference>
          <reference field="22" count="1">
            <x v="41"/>
          </reference>
        </references>
      </pivotArea>
    </format>
    <format dxfId="254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254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7"/>
          </reference>
          <reference field="22" count="1">
            <x v="51"/>
          </reference>
        </references>
      </pivotArea>
    </format>
    <format dxfId="254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0"/>
          </reference>
          <reference field="22" count="1">
            <x v="34"/>
          </reference>
        </references>
      </pivotArea>
    </format>
    <format dxfId="254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253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253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53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253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53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53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53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53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253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7"/>
          </reference>
          <reference field="22" count="1">
            <x v="57"/>
          </reference>
        </references>
      </pivotArea>
    </format>
    <format dxfId="253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2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52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8"/>
          </reference>
          <reference field="22" count="1">
            <x v="30"/>
          </reference>
        </references>
      </pivotArea>
    </format>
    <format dxfId="252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9"/>
          </reference>
          <reference field="22" count="1">
            <x v="22"/>
          </reference>
        </references>
      </pivotArea>
    </format>
    <format dxfId="252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52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52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52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2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52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52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1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1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251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51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51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51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51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51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1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51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50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250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250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8"/>
          </reference>
          <reference field="22" count="1">
            <x v="60"/>
          </reference>
        </references>
      </pivotArea>
    </format>
    <format dxfId="250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50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50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50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7"/>
          </reference>
          <reference field="22" count="1">
            <x v="66"/>
          </reference>
        </references>
      </pivotArea>
    </format>
    <format dxfId="250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50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50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49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49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49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49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49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49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49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88"/>
          </reference>
          <reference field="22" count="1">
            <x v="52"/>
          </reference>
        </references>
      </pivotArea>
    </format>
    <format dxfId="249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0"/>
          </reference>
          <reference field="22" count="1">
            <x v="105"/>
          </reference>
        </references>
      </pivotArea>
    </format>
    <format dxfId="249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49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48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248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7"/>
          </reference>
          <reference field="22" count="1">
            <x v="61"/>
          </reference>
        </references>
      </pivotArea>
    </format>
    <format dxfId="248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248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1"/>
          </reference>
          <reference field="22" count="1">
            <x v="36"/>
          </reference>
        </references>
      </pivotArea>
    </format>
    <format dxfId="248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48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48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48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48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48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47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9"/>
          </reference>
          <reference field="22" count="1">
            <x v="96"/>
          </reference>
        </references>
      </pivotArea>
    </format>
    <format dxfId="247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3"/>
          </reference>
          <reference field="22" count="1">
            <x v="70"/>
          </reference>
        </references>
      </pivotArea>
    </format>
    <format dxfId="247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47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47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47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247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247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47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247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246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246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46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246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2465">
      <pivotArea dataOnly="0" labelOnly="1" fieldPosition="0">
        <references count="5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464">
      <pivotArea dataOnly="0" labelOnly="1" fieldPosition="0">
        <references count="5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46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246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246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1"/>
          </reference>
          <reference field="22" count="1">
            <x v="65"/>
          </reference>
        </references>
      </pivotArea>
    </format>
    <format dxfId="246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45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45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45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45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245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45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45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45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45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45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244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44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44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244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5"/>
          </reference>
          <reference field="22" count="1">
            <x v="101"/>
          </reference>
        </references>
      </pivotArea>
    </format>
    <format dxfId="244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244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244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244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44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244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243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243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43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243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243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43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243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243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0"/>
          </reference>
          <reference field="22" count="1">
            <x v="109"/>
          </reference>
        </references>
      </pivotArea>
    </format>
    <format dxfId="243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1"/>
          </reference>
          <reference field="22" count="1">
            <x v="108"/>
          </reference>
        </references>
      </pivotArea>
    </format>
    <format dxfId="243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3"/>
          </reference>
          <reference field="22" count="1">
            <x v="19"/>
          </reference>
        </references>
      </pivotArea>
    </format>
    <format dxfId="242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242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242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9"/>
          </reference>
          <reference field="22" count="1">
            <x v="106"/>
          </reference>
        </references>
      </pivotArea>
    </format>
    <format dxfId="242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42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4"/>
          </reference>
          <reference field="22" count="1">
            <x v="116"/>
          </reference>
        </references>
      </pivotArea>
    </format>
    <format dxfId="242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42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2"/>
          </reference>
          <reference field="22" count="1">
            <x v="127"/>
          </reference>
        </references>
      </pivotArea>
    </format>
    <format dxfId="242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242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242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241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18"/>
          </reference>
          <reference field="22" count="1">
            <x v="76"/>
          </reference>
        </references>
      </pivotArea>
    </format>
    <format dxfId="241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241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241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241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241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241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0"/>
          </reference>
          <reference field="22" count="1">
            <x v="26"/>
          </reference>
        </references>
      </pivotArea>
    </format>
    <format dxfId="241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"/>
          </reference>
          <reference field="22" count="1">
            <x v="134"/>
          </reference>
        </references>
      </pivotArea>
    </format>
    <format dxfId="241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2"/>
          </reference>
          <reference field="22" count="1">
            <x v="47"/>
          </reference>
        </references>
      </pivotArea>
    </format>
    <format dxfId="241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3"/>
          </reference>
          <reference field="22" count="1">
            <x v="135"/>
          </reference>
        </references>
      </pivotArea>
    </format>
    <format dxfId="240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4"/>
          </reference>
          <reference field="22" count="1">
            <x v="107"/>
          </reference>
        </references>
      </pivotArea>
    </format>
    <format dxfId="240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5"/>
          </reference>
          <reference field="22" count="1">
            <x v="92"/>
          </reference>
        </references>
      </pivotArea>
    </format>
    <format dxfId="240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6"/>
          </reference>
          <reference field="22" count="1">
            <x v="43"/>
          </reference>
        </references>
      </pivotArea>
    </format>
    <format dxfId="240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"/>
          </reference>
          <reference field="22" count="1">
            <x v="48"/>
          </reference>
        </references>
      </pivotArea>
    </format>
    <format dxfId="240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8"/>
          </reference>
          <reference field="22" count="1">
            <x v="20"/>
          </reference>
        </references>
      </pivotArea>
    </format>
    <format dxfId="240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9"/>
          </reference>
          <reference field="22" count="1">
            <x v="24"/>
          </reference>
        </references>
      </pivotArea>
    </format>
    <format dxfId="240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0"/>
          </reference>
          <reference field="22" count="1">
            <x v="25"/>
          </reference>
        </references>
      </pivotArea>
    </format>
    <format dxfId="240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1"/>
          </reference>
          <reference field="22" count="1">
            <x v="2"/>
          </reference>
        </references>
      </pivotArea>
    </format>
    <format dxfId="240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2"/>
          </reference>
          <reference field="22" count="1">
            <x v="1"/>
          </reference>
        </references>
      </pivotArea>
    </format>
    <format dxfId="240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3"/>
          </reference>
          <reference field="22" count="1">
            <x v="3"/>
          </reference>
        </references>
      </pivotArea>
    </format>
    <format dxfId="239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4"/>
          </reference>
          <reference field="22" count="1">
            <x v="50"/>
          </reference>
        </references>
      </pivotArea>
    </format>
    <format dxfId="239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5"/>
          </reference>
          <reference field="22" count="1">
            <x v="78"/>
          </reference>
        </references>
      </pivotArea>
    </format>
    <format dxfId="239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6"/>
          </reference>
          <reference field="22" count="1">
            <x v="38"/>
          </reference>
        </references>
      </pivotArea>
    </format>
    <format dxfId="239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2395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394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2393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392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391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390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89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388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87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3"/>
          </reference>
          <reference field="22" count="1">
            <x v="27"/>
          </reference>
        </references>
      </pivotArea>
    </format>
    <format dxfId="2386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5"/>
          </reference>
          <reference field="22" count="1">
            <x v="119"/>
          </reference>
        </references>
      </pivotArea>
    </format>
    <format dxfId="2385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6"/>
          </reference>
          <reference field="22" count="1">
            <x v="111"/>
          </reference>
        </references>
      </pivotArea>
    </format>
    <format dxfId="2384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383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382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2381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9"/>
          </reference>
          <reference field="22" count="1">
            <x v="142"/>
          </reference>
        </references>
      </pivotArea>
    </format>
    <format dxfId="2380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79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378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377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376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7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9"/>
          </reference>
          <reference field="22" count="1">
            <x v="64"/>
          </reference>
        </references>
      </pivotArea>
    </format>
    <format dxfId="237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37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7"/>
          </reference>
          <reference field="22" count="1">
            <x v="140"/>
          </reference>
        </references>
      </pivotArea>
    </format>
    <format dxfId="237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37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37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36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2368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36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6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236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36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6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236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6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236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35"/>
          </reference>
          <reference field="22" count="1">
            <x v="137"/>
          </reference>
        </references>
      </pivotArea>
    </format>
    <format dxfId="235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358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35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35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35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35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35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235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35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35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3"/>
          </reference>
          <reference field="22" count="1">
            <x v="58"/>
          </reference>
        </references>
      </pivotArea>
    </format>
    <format dxfId="234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34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34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34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234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4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4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 selected="0">
            <x v="117"/>
          </reference>
          <reference field="22" count="1">
            <x v="10"/>
          </reference>
        </references>
      </pivotArea>
    </format>
    <format dxfId="234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4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34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233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233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33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33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33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33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3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33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33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33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232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232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232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32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32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232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32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232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321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320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319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318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2317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2316">
      <pivotArea dataOnly="0" labelOnly="1" fieldPosition="0">
        <references count="5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31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231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231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31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31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31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230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3"/>
          </reference>
          <reference field="22" count="1">
            <x v="103"/>
          </reference>
        </references>
      </pivotArea>
    </format>
    <format dxfId="230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30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30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230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30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30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230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8"/>
          </reference>
          <reference field="22" count="1">
            <x v="114"/>
          </reference>
        </references>
      </pivotArea>
    </format>
    <format dxfId="230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9"/>
          </reference>
          <reference field="22" count="1">
            <x v="122"/>
          </reference>
        </references>
      </pivotArea>
    </format>
    <format dxfId="230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229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229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8"/>
          </reference>
          <reference field="22" count="1">
            <x v="88"/>
          </reference>
        </references>
      </pivotArea>
    </format>
    <format dxfId="229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0"/>
          </reference>
          <reference field="22" count="1">
            <x v="86"/>
          </reference>
        </references>
      </pivotArea>
    </format>
    <format dxfId="229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29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8"/>
          </reference>
          <reference field="22" count="1">
            <x v="81"/>
          </reference>
        </references>
      </pivotArea>
    </format>
    <format dxfId="229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41"/>
          </reference>
          <reference field="22" count="1">
            <x v="31"/>
          </reference>
        </references>
      </pivotArea>
    </format>
    <format dxfId="229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84"/>
          </reference>
          <reference field="22" count="1">
            <x v="126"/>
          </reference>
        </references>
      </pivotArea>
    </format>
    <format dxfId="229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3"/>
          </reference>
          <reference field="22" count="1">
            <x v="104"/>
          </reference>
        </references>
      </pivotArea>
    </format>
    <format dxfId="229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229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28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1"/>
          </reference>
          <reference field="22" count="1">
            <x v="138"/>
          </reference>
        </references>
      </pivotArea>
    </format>
    <format dxfId="228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2"/>
          </reference>
          <reference field="22" count="1">
            <x v="0"/>
          </reference>
        </references>
      </pivotArea>
    </format>
    <format dxfId="228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3"/>
          </reference>
          <reference field="22" count="1">
            <x v="56"/>
          </reference>
        </references>
      </pivotArea>
    </format>
    <format dxfId="228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228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6"/>
          </reference>
          <reference field="22" count="1">
            <x v="28"/>
          </reference>
        </references>
      </pivotArea>
    </format>
    <format dxfId="228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7"/>
          </reference>
          <reference field="22" count="1">
            <x v="89"/>
          </reference>
        </references>
      </pivotArea>
    </format>
    <format dxfId="2283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282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281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280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279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6"/>
          </reference>
          <reference field="22" count="1">
            <x v="100"/>
          </reference>
        </references>
      </pivotArea>
    </format>
    <format dxfId="2278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277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276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275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2274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273">
      <pivotArea field="11" type="button" dataOnly="0" labelOnly="1" outline="0" axis="axisRow" fieldPosition="0"/>
    </format>
    <format dxfId="2272">
      <pivotArea dataOnly="0" labelOnly="1" fieldPosition="0">
        <references count="1">
          <reference field="11" count="0"/>
        </references>
      </pivotArea>
    </format>
    <format dxfId="2271">
      <pivotArea dataOnly="0" labelOnly="1" grandRow="1" outline="0" fieldPosition="0"/>
    </format>
    <format dxfId="2270">
      <pivotArea dataOnly="0" labelOnly="1" fieldPosition="0">
        <references count="2">
          <reference field="11" count="1" selected="0">
            <x v="0"/>
          </reference>
          <reference field="16" count="1">
            <x v="11"/>
          </reference>
        </references>
      </pivotArea>
    </format>
    <format dxfId="2269">
      <pivotArea dataOnly="0" labelOnly="1" fieldPosition="0">
        <references count="2">
          <reference field="11" count="1" selected="0">
            <x v="1"/>
          </reference>
          <reference field="16" count="2">
            <x v="15"/>
            <x v="24"/>
          </reference>
        </references>
      </pivotArea>
    </format>
    <format dxfId="2268">
      <pivotArea dataOnly="0" labelOnly="1" fieldPosition="0">
        <references count="2">
          <reference field="11" count="1" selected="0">
            <x v="2"/>
          </reference>
          <reference field="16" count="1">
            <x v="0"/>
          </reference>
        </references>
      </pivotArea>
    </format>
    <format dxfId="2267">
      <pivotArea dataOnly="0" labelOnly="1" fieldPosition="0">
        <references count="2">
          <reference field="11" count="1" selected="0">
            <x v="3"/>
          </reference>
          <reference field="16" count="8">
            <x v="4"/>
            <x v="5"/>
            <x v="6"/>
            <x v="12"/>
            <x v="30"/>
            <x v="33"/>
            <x v="38"/>
            <x v="56"/>
          </reference>
        </references>
      </pivotArea>
    </format>
    <format dxfId="2266">
      <pivotArea dataOnly="0" labelOnly="1" fieldPosition="0">
        <references count="2">
          <reference field="11" count="1" selected="0">
            <x v="4"/>
          </reference>
          <reference field="16" count="6">
            <x v="1"/>
            <x v="7"/>
            <x v="14"/>
            <x v="28"/>
            <x v="32"/>
            <x v="46"/>
          </reference>
        </references>
      </pivotArea>
    </format>
    <format dxfId="2265">
      <pivotArea dataOnly="0" labelOnly="1" fieldPosition="0">
        <references count="2">
          <reference field="11" count="1" selected="0">
            <x v="5"/>
          </reference>
          <reference field="16" count="1">
            <x v="34"/>
          </reference>
        </references>
      </pivotArea>
    </format>
    <format dxfId="2264">
      <pivotArea dataOnly="0" labelOnly="1" fieldPosition="0">
        <references count="2">
          <reference field="11" count="1" selected="0">
            <x v="6"/>
          </reference>
          <reference field="16" count="2">
            <x v="29"/>
            <x v="53"/>
          </reference>
        </references>
      </pivotArea>
    </format>
    <format dxfId="2263">
      <pivotArea dataOnly="0" labelOnly="1" fieldPosition="0">
        <references count="2">
          <reference field="11" count="1" selected="0">
            <x v="7"/>
          </reference>
          <reference field="16" count="7">
            <x v="31"/>
            <x v="36"/>
            <x v="42"/>
            <x v="47"/>
            <x v="48"/>
            <x v="50"/>
            <x v="54"/>
          </reference>
        </references>
      </pivotArea>
    </format>
    <format dxfId="2262">
      <pivotArea dataOnly="0" labelOnly="1" fieldPosition="0">
        <references count="2">
          <reference field="11" count="1" selected="0">
            <x v="8"/>
          </reference>
          <reference field="16" count="1">
            <x v="40"/>
          </reference>
        </references>
      </pivotArea>
    </format>
    <format dxfId="2261">
      <pivotArea dataOnly="0" labelOnly="1" fieldPosition="0">
        <references count="2">
          <reference field="11" count="1" selected="0">
            <x v="9"/>
          </reference>
          <reference field="16" count="1">
            <x v="10"/>
          </reference>
        </references>
      </pivotArea>
    </format>
    <format dxfId="2260">
      <pivotArea dataOnly="0" labelOnly="1" fieldPosition="0">
        <references count="2">
          <reference field="11" count="1" selected="0">
            <x v="10"/>
          </reference>
          <reference field="16" count="4">
            <x v="13"/>
            <x v="22"/>
            <x v="23"/>
            <x v="51"/>
          </reference>
        </references>
      </pivotArea>
    </format>
    <format dxfId="2259">
      <pivotArea dataOnly="0" labelOnly="1" fieldPosition="0">
        <references count="2">
          <reference field="11" count="1" selected="0">
            <x v="11"/>
          </reference>
          <reference field="16" count="6">
            <x v="8"/>
            <x v="9"/>
            <x v="16"/>
            <x v="19"/>
            <x v="37"/>
            <x v="45"/>
          </reference>
        </references>
      </pivotArea>
    </format>
    <format dxfId="2258">
      <pivotArea dataOnly="0" labelOnly="1" fieldPosition="0">
        <references count="2">
          <reference field="11" count="1" selected="0">
            <x v="12"/>
          </reference>
          <reference field="16" count="11">
            <x v="2"/>
            <x v="3"/>
            <x v="20"/>
            <x v="25"/>
            <x v="26"/>
            <x v="27"/>
            <x v="35"/>
            <x v="39"/>
            <x v="44"/>
            <x v="49"/>
            <x v="55"/>
          </reference>
        </references>
      </pivotArea>
    </format>
    <format dxfId="2257">
      <pivotArea dataOnly="0" labelOnly="1" fieldPosition="0">
        <references count="2">
          <reference field="11" count="1" selected="0">
            <x v="13"/>
          </reference>
          <reference field="16" count="1">
            <x v="18"/>
          </reference>
        </references>
      </pivotArea>
    </format>
    <format dxfId="2256">
      <pivotArea dataOnly="0" labelOnly="1" fieldPosition="0">
        <references count="2">
          <reference field="11" count="1" selected="0">
            <x v="14"/>
          </reference>
          <reference field="16" count="1">
            <x v="52"/>
          </reference>
        </references>
      </pivotArea>
    </format>
    <format dxfId="2255">
      <pivotArea dataOnly="0" labelOnly="1" fieldPosition="0">
        <references count="2">
          <reference field="11" count="1" selected="0">
            <x v="15"/>
          </reference>
          <reference field="16" count="3">
            <x v="21"/>
            <x v="41"/>
            <x v="43"/>
          </reference>
        </references>
      </pivotArea>
    </format>
    <format dxfId="2254">
      <pivotArea dataOnly="0" labelOnly="1" fieldPosition="0">
        <references count="2">
          <reference field="11" count="1" selected="0">
            <x v="16"/>
          </reference>
          <reference field="16" count="1">
            <x v="17"/>
          </reference>
        </references>
      </pivotArea>
    </format>
    <format dxfId="2253">
      <pivotArea dataOnly="0" labelOnly="1" fieldPosition="0">
        <references count="3">
          <reference field="11" count="1" selected="0">
            <x v="0"/>
          </reference>
          <reference field="14" count="1">
            <x v="1"/>
          </reference>
          <reference field="16" count="1" selected="0">
            <x v="11"/>
          </reference>
        </references>
      </pivotArea>
    </format>
    <format dxfId="2252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15"/>
          </reference>
        </references>
      </pivotArea>
    </format>
    <format dxfId="2251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24"/>
          </reference>
        </references>
      </pivotArea>
    </format>
    <format dxfId="2250">
      <pivotArea dataOnly="0" labelOnly="1" fieldPosition="0">
        <references count="3">
          <reference field="11" count="1" selected="0">
            <x v="2"/>
          </reference>
          <reference field="14" count="1">
            <x v="7"/>
          </reference>
          <reference field="16" count="1" selected="0">
            <x v="0"/>
          </reference>
        </references>
      </pivotArea>
    </format>
    <format dxfId="2249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4"/>
          </reference>
        </references>
      </pivotArea>
    </format>
    <format dxfId="2248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"/>
          </reference>
        </references>
      </pivotArea>
    </format>
    <format dxfId="2247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6"/>
          </reference>
        </references>
      </pivotArea>
    </format>
    <format dxfId="2246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12"/>
          </reference>
        </references>
      </pivotArea>
    </format>
    <format dxfId="2245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0"/>
          </reference>
        </references>
      </pivotArea>
    </format>
    <format dxfId="2244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3"/>
          </reference>
        </references>
      </pivotArea>
    </format>
    <format dxfId="2243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8"/>
          </reference>
        </references>
      </pivotArea>
    </format>
    <format dxfId="2242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6"/>
          </reference>
        </references>
      </pivotArea>
    </format>
    <format dxfId="2241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"/>
          </reference>
        </references>
      </pivotArea>
    </format>
    <format dxfId="2240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7"/>
          </reference>
        </references>
      </pivotArea>
    </format>
    <format dxfId="2239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4"/>
          </reference>
        </references>
      </pivotArea>
    </format>
    <format dxfId="2238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28"/>
          </reference>
        </references>
      </pivotArea>
    </format>
    <format dxfId="2237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32"/>
          </reference>
        </references>
      </pivotArea>
    </format>
    <format dxfId="2236">
      <pivotArea dataOnly="0" labelOnly="1" fieldPosition="0">
        <references count="3">
          <reference field="11" count="1" selected="0">
            <x v="4"/>
          </reference>
          <reference field="14" count="1">
            <x v="5"/>
          </reference>
          <reference field="16" count="1" selected="0">
            <x v="46"/>
          </reference>
        </references>
      </pivotArea>
    </format>
    <format dxfId="2235">
      <pivotArea dataOnly="0" labelOnly="1" fieldPosition="0">
        <references count="3">
          <reference field="11" count="1" selected="0">
            <x v="5"/>
          </reference>
          <reference field="14" count="1">
            <x v="0"/>
          </reference>
          <reference field="16" count="1" selected="0">
            <x v="34"/>
          </reference>
        </references>
      </pivotArea>
    </format>
    <format dxfId="2234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29"/>
          </reference>
        </references>
      </pivotArea>
    </format>
    <format dxfId="2233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53"/>
          </reference>
        </references>
      </pivotArea>
    </format>
    <format dxfId="2232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1"/>
          </reference>
        </references>
      </pivotArea>
    </format>
    <format dxfId="2231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6"/>
          </reference>
        </references>
      </pivotArea>
    </format>
    <format dxfId="2230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2"/>
          </reference>
        </references>
      </pivotArea>
    </format>
    <format dxfId="2229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7"/>
          </reference>
        </references>
      </pivotArea>
    </format>
    <format dxfId="2228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8"/>
          </reference>
        </references>
      </pivotArea>
    </format>
    <format dxfId="2227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50"/>
          </reference>
        </references>
      </pivotArea>
    </format>
    <format dxfId="2226">
      <pivotArea dataOnly="0" labelOnly="1" fieldPosition="0">
        <references count="3">
          <reference field="11" count="1" selected="0">
            <x v="7"/>
          </reference>
          <reference field="14" count="1">
            <x v="3"/>
          </reference>
          <reference field="16" count="1" selected="0">
            <x v="54"/>
          </reference>
        </references>
      </pivotArea>
    </format>
    <format dxfId="2225">
      <pivotArea dataOnly="0" labelOnly="1" fieldPosition="0">
        <references count="3">
          <reference field="11" count="1" selected="0">
            <x v="8"/>
          </reference>
          <reference field="14" count="1">
            <x v="1"/>
          </reference>
          <reference field="16" count="1" selected="0">
            <x v="40"/>
          </reference>
        </references>
      </pivotArea>
    </format>
    <format dxfId="2224">
      <pivotArea dataOnly="0" labelOnly="1" fieldPosition="0">
        <references count="3">
          <reference field="11" count="1" selected="0">
            <x v="9"/>
          </reference>
          <reference field="14" count="1">
            <x v="1"/>
          </reference>
          <reference field="16" count="1" selected="0">
            <x v="10"/>
          </reference>
        </references>
      </pivotArea>
    </format>
    <format dxfId="2223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13"/>
          </reference>
        </references>
      </pivotArea>
    </format>
    <format dxfId="2222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2"/>
          </reference>
        </references>
      </pivotArea>
    </format>
    <format dxfId="2221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3"/>
          </reference>
        </references>
      </pivotArea>
    </format>
    <format dxfId="2220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51"/>
          </reference>
        </references>
      </pivotArea>
    </format>
    <format dxfId="2219">
      <pivotArea dataOnly="0" labelOnly="1" fieldPosition="0">
        <references count="3">
          <reference field="11" count="1" selected="0">
            <x v="11"/>
          </reference>
          <reference field="14" count="1">
            <x v="1"/>
          </reference>
          <reference field="16" count="1" selected="0">
            <x v="8"/>
          </reference>
        </references>
      </pivotArea>
    </format>
    <format dxfId="2218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9"/>
          </reference>
        </references>
      </pivotArea>
    </format>
    <format dxfId="2217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6"/>
          </reference>
        </references>
      </pivotArea>
    </format>
    <format dxfId="2216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9"/>
          </reference>
        </references>
      </pivotArea>
    </format>
    <format dxfId="2215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37"/>
          </reference>
        </references>
      </pivotArea>
    </format>
    <format dxfId="2214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45"/>
          </reference>
        </references>
      </pivotArea>
    </format>
    <format dxfId="2213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"/>
          </reference>
        </references>
      </pivotArea>
    </format>
    <format dxfId="2212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"/>
          </reference>
        </references>
      </pivotArea>
    </format>
    <format dxfId="2211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0"/>
          </reference>
        </references>
      </pivotArea>
    </format>
    <format dxfId="2210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5"/>
          </reference>
        </references>
      </pivotArea>
    </format>
    <format dxfId="2209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6"/>
          </reference>
        </references>
      </pivotArea>
    </format>
    <format dxfId="2208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7"/>
          </reference>
        </references>
      </pivotArea>
    </format>
    <format dxfId="2207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5"/>
          </reference>
        </references>
      </pivotArea>
    </format>
    <format dxfId="2206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9"/>
          </reference>
        </references>
      </pivotArea>
    </format>
    <format dxfId="2205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44"/>
          </reference>
        </references>
      </pivotArea>
    </format>
    <format dxfId="2204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49"/>
          </reference>
        </references>
      </pivotArea>
    </format>
    <format dxfId="2203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55"/>
          </reference>
        </references>
      </pivotArea>
    </format>
    <format dxfId="2202">
      <pivotArea dataOnly="0" labelOnly="1" fieldPosition="0">
        <references count="3">
          <reference field="11" count="1" selected="0">
            <x v="13"/>
          </reference>
          <reference field="14" count="1">
            <x v="1"/>
          </reference>
          <reference field="16" count="1" selected="0">
            <x v="18"/>
          </reference>
        </references>
      </pivotArea>
    </format>
    <format dxfId="2201">
      <pivotArea dataOnly="0" labelOnly="1" fieldPosition="0">
        <references count="3">
          <reference field="11" count="1" selected="0">
            <x v="14"/>
          </reference>
          <reference field="14" count="1">
            <x v="1"/>
          </reference>
          <reference field="16" count="1" selected="0">
            <x v="52"/>
          </reference>
        </references>
      </pivotArea>
    </format>
    <format dxfId="2200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21"/>
          </reference>
        </references>
      </pivotArea>
    </format>
    <format dxfId="2199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1"/>
          </reference>
        </references>
      </pivotArea>
    </format>
    <format dxfId="2198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3"/>
          </reference>
        </references>
      </pivotArea>
    </format>
    <format dxfId="2197">
      <pivotArea dataOnly="0" labelOnly="1" fieldPosition="0">
        <references count="3">
          <reference field="11" count="1" selected="0">
            <x v="16"/>
          </reference>
          <reference field="14" count="1">
            <x v="0"/>
          </reference>
          <reference field="16" count="1" selected="0">
            <x v="17"/>
          </reference>
        </references>
      </pivotArea>
    </format>
    <format dxfId="2196">
      <pivotArea dataOnly="0" labelOnly="1" fieldPosition="0">
        <references count="4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>
            <x v="110"/>
          </reference>
        </references>
      </pivotArea>
    </format>
    <format dxfId="2195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3">
            <x v="62"/>
            <x v="71"/>
            <x v="105"/>
          </reference>
        </references>
      </pivotArea>
    </format>
    <format dxfId="2194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9">
            <x v="24"/>
            <x v="25"/>
            <x v="47"/>
            <x v="49"/>
            <x v="50"/>
            <x v="61"/>
            <x v="73"/>
            <x v="76"/>
            <x v="109"/>
          </reference>
        </references>
      </pivotArea>
    </format>
    <format dxfId="2193">
      <pivotArea dataOnly="0" labelOnly="1" fieldPosition="0">
        <references count="4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>
            <x v="110"/>
          </reference>
        </references>
      </pivotArea>
    </format>
    <format dxfId="2192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4">
            <x v="38"/>
            <x v="113"/>
            <x v="115"/>
            <x v="132"/>
          </reference>
        </references>
      </pivotArea>
    </format>
    <format dxfId="2191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2">
            <x v="101"/>
            <x v="116"/>
          </reference>
        </references>
      </pivotArea>
    </format>
    <format dxfId="2190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>
            <x v="113"/>
          </reference>
        </references>
      </pivotArea>
    </format>
    <format dxfId="2189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3">
            <x v="72"/>
            <x v="101"/>
            <x v="113"/>
          </reference>
        </references>
      </pivotArea>
    </format>
    <format dxfId="2188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>
            <x v="113"/>
          </reference>
        </references>
      </pivotArea>
    </format>
    <format dxfId="2187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5">
            <x v="38"/>
            <x v="42"/>
            <x v="51"/>
            <x v="63"/>
            <x v="101"/>
          </reference>
        </references>
      </pivotArea>
    </format>
    <format dxfId="2186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>
            <x v="114"/>
          </reference>
        </references>
      </pivotArea>
    </format>
    <format dxfId="2185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>
            <x v="113"/>
          </reference>
        </references>
      </pivotArea>
    </format>
    <format dxfId="2184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4">
            <x v="26"/>
            <x v="28"/>
            <x v="29"/>
            <x v="32"/>
            <x v="34"/>
            <x v="48"/>
            <x v="51"/>
            <x v="66"/>
            <x v="67"/>
            <x v="101"/>
            <x v="119"/>
            <x v="123"/>
            <x v="125"/>
            <x v="132"/>
          </reference>
        </references>
      </pivotArea>
    </format>
    <format dxfId="2183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2">
            <x v="101"/>
            <x v="113"/>
          </reference>
        </references>
      </pivotArea>
    </format>
    <format dxfId="2182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>
            <x v="112"/>
          </reference>
        </references>
      </pivotArea>
    </format>
    <format dxfId="2181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>
            <x v="112"/>
          </reference>
        </references>
      </pivotArea>
    </format>
    <format dxfId="2180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2">
            <x v="40"/>
            <x v="112"/>
          </reference>
        </references>
      </pivotArea>
    </format>
    <format dxfId="2179">
      <pivotArea dataOnly="0" labelOnly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4">
            <x v="26"/>
            <x v="48"/>
            <x v="51"/>
            <x v="91"/>
          </reference>
        </references>
      </pivotArea>
    </format>
    <format dxfId="2178">
      <pivotArea dataOnly="0" labelOnly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0">
            <x v="23"/>
            <x v="26"/>
            <x v="40"/>
            <x v="45"/>
            <x v="76"/>
            <x v="101"/>
            <x v="110"/>
            <x v="113"/>
            <x v="132"/>
            <x v="134"/>
          </reference>
        </references>
      </pivotArea>
    </format>
    <format dxfId="2177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8">
            <x v="20"/>
            <x v="35"/>
            <x v="36"/>
            <x v="38"/>
            <x v="48"/>
            <x v="51"/>
            <x v="54"/>
            <x v="58"/>
            <x v="60"/>
            <x v="61"/>
            <x v="62"/>
            <x v="82"/>
            <x v="86"/>
            <x v="87"/>
            <x v="120"/>
            <x v="121"/>
            <x v="122"/>
            <x v="132"/>
          </reference>
        </references>
      </pivotArea>
    </format>
    <format dxfId="2176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7">
            <x v="64"/>
            <x v="70"/>
            <x v="76"/>
            <x v="130"/>
            <x v="133"/>
            <x v="136"/>
            <x v="137"/>
          </reference>
        </references>
      </pivotArea>
    </format>
    <format dxfId="2175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5">
            <x v="48"/>
            <x v="73"/>
            <x v="138"/>
            <x v="139"/>
            <x v="140"/>
          </reference>
        </references>
      </pivotArea>
    </format>
    <format dxfId="2174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>
            <x v="140"/>
          </reference>
        </references>
      </pivotArea>
    </format>
    <format dxfId="2173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3">
            <x v="22"/>
            <x v="48"/>
            <x v="92"/>
          </reference>
        </references>
      </pivotArea>
    </format>
    <format dxfId="2172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4">
            <x v="35"/>
            <x v="48"/>
            <x v="51"/>
            <x v="59"/>
          </reference>
        </references>
      </pivotArea>
    </format>
    <format dxfId="2171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2">
            <x v="22"/>
            <x v="30"/>
            <x v="31"/>
            <x v="36"/>
            <x v="38"/>
            <x v="48"/>
            <x v="51"/>
            <x v="66"/>
            <x v="74"/>
            <x v="126"/>
            <x v="128"/>
            <x v="132"/>
          </reference>
        </references>
      </pivotArea>
    </format>
    <format dxfId="2170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21">
            <x v="22"/>
            <x v="31"/>
            <x v="37"/>
            <x v="38"/>
            <x v="40"/>
            <x v="41"/>
            <x v="42"/>
            <x v="44"/>
            <x v="47"/>
            <x v="48"/>
            <x v="51"/>
            <x v="76"/>
            <x v="88"/>
            <x v="90"/>
            <x v="92"/>
            <x v="123"/>
            <x v="124"/>
            <x v="127"/>
            <x v="129"/>
            <x v="131"/>
            <x v="133"/>
          </reference>
        </references>
      </pivotArea>
    </format>
    <format dxfId="2169">
      <pivotArea dataOnly="0" labelOnly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9">
            <x v="30"/>
            <x v="31"/>
            <x v="35"/>
            <x v="36"/>
            <x v="38"/>
            <x v="39"/>
            <x v="43"/>
            <x v="44"/>
            <x v="48"/>
            <x v="51"/>
            <x v="57"/>
            <x v="59"/>
            <x v="66"/>
            <x v="68"/>
            <x v="69"/>
            <x v="75"/>
            <x v="91"/>
            <x v="104"/>
            <x v="126"/>
          </reference>
        </references>
      </pivotArea>
    </format>
    <format dxfId="2168">
      <pivotArea dataOnly="0" labelOnly="1" fieldPosition="0">
        <references count="4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>
            <x v="110"/>
          </reference>
        </references>
      </pivotArea>
    </format>
    <format dxfId="2167">
      <pivotArea dataOnly="0" labelOnly="1" fieldPosition="0">
        <references count="4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>
            <x v="110"/>
          </reference>
        </references>
      </pivotArea>
    </format>
    <format dxfId="2166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48">
            <x v="17"/>
            <x v="20"/>
            <x v="21"/>
            <x v="22"/>
            <x v="25"/>
            <x v="30"/>
            <x v="31"/>
            <x v="34"/>
            <x v="35"/>
            <x v="36"/>
            <x v="38"/>
            <x v="40"/>
            <x v="44"/>
            <x v="46"/>
            <x v="48"/>
            <x v="51"/>
            <x v="52"/>
            <x v="55"/>
            <x v="57"/>
            <x v="59"/>
            <x v="60"/>
            <x v="61"/>
            <x v="63"/>
            <x v="64"/>
            <x v="65"/>
            <x v="67"/>
            <x v="68"/>
            <x v="69"/>
            <x v="70"/>
            <x v="71"/>
            <x v="74"/>
            <x v="80"/>
            <x v="81"/>
            <x v="83"/>
            <x v="85"/>
            <x v="86"/>
            <x v="89"/>
            <x v="91"/>
            <x v="94"/>
            <x v="101"/>
            <x v="102"/>
            <x v="104"/>
            <x v="105"/>
            <x v="109"/>
            <x v="118"/>
            <x v="121"/>
            <x v="129"/>
            <x v="136"/>
          </reference>
        </references>
      </pivotArea>
    </format>
    <format dxfId="2165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>
            <x v="46"/>
          </reference>
        </references>
      </pivotArea>
    </format>
    <format dxfId="2164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>
            <x v="46"/>
          </reference>
        </references>
      </pivotArea>
    </format>
    <format dxfId="2163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8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77"/>
          </reference>
        </references>
      </pivotArea>
    </format>
    <format dxfId="2162">
      <pivotArea dataOnly="0" labelOnly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2">
            <x v="113"/>
            <x v="116"/>
          </reference>
        </references>
      </pivotArea>
    </format>
    <format dxfId="2161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4">
            <x v="25"/>
            <x v="67"/>
            <x v="92"/>
            <x v="101"/>
          </reference>
        </references>
      </pivotArea>
    </format>
    <format dxfId="2160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5">
            <x v="62"/>
            <x v="76"/>
            <x v="93"/>
            <x v="95"/>
            <x v="96"/>
          </reference>
        </references>
      </pivotArea>
    </format>
    <format dxfId="2159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4">
            <x v="47"/>
            <x v="73"/>
            <x v="97"/>
            <x v="99"/>
          </reference>
        </references>
      </pivotArea>
    </format>
    <format dxfId="2158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>
            <x v="76"/>
          </reference>
        </references>
      </pivotArea>
    </format>
    <format dxfId="2157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4">
            <x v="25"/>
            <x v="67"/>
            <x v="92"/>
            <x v="101"/>
          </reference>
        </references>
      </pivotArea>
    </format>
    <format dxfId="2156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9">
            <x v="19"/>
            <x v="25"/>
            <x v="27"/>
            <x v="35"/>
            <x v="36"/>
            <x v="47"/>
            <x v="52"/>
            <x v="91"/>
            <x v="101"/>
          </reference>
        </references>
      </pivotArea>
    </format>
    <format dxfId="2155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>
            <x v="116"/>
          </reference>
        </references>
      </pivotArea>
    </format>
    <format dxfId="2154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6">
            <x v="70"/>
            <x v="76"/>
            <x v="77"/>
            <x v="101"/>
            <x v="104"/>
            <x v="135"/>
          </reference>
        </references>
      </pivotArea>
    </format>
    <format dxfId="2153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6">
            <x v="41"/>
            <x v="42"/>
            <x v="48"/>
            <x v="51"/>
            <x v="130"/>
            <x v="133"/>
          </reference>
        </references>
      </pivotArea>
    </format>
    <format dxfId="2152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0">
            <x v="23"/>
            <x v="30"/>
            <x v="31"/>
            <x v="33"/>
            <x v="36"/>
            <x v="38"/>
            <x v="48"/>
            <x v="65"/>
            <x v="76"/>
            <x v="101"/>
          </reference>
        </references>
      </pivotArea>
    </format>
    <format dxfId="2151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>
            <x v="117"/>
          </reference>
        </references>
      </pivotArea>
    </format>
    <format dxfId="2150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2">
            <x v="76"/>
            <x v="113"/>
          </reference>
        </references>
      </pivotArea>
    </format>
    <format dxfId="2149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0">
            <x v="17"/>
            <x v="18"/>
            <x v="22"/>
            <x v="38"/>
            <x v="48"/>
            <x v="51"/>
            <x v="76"/>
            <x v="113"/>
            <x v="130"/>
            <x v="132"/>
          </reference>
        </references>
      </pivotArea>
    </format>
    <format dxfId="2148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7">
            <x v="18"/>
            <x v="52"/>
            <x v="75"/>
            <x v="76"/>
            <x v="101"/>
            <x v="122"/>
            <x v="130"/>
          </reference>
        </references>
      </pivotArea>
    </format>
    <format dxfId="2147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>
            <x v="65"/>
          </reference>
        </references>
      </pivotArea>
    </format>
    <format dxfId="2146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>
            <x v="113"/>
          </reference>
        </references>
      </pivotArea>
    </format>
    <format dxfId="2145">
      <pivotArea dataOnly="0" labelOnly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5">
            <x v="25"/>
            <x v="38"/>
            <x v="48"/>
            <x v="68"/>
            <x v="86"/>
          </reference>
        </references>
      </pivotArea>
    </format>
    <format dxfId="2144">
      <pivotArea dataOnly="0" labelOnly="1" fieldPosition="0">
        <references count="4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>
            <x v="110"/>
          </reference>
        </references>
      </pivotArea>
    </format>
    <format dxfId="2143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22">
            <x v="17"/>
            <x v="20"/>
            <x v="25"/>
            <x v="41"/>
            <x v="51"/>
            <x v="52"/>
            <x v="53"/>
            <x v="62"/>
            <x v="67"/>
            <x v="68"/>
            <x v="70"/>
            <x v="73"/>
            <x v="77"/>
            <x v="78"/>
            <x v="79"/>
            <x v="85"/>
            <x v="97"/>
            <x v="98"/>
            <x v="100"/>
            <x v="101"/>
            <x v="108"/>
            <x v="141"/>
          </reference>
        </references>
      </pivotArea>
    </format>
    <format dxfId="2142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7">
            <x v="84"/>
            <x v="103"/>
            <x v="105"/>
            <x v="110"/>
            <x v="111"/>
            <x v="142"/>
            <x v="143"/>
          </reference>
        </references>
      </pivotArea>
    </format>
    <format dxfId="2141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3">
            <x v="24"/>
            <x v="106"/>
            <x v="107"/>
          </reference>
        </references>
      </pivotArea>
    </format>
    <format dxfId="2140">
      <pivotArea dataOnly="0" labelOnly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0">
            <x v="26"/>
            <x v="41"/>
            <x v="42"/>
            <x v="51"/>
            <x v="56"/>
            <x v="92"/>
            <x v="101"/>
            <x v="123"/>
            <x v="124"/>
            <x v="133"/>
          </reference>
        </references>
      </pivotArea>
    </format>
    <format dxfId="2139">
      <pivotArea dataOnly="0" labelOnly="1" fieldPosition="0">
        <references count="5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138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13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213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2135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2134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2133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132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9"/>
          </reference>
          <reference field="22" count="1">
            <x v="74"/>
          </reference>
        </references>
      </pivotArea>
    </format>
    <format dxfId="2131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50"/>
          </reference>
          <reference field="22" count="1">
            <x v="90"/>
          </reference>
        </references>
      </pivotArea>
    </format>
    <format dxfId="2130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129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128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12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2126">
      <pivotArea dataOnly="0" labelOnly="1" fieldPosition="0">
        <references count="5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12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12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12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5"/>
          </reference>
          <reference field="22" count="1">
            <x v="11"/>
          </reference>
        </references>
      </pivotArea>
    </format>
    <format dxfId="212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12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12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211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11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72"/>
          </reference>
          <reference field="22" count="1">
            <x v="118"/>
          </reference>
        </references>
      </pivotArea>
    </format>
    <format dxfId="211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11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11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11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11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11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11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211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10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 selected="0">
            <x v="114"/>
          </reference>
          <reference field="22" count="1">
            <x v="14"/>
          </reference>
        </references>
      </pivotArea>
    </format>
    <format dxfId="210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10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10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8"/>
          </reference>
          <reference field="22" count="1">
            <x v="97"/>
          </reference>
        </references>
      </pivotArea>
    </format>
    <format dxfId="210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9"/>
          </reference>
          <reference field="22" count="1">
            <x v="84"/>
          </reference>
        </references>
      </pivotArea>
    </format>
    <format dxfId="210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2"/>
          </reference>
          <reference field="22" count="1">
            <x v="15"/>
          </reference>
        </references>
      </pivotArea>
    </format>
    <format dxfId="210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210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10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10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09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209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09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19"/>
          </reference>
          <reference field="22" count="1">
            <x v="77"/>
          </reference>
        </references>
      </pivotArea>
    </format>
    <format dxfId="209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09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5"/>
          </reference>
          <reference field="22" count="1">
            <x v="32"/>
          </reference>
        </references>
      </pivotArea>
    </format>
    <format dxfId="209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09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09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09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09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08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08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087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086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85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84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083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2082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081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080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5"/>
          </reference>
          <reference field="22" count="1">
            <x v="85"/>
          </reference>
        </references>
      </pivotArea>
    </format>
    <format dxfId="2079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078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077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076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075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074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4"/>
          </reference>
          <reference field="22" count="1">
            <x v="4"/>
          </reference>
        </references>
      </pivotArea>
    </format>
    <format dxfId="207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207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07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07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06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6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6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4"/>
          </reference>
          <reference field="22" count="1">
            <x v="99"/>
          </reference>
        </references>
      </pivotArea>
    </format>
    <format dxfId="206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8"/>
          </reference>
          <reference field="22" count="1">
            <x v="46"/>
          </reference>
        </references>
      </pivotArea>
    </format>
    <format dxfId="206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206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06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06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2"/>
          </reference>
          <reference field="22" count="1">
            <x v="41"/>
          </reference>
        </references>
      </pivotArea>
    </format>
    <format dxfId="206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206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7"/>
          </reference>
          <reference field="22" count="1">
            <x v="51"/>
          </reference>
        </references>
      </pivotArea>
    </format>
    <format dxfId="205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0"/>
          </reference>
          <reference field="22" count="1">
            <x v="34"/>
          </reference>
        </references>
      </pivotArea>
    </format>
    <format dxfId="205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205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205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05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205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05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05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05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05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204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7"/>
          </reference>
          <reference field="22" count="1">
            <x v="57"/>
          </reference>
        </references>
      </pivotArea>
    </format>
    <format dxfId="204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4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04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8"/>
          </reference>
          <reference field="22" count="1">
            <x v="30"/>
          </reference>
        </references>
      </pivotArea>
    </format>
    <format dxfId="204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9"/>
          </reference>
          <reference field="22" count="1">
            <x v="22"/>
          </reference>
        </references>
      </pivotArea>
    </format>
    <format dxfId="204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04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04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04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4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03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03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3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3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203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03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03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03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03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03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2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2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02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202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202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8"/>
          </reference>
          <reference field="22" count="1">
            <x v="60"/>
          </reference>
        </references>
      </pivotArea>
    </format>
    <format dxfId="202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02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02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02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7"/>
          </reference>
          <reference field="22" count="1">
            <x v="66"/>
          </reference>
        </references>
      </pivotArea>
    </format>
    <format dxfId="202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01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01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01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01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01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01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1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1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01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88"/>
          </reference>
          <reference field="22" count="1">
            <x v="52"/>
          </reference>
        </references>
      </pivotArea>
    </format>
    <format dxfId="201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0"/>
          </reference>
          <reference field="22" count="1">
            <x v="105"/>
          </reference>
        </references>
      </pivotArea>
    </format>
    <format dxfId="200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00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00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200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7"/>
          </reference>
          <reference field="22" count="1">
            <x v="61"/>
          </reference>
        </references>
      </pivotArea>
    </format>
    <format dxfId="200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200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1"/>
          </reference>
          <reference field="22" count="1">
            <x v="36"/>
          </reference>
        </references>
      </pivotArea>
    </format>
    <format dxfId="200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00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00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00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99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99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99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9"/>
          </reference>
          <reference field="22" count="1">
            <x v="96"/>
          </reference>
        </references>
      </pivotArea>
    </format>
    <format dxfId="199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3"/>
          </reference>
          <reference field="22" count="1">
            <x v="70"/>
          </reference>
        </references>
      </pivotArea>
    </format>
    <format dxfId="199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99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99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99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199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99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98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98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98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198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98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98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1983">
      <pivotArea dataOnly="0" labelOnly="1" fieldPosition="0">
        <references count="5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982">
      <pivotArea dataOnly="0" labelOnly="1" fieldPosition="0">
        <references count="5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98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98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97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1"/>
          </reference>
          <reference field="22" count="1">
            <x v="65"/>
          </reference>
        </references>
      </pivotArea>
    </format>
    <format dxfId="197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97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97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97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97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197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97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97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97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96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96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96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96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96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96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5"/>
          </reference>
          <reference field="22" count="1">
            <x v="101"/>
          </reference>
        </references>
      </pivotArea>
    </format>
    <format dxfId="196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196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96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196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95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195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195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95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95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95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95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95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195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195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0"/>
          </reference>
          <reference field="22" count="1">
            <x v="109"/>
          </reference>
        </references>
      </pivotArea>
    </format>
    <format dxfId="194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1"/>
          </reference>
          <reference field="22" count="1">
            <x v="108"/>
          </reference>
        </references>
      </pivotArea>
    </format>
    <format dxfId="194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3"/>
          </reference>
          <reference field="22" count="1">
            <x v="19"/>
          </reference>
        </references>
      </pivotArea>
    </format>
    <format dxfId="194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194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94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9"/>
          </reference>
          <reference field="22" count="1">
            <x v="106"/>
          </reference>
        </references>
      </pivotArea>
    </format>
    <format dxfId="194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94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4"/>
          </reference>
          <reference field="22" count="1">
            <x v="116"/>
          </reference>
        </references>
      </pivotArea>
    </format>
    <format dxfId="194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94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2"/>
          </reference>
          <reference field="22" count="1">
            <x v="127"/>
          </reference>
        </references>
      </pivotArea>
    </format>
    <format dxfId="194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93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93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193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18"/>
          </reference>
          <reference field="22" count="1">
            <x v="76"/>
          </reference>
        </references>
      </pivotArea>
    </format>
    <format dxfId="193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193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193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193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93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93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0"/>
          </reference>
          <reference field="22" count="1">
            <x v="26"/>
          </reference>
        </references>
      </pivotArea>
    </format>
    <format dxfId="193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"/>
          </reference>
          <reference field="22" count="1">
            <x v="134"/>
          </reference>
        </references>
      </pivotArea>
    </format>
    <format dxfId="192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2"/>
          </reference>
          <reference field="22" count="1">
            <x v="47"/>
          </reference>
        </references>
      </pivotArea>
    </format>
    <format dxfId="192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3"/>
          </reference>
          <reference field="22" count="1">
            <x v="135"/>
          </reference>
        </references>
      </pivotArea>
    </format>
    <format dxfId="192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4"/>
          </reference>
          <reference field="22" count="1">
            <x v="107"/>
          </reference>
        </references>
      </pivotArea>
    </format>
    <format dxfId="192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5"/>
          </reference>
          <reference field="22" count="1">
            <x v="92"/>
          </reference>
        </references>
      </pivotArea>
    </format>
    <format dxfId="192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6"/>
          </reference>
          <reference field="22" count="1">
            <x v="43"/>
          </reference>
        </references>
      </pivotArea>
    </format>
    <format dxfId="192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"/>
          </reference>
          <reference field="22" count="1">
            <x v="48"/>
          </reference>
        </references>
      </pivotArea>
    </format>
    <format dxfId="192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8"/>
          </reference>
          <reference field="22" count="1">
            <x v="20"/>
          </reference>
        </references>
      </pivotArea>
    </format>
    <format dxfId="192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9"/>
          </reference>
          <reference field="22" count="1">
            <x v="24"/>
          </reference>
        </references>
      </pivotArea>
    </format>
    <format dxfId="192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0"/>
          </reference>
          <reference field="22" count="1">
            <x v="25"/>
          </reference>
        </references>
      </pivotArea>
    </format>
    <format dxfId="192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1"/>
          </reference>
          <reference field="22" count="1">
            <x v="2"/>
          </reference>
        </references>
      </pivotArea>
    </format>
    <format dxfId="191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2"/>
          </reference>
          <reference field="22" count="1">
            <x v="1"/>
          </reference>
        </references>
      </pivotArea>
    </format>
    <format dxfId="191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3"/>
          </reference>
          <reference field="22" count="1">
            <x v="3"/>
          </reference>
        </references>
      </pivotArea>
    </format>
    <format dxfId="191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4"/>
          </reference>
          <reference field="22" count="1">
            <x v="50"/>
          </reference>
        </references>
      </pivotArea>
    </format>
    <format dxfId="191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5"/>
          </reference>
          <reference field="22" count="1">
            <x v="78"/>
          </reference>
        </references>
      </pivotArea>
    </format>
    <format dxfId="191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6"/>
          </reference>
          <reference field="22" count="1">
            <x v="38"/>
          </reference>
        </references>
      </pivotArea>
    </format>
    <format dxfId="191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913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912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911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910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909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908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907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906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905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3"/>
          </reference>
          <reference field="22" count="1">
            <x v="27"/>
          </reference>
        </references>
      </pivotArea>
    </format>
    <format dxfId="1904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5"/>
          </reference>
          <reference field="22" count="1">
            <x v="119"/>
          </reference>
        </references>
      </pivotArea>
    </format>
    <format dxfId="1903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6"/>
          </reference>
          <reference field="22" count="1">
            <x v="111"/>
          </reference>
        </references>
      </pivotArea>
    </format>
    <format dxfId="1902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901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900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1899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9"/>
          </reference>
          <reference field="22" count="1">
            <x v="142"/>
          </reference>
        </references>
      </pivotArea>
    </format>
    <format dxfId="1898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97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896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895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894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9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9"/>
          </reference>
          <reference field="22" count="1">
            <x v="64"/>
          </reference>
        </references>
      </pivotArea>
    </format>
    <format dxfId="189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89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7"/>
          </reference>
          <reference field="22" count="1">
            <x v="140"/>
          </reference>
        </references>
      </pivotArea>
    </format>
    <format dxfId="189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88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888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88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88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88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8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88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88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8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88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7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87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35"/>
          </reference>
          <reference field="22" count="1">
            <x v="137"/>
          </reference>
        </references>
      </pivotArea>
    </format>
    <format dxfId="187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87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87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87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87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87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87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187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86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86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3"/>
          </reference>
          <reference field="22" count="1">
            <x v="58"/>
          </reference>
        </references>
      </pivotArea>
    </format>
    <format dxfId="186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86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86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86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86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6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6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 selected="0">
            <x v="117"/>
          </reference>
          <reference field="22" count="1">
            <x v="10"/>
          </reference>
        </references>
      </pivotArea>
    </format>
    <format dxfId="186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5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85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85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185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85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85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85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85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5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85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84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84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184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84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184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84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4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184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84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84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839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838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837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836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835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834">
      <pivotArea dataOnly="0" labelOnly="1" fieldPosition="0">
        <references count="5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83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83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83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83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82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82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82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3"/>
          </reference>
          <reference field="22" count="1">
            <x v="103"/>
          </reference>
        </references>
      </pivotArea>
    </format>
    <format dxfId="182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82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82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82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82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82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82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8"/>
          </reference>
          <reference field="22" count="1">
            <x v="114"/>
          </reference>
        </references>
      </pivotArea>
    </format>
    <format dxfId="181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9"/>
          </reference>
          <reference field="22" count="1">
            <x v="122"/>
          </reference>
        </references>
      </pivotArea>
    </format>
    <format dxfId="181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181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181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8"/>
          </reference>
          <reference field="22" count="1">
            <x v="88"/>
          </reference>
        </references>
      </pivotArea>
    </format>
    <format dxfId="181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0"/>
          </reference>
          <reference field="22" count="1">
            <x v="86"/>
          </reference>
        </references>
      </pivotArea>
    </format>
    <format dxfId="181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81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8"/>
          </reference>
          <reference field="22" count="1">
            <x v="81"/>
          </reference>
        </references>
      </pivotArea>
    </format>
    <format dxfId="181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41"/>
          </reference>
          <reference field="22" count="1">
            <x v="31"/>
          </reference>
        </references>
      </pivotArea>
    </format>
    <format dxfId="181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84"/>
          </reference>
          <reference field="22" count="1">
            <x v="126"/>
          </reference>
        </references>
      </pivotArea>
    </format>
    <format dxfId="181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3"/>
          </reference>
          <reference field="22" count="1">
            <x v="104"/>
          </reference>
        </references>
      </pivotArea>
    </format>
    <format dxfId="180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80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80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1"/>
          </reference>
          <reference field="22" count="1">
            <x v="138"/>
          </reference>
        </references>
      </pivotArea>
    </format>
    <format dxfId="180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2"/>
          </reference>
          <reference field="22" count="1">
            <x v="0"/>
          </reference>
        </references>
      </pivotArea>
    </format>
    <format dxfId="180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3"/>
          </reference>
          <reference field="22" count="1">
            <x v="56"/>
          </reference>
        </references>
      </pivotArea>
    </format>
    <format dxfId="180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180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6"/>
          </reference>
          <reference field="22" count="1">
            <x v="28"/>
          </reference>
        </references>
      </pivotArea>
    </format>
    <format dxfId="180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7"/>
          </reference>
          <reference field="22" count="1">
            <x v="89"/>
          </reference>
        </references>
      </pivotArea>
    </format>
    <format dxfId="1801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800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799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798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797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6"/>
          </reference>
          <reference field="22" count="1">
            <x v="100"/>
          </reference>
        </references>
      </pivotArea>
    </format>
    <format dxfId="1796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795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794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1793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1792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791">
      <pivotArea field="11" type="button" dataOnly="0" labelOnly="1" outline="0" axis="axisRow" fieldPosition="0"/>
    </format>
    <format dxfId="1790">
      <pivotArea dataOnly="0" labelOnly="1" fieldPosition="0">
        <references count="1">
          <reference field="11" count="0"/>
        </references>
      </pivotArea>
    </format>
    <format dxfId="1789">
      <pivotArea dataOnly="0" labelOnly="1" grandRow="1" outline="0" fieldPosition="0"/>
    </format>
    <format dxfId="1788">
      <pivotArea dataOnly="0" labelOnly="1" fieldPosition="0">
        <references count="2">
          <reference field="11" count="1" selected="0">
            <x v="0"/>
          </reference>
          <reference field="16" count="1">
            <x v="11"/>
          </reference>
        </references>
      </pivotArea>
    </format>
    <format dxfId="1787">
      <pivotArea dataOnly="0" labelOnly="1" fieldPosition="0">
        <references count="2">
          <reference field="11" count="1" selected="0">
            <x v="1"/>
          </reference>
          <reference field="16" count="2">
            <x v="15"/>
            <x v="24"/>
          </reference>
        </references>
      </pivotArea>
    </format>
    <format dxfId="1786">
      <pivotArea dataOnly="0" labelOnly="1" fieldPosition="0">
        <references count="2">
          <reference field="11" count="1" selected="0">
            <x v="2"/>
          </reference>
          <reference field="16" count="1">
            <x v="0"/>
          </reference>
        </references>
      </pivotArea>
    </format>
    <format dxfId="1785">
      <pivotArea dataOnly="0" labelOnly="1" fieldPosition="0">
        <references count="2">
          <reference field="11" count="1" selected="0">
            <x v="3"/>
          </reference>
          <reference field="16" count="8">
            <x v="4"/>
            <x v="5"/>
            <x v="6"/>
            <x v="12"/>
            <x v="30"/>
            <x v="33"/>
            <x v="38"/>
            <x v="56"/>
          </reference>
        </references>
      </pivotArea>
    </format>
    <format dxfId="1784">
      <pivotArea dataOnly="0" labelOnly="1" fieldPosition="0">
        <references count="2">
          <reference field="11" count="1" selected="0">
            <x v="4"/>
          </reference>
          <reference field="16" count="6">
            <x v="1"/>
            <x v="7"/>
            <x v="14"/>
            <x v="28"/>
            <x v="32"/>
            <x v="46"/>
          </reference>
        </references>
      </pivotArea>
    </format>
    <format dxfId="1783">
      <pivotArea dataOnly="0" labelOnly="1" fieldPosition="0">
        <references count="2">
          <reference field="11" count="1" selected="0">
            <x v="5"/>
          </reference>
          <reference field="16" count="1">
            <x v="34"/>
          </reference>
        </references>
      </pivotArea>
    </format>
    <format dxfId="1782">
      <pivotArea dataOnly="0" labelOnly="1" fieldPosition="0">
        <references count="2">
          <reference field="11" count="1" selected="0">
            <x v="6"/>
          </reference>
          <reference field="16" count="2">
            <x v="29"/>
            <x v="53"/>
          </reference>
        </references>
      </pivotArea>
    </format>
    <format dxfId="1781">
      <pivotArea dataOnly="0" labelOnly="1" fieldPosition="0">
        <references count="2">
          <reference field="11" count="1" selected="0">
            <x v="7"/>
          </reference>
          <reference field="16" count="7">
            <x v="31"/>
            <x v="36"/>
            <x v="42"/>
            <x v="47"/>
            <x v="48"/>
            <x v="50"/>
            <x v="54"/>
          </reference>
        </references>
      </pivotArea>
    </format>
    <format dxfId="1780">
      <pivotArea dataOnly="0" labelOnly="1" fieldPosition="0">
        <references count="2">
          <reference field="11" count="1" selected="0">
            <x v="8"/>
          </reference>
          <reference field="16" count="1">
            <x v="40"/>
          </reference>
        </references>
      </pivotArea>
    </format>
    <format dxfId="1779">
      <pivotArea dataOnly="0" labelOnly="1" fieldPosition="0">
        <references count="2">
          <reference field="11" count="1" selected="0">
            <x v="9"/>
          </reference>
          <reference field="16" count="1">
            <x v="10"/>
          </reference>
        </references>
      </pivotArea>
    </format>
    <format dxfId="1778">
      <pivotArea dataOnly="0" labelOnly="1" fieldPosition="0">
        <references count="2">
          <reference field="11" count="1" selected="0">
            <x v="10"/>
          </reference>
          <reference field="16" count="4">
            <x v="13"/>
            <x v="22"/>
            <x v="23"/>
            <x v="51"/>
          </reference>
        </references>
      </pivotArea>
    </format>
    <format dxfId="1777">
      <pivotArea dataOnly="0" labelOnly="1" fieldPosition="0">
        <references count="2">
          <reference field="11" count="1" selected="0">
            <x v="11"/>
          </reference>
          <reference field="16" count="6">
            <x v="8"/>
            <x v="9"/>
            <x v="16"/>
            <x v="19"/>
            <x v="37"/>
            <x v="45"/>
          </reference>
        </references>
      </pivotArea>
    </format>
    <format dxfId="1776">
      <pivotArea dataOnly="0" labelOnly="1" fieldPosition="0">
        <references count="2">
          <reference field="11" count="1" selected="0">
            <x v="12"/>
          </reference>
          <reference field="16" count="11">
            <x v="2"/>
            <x v="3"/>
            <x v="20"/>
            <x v="25"/>
            <x v="26"/>
            <x v="27"/>
            <x v="35"/>
            <x v="39"/>
            <x v="44"/>
            <x v="49"/>
            <x v="55"/>
          </reference>
        </references>
      </pivotArea>
    </format>
    <format dxfId="1775">
      <pivotArea dataOnly="0" labelOnly="1" fieldPosition="0">
        <references count="2">
          <reference field="11" count="1" selected="0">
            <x v="13"/>
          </reference>
          <reference field="16" count="1">
            <x v="18"/>
          </reference>
        </references>
      </pivotArea>
    </format>
    <format dxfId="1774">
      <pivotArea dataOnly="0" labelOnly="1" fieldPosition="0">
        <references count="2">
          <reference field="11" count="1" selected="0">
            <x v="14"/>
          </reference>
          <reference field="16" count="1">
            <x v="52"/>
          </reference>
        </references>
      </pivotArea>
    </format>
    <format dxfId="1773">
      <pivotArea dataOnly="0" labelOnly="1" fieldPosition="0">
        <references count="2">
          <reference field="11" count="1" selected="0">
            <x v="15"/>
          </reference>
          <reference field="16" count="3">
            <x v="21"/>
            <x v="41"/>
            <x v="43"/>
          </reference>
        </references>
      </pivotArea>
    </format>
    <format dxfId="1772">
      <pivotArea dataOnly="0" labelOnly="1" fieldPosition="0">
        <references count="2">
          <reference field="11" count="1" selected="0">
            <x v="16"/>
          </reference>
          <reference field="16" count="1">
            <x v="17"/>
          </reference>
        </references>
      </pivotArea>
    </format>
    <format dxfId="1771">
      <pivotArea dataOnly="0" labelOnly="1" fieldPosition="0">
        <references count="3">
          <reference field="11" count="1" selected="0">
            <x v="0"/>
          </reference>
          <reference field="14" count="1">
            <x v="1"/>
          </reference>
          <reference field="16" count="1" selected="0">
            <x v="11"/>
          </reference>
        </references>
      </pivotArea>
    </format>
    <format dxfId="1770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15"/>
          </reference>
        </references>
      </pivotArea>
    </format>
    <format dxfId="1769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24"/>
          </reference>
        </references>
      </pivotArea>
    </format>
    <format dxfId="1768">
      <pivotArea dataOnly="0" labelOnly="1" fieldPosition="0">
        <references count="3">
          <reference field="11" count="1" selected="0">
            <x v="2"/>
          </reference>
          <reference field="14" count="1">
            <x v="7"/>
          </reference>
          <reference field="16" count="1" selected="0">
            <x v="0"/>
          </reference>
        </references>
      </pivotArea>
    </format>
    <format dxfId="1767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4"/>
          </reference>
        </references>
      </pivotArea>
    </format>
    <format dxfId="1766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"/>
          </reference>
        </references>
      </pivotArea>
    </format>
    <format dxfId="1765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6"/>
          </reference>
        </references>
      </pivotArea>
    </format>
    <format dxfId="1764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12"/>
          </reference>
        </references>
      </pivotArea>
    </format>
    <format dxfId="1763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0"/>
          </reference>
        </references>
      </pivotArea>
    </format>
    <format dxfId="1762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3"/>
          </reference>
        </references>
      </pivotArea>
    </format>
    <format dxfId="1761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8"/>
          </reference>
        </references>
      </pivotArea>
    </format>
    <format dxfId="1760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6"/>
          </reference>
        </references>
      </pivotArea>
    </format>
    <format dxfId="1759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"/>
          </reference>
        </references>
      </pivotArea>
    </format>
    <format dxfId="1758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7"/>
          </reference>
        </references>
      </pivotArea>
    </format>
    <format dxfId="1757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4"/>
          </reference>
        </references>
      </pivotArea>
    </format>
    <format dxfId="1756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28"/>
          </reference>
        </references>
      </pivotArea>
    </format>
    <format dxfId="1755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32"/>
          </reference>
        </references>
      </pivotArea>
    </format>
    <format dxfId="1754">
      <pivotArea dataOnly="0" labelOnly="1" fieldPosition="0">
        <references count="3">
          <reference field="11" count="1" selected="0">
            <x v="4"/>
          </reference>
          <reference field="14" count="1">
            <x v="5"/>
          </reference>
          <reference field="16" count="1" selected="0">
            <x v="46"/>
          </reference>
        </references>
      </pivotArea>
    </format>
    <format dxfId="1753">
      <pivotArea dataOnly="0" labelOnly="1" fieldPosition="0">
        <references count="3">
          <reference field="11" count="1" selected="0">
            <x v="5"/>
          </reference>
          <reference field="14" count="1">
            <x v="0"/>
          </reference>
          <reference field="16" count="1" selected="0">
            <x v="34"/>
          </reference>
        </references>
      </pivotArea>
    </format>
    <format dxfId="1752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29"/>
          </reference>
        </references>
      </pivotArea>
    </format>
    <format dxfId="1751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53"/>
          </reference>
        </references>
      </pivotArea>
    </format>
    <format dxfId="1750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1"/>
          </reference>
        </references>
      </pivotArea>
    </format>
    <format dxfId="1749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6"/>
          </reference>
        </references>
      </pivotArea>
    </format>
    <format dxfId="1748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2"/>
          </reference>
        </references>
      </pivotArea>
    </format>
    <format dxfId="1747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7"/>
          </reference>
        </references>
      </pivotArea>
    </format>
    <format dxfId="1746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8"/>
          </reference>
        </references>
      </pivotArea>
    </format>
    <format dxfId="1745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50"/>
          </reference>
        </references>
      </pivotArea>
    </format>
    <format dxfId="1744">
      <pivotArea dataOnly="0" labelOnly="1" fieldPosition="0">
        <references count="3">
          <reference field="11" count="1" selected="0">
            <x v="7"/>
          </reference>
          <reference field="14" count="1">
            <x v="3"/>
          </reference>
          <reference field="16" count="1" selected="0">
            <x v="54"/>
          </reference>
        </references>
      </pivotArea>
    </format>
    <format dxfId="1743">
      <pivotArea dataOnly="0" labelOnly="1" fieldPosition="0">
        <references count="3">
          <reference field="11" count="1" selected="0">
            <x v="8"/>
          </reference>
          <reference field="14" count="1">
            <x v="1"/>
          </reference>
          <reference field="16" count="1" selected="0">
            <x v="40"/>
          </reference>
        </references>
      </pivotArea>
    </format>
    <format dxfId="1742">
      <pivotArea dataOnly="0" labelOnly="1" fieldPosition="0">
        <references count="3">
          <reference field="11" count="1" selected="0">
            <x v="9"/>
          </reference>
          <reference field="14" count="1">
            <x v="1"/>
          </reference>
          <reference field="16" count="1" selected="0">
            <x v="10"/>
          </reference>
        </references>
      </pivotArea>
    </format>
    <format dxfId="1741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13"/>
          </reference>
        </references>
      </pivotArea>
    </format>
    <format dxfId="1740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2"/>
          </reference>
        </references>
      </pivotArea>
    </format>
    <format dxfId="1739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3"/>
          </reference>
        </references>
      </pivotArea>
    </format>
    <format dxfId="1738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51"/>
          </reference>
        </references>
      </pivotArea>
    </format>
    <format dxfId="1737">
      <pivotArea dataOnly="0" labelOnly="1" fieldPosition="0">
        <references count="3">
          <reference field="11" count="1" selected="0">
            <x v="11"/>
          </reference>
          <reference field="14" count="1">
            <x v="1"/>
          </reference>
          <reference field="16" count="1" selected="0">
            <x v="8"/>
          </reference>
        </references>
      </pivotArea>
    </format>
    <format dxfId="1736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9"/>
          </reference>
        </references>
      </pivotArea>
    </format>
    <format dxfId="1735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6"/>
          </reference>
        </references>
      </pivotArea>
    </format>
    <format dxfId="1734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9"/>
          </reference>
        </references>
      </pivotArea>
    </format>
    <format dxfId="1733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37"/>
          </reference>
        </references>
      </pivotArea>
    </format>
    <format dxfId="1732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45"/>
          </reference>
        </references>
      </pivotArea>
    </format>
    <format dxfId="1731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"/>
          </reference>
        </references>
      </pivotArea>
    </format>
    <format dxfId="1730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"/>
          </reference>
        </references>
      </pivotArea>
    </format>
    <format dxfId="1729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0"/>
          </reference>
        </references>
      </pivotArea>
    </format>
    <format dxfId="1728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5"/>
          </reference>
        </references>
      </pivotArea>
    </format>
    <format dxfId="1727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6"/>
          </reference>
        </references>
      </pivotArea>
    </format>
    <format dxfId="1726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7"/>
          </reference>
        </references>
      </pivotArea>
    </format>
    <format dxfId="1725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5"/>
          </reference>
        </references>
      </pivotArea>
    </format>
    <format dxfId="1724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9"/>
          </reference>
        </references>
      </pivotArea>
    </format>
    <format dxfId="1723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44"/>
          </reference>
        </references>
      </pivotArea>
    </format>
    <format dxfId="1722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49"/>
          </reference>
        </references>
      </pivotArea>
    </format>
    <format dxfId="1721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55"/>
          </reference>
        </references>
      </pivotArea>
    </format>
    <format dxfId="1720">
      <pivotArea dataOnly="0" labelOnly="1" fieldPosition="0">
        <references count="3">
          <reference field="11" count="1" selected="0">
            <x v="13"/>
          </reference>
          <reference field="14" count="1">
            <x v="1"/>
          </reference>
          <reference field="16" count="1" selected="0">
            <x v="18"/>
          </reference>
        </references>
      </pivotArea>
    </format>
    <format dxfId="1719">
      <pivotArea dataOnly="0" labelOnly="1" fieldPosition="0">
        <references count="3">
          <reference field="11" count="1" selected="0">
            <x v="14"/>
          </reference>
          <reference field="14" count="1">
            <x v="1"/>
          </reference>
          <reference field="16" count="1" selected="0">
            <x v="52"/>
          </reference>
        </references>
      </pivotArea>
    </format>
    <format dxfId="1718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21"/>
          </reference>
        </references>
      </pivotArea>
    </format>
    <format dxfId="1717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1"/>
          </reference>
        </references>
      </pivotArea>
    </format>
    <format dxfId="1716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3"/>
          </reference>
        </references>
      </pivotArea>
    </format>
    <format dxfId="1715">
      <pivotArea dataOnly="0" labelOnly="1" fieldPosition="0">
        <references count="3">
          <reference field="11" count="1" selected="0">
            <x v="16"/>
          </reference>
          <reference field="14" count="1">
            <x v="0"/>
          </reference>
          <reference field="16" count="1" selected="0">
            <x v="17"/>
          </reference>
        </references>
      </pivotArea>
    </format>
    <format dxfId="1714">
      <pivotArea dataOnly="0" labelOnly="1" fieldPosition="0">
        <references count="4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>
            <x v="110"/>
          </reference>
        </references>
      </pivotArea>
    </format>
    <format dxfId="1713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3">
            <x v="62"/>
            <x v="71"/>
            <x v="105"/>
          </reference>
        </references>
      </pivotArea>
    </format>
    <format dxfId="1712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9">
            <x v="24"/>
            <x v="25"/>
            <x v="47"/>
            <x v="49"/>
            <x v="50"/>
            <x v="61"/>
            <x v="73"/>
            <x v="76"/>
            <x v="109"/>
          </reference>
        </references>
      </pivotArea>
    </format>
    <format dxfId="1711">
      <pivotArea dataOnly="0" labelOnly="1" fieldPosition="0">
        <references count="4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>
            <x v="110"/>
          </reference>
        </references>
      </pivotArea>
    </format>
    <format dxfId="1710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4">
            <x v="38"/>
            <x v="113"/>
            <x v="115"/>
            <x v="132"/>
          </reference>
        </references>
      </pivotArea>
    </format>
    <format dxfId="1709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2">
            <x v="101"/>
            <x v="116"/>
          </reference>
        </references>
      </pivotArea>
    </format>
    <format dxfId="1708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>
            <x v="113"/>
          </reference>
        </references>
      </pivotArea>
    </format>
    <format dxfId="1707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3">
            <x v="72"/>
            <x v="101"/>
            <x v="113"/>
          </reference>
        </references>
      </pivotArea>
    </format>
    <format dxfId="1706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>
            <x v="113"/>
          </reference>
        </references>
      </pivotArea>
    </format>
    <format dxfId="1705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5">
            <x v="38"/>
            <x v="42"/>
            <x v="51"/>
            <x v="63"/>
            <x v="101"/>
          </reference>
        </references>
      </pivotArea>
    </format>
    <format dxfId="1704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>
            <x v="114"/>
          </reference>
        </references>
      </pivotArea>
    </format>
    <format dxfId="1703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>
            <x v="113"/>
          </reference>
        </references>
      </pivotArea>
    </format>
    <format dxfId="1702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4">
            <x v="26"/>
            <x v="28"/>
            <x v="29"/>
            <x v="32"/>
            <x v="34"/>
            <x v="48"/>
            <x v="51"/>
            <x v="66"/>
            <x v="67"/>
            <x v="101"/>
            <x v="119"/>
            <x v="123"/>
            <x v="125"/>
            <x v="132"/>
          </reference>
        </references>
      </pivotArea>
    </format>
    <format dxfId="1701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2">
            <x v="101"/>
            <x v="113"/>
          </reference>
        </references>
      </pivotArea>
    </format>
    <format dxfId="1700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>
            <x v="112"/>
          </reference>
        </references>
      </pivotArea>
    </format>
    <format dxfId="1699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>
            <x v="112"/>
          </reference>
        </references>
      </pivotArea>
    </format>
    <format dxfId="1698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2">
            <x v="40"/>
            <x v="112"/>
          </reference>
        </references>
      </pivotArea>
    </format>
    <format dxfId="1697">
      <pivotArea dataOnly="0" labelOnly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4">
            <x v="26"/>
            <x v="48"/>
            <x v="51"/>
            <x v="91"/>
          </reference>
        </references>
      </pivotArea>
    </format>
    <format dxfId="1696">
      <pivotArea dataOnly="0" labelOnly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0">
            <x v="23"/>
            <x v="26"/>
            <x v="40"/>
            <x v="45"/>
            <x v="76"/>
            <x v="101"/>
            <x v="110"/>
            <x v="113"/>
            <x v="132"/>
            <x v="134"/>
          </reference>
        </references>
      </pivotArea>
    </format>
    <format dxfId="1695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8">
            <x v="20"/>
            <x v="35"/>
            <x v="36"/>
            <x v="38"/>
            <x v="48"/>
            <x v="51"/>
            <x v="54"/>
            <x v="58"/>
            <x v="60"/>
            <x v="61"/>
            <x v="62"/>
            <x v="82"/>
            <x v="86"/>
            <x v="87"/>
            <x v="120"/>
            <x v="121"/>
            <x v="122"/>
            <x v="132"/>
          </reference>
        </references>
      </pivotArea>
    </format>
    <format dxfId="1694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7">
            <x v="64"/>
            <x v="70"/>
            <x v="76"/>
            <x v="130"/>
            <x v="133"/>
            <x v="136"/>
            <x v="137"/>
          </reference>
        </references>
      </pivotArea>
    </format>
    <format dxfId="1693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5">
            <x v="48"/>
            <x v="73"/>
            <x v="138"/>
            <x v="139"/>
            <x v="140"/>
          </reference>
        </references>
      </pivotArea>
    </format>
    <format dxfId="1692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>
            <x v="140"/>
          </reference>
        </references>
      </pivotArea>
    </format>
    <format dxfId="1691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3">
            <x v="22"/>
            <x v="48"/>
            <x v="92"/>
          </reference>
        </references>
      </pivotArea>
    </format>
    <format dxfId="1690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4">
            <x v="35"/>
            <x v="48"/>
            <x v="51"/>
            <x v="59"/>
          </reference>
        </references>
      </pivotArea>
    </format>
    <format dxfId="1689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2">
            <x v="22"/>
            <x v="30"/>
            <x v="31"/>
            <x v="36"/>
            <x v="38"/>
            <x v="48"/>
            <x v="51"/>
            <x v="66"/>
            <x v="74"/>
            <x v="126"/>
            <x v="128"/>
            <x v="132"/>
          </reference>
        </references>
      </pivotArea>
    </format>
    <format dxfId="1688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21">
            <x v="22"/>
            <x v="31"/>
            <x v="37"/>
            <x v="38"/>
            <x v="40"/>
            <x v="41"/>
            <x v="42"/>
            <x v="44"/>
            <x v="47"/>
            <x v="48"/>
            <x v="51"/>
            <x v="76"/>
            <x v="88"/>
            <x v="90"/>
            <x v="92"/>
            <x v="123"/>
            <x v="124"/>
            <x v="127"/>
            <x v="129"/>
            <x v="131"/>
            <x v="133"/>
          </reference>
        </references>
      </pivotArea>
    </format>
    <format dxfId="1687">
      <pivotArea dataOnly="0" labelOnly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9">
            <x v="30"/>
            <x v="31"/>
            <x v="35"/>
            <x v="36"/>
            <x v="38"/>
            <x v="39"/>
            <x v="43"/>
            <x v="44"/>
            <x v="48"/>
            <x v="51"/>
            <x v="57"/>
            <x v="59"/>
            <x v="66"/>
            <x v="68"/>
            <x v="69"/>
            <x v="75"/>
            <x v="91"/>
            <x v="104"/>
            <x v="126"/>
          </reference>
        </references>
      </pivotArea>
    </format>
    <format dxfId="1686">
      <pivotArea dataOnly="0" labelOnly="1" fieldPosition="0">
        <references count="4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>
            <x v="110"/>
          </reference>
        </references>
      </pivotArea>
    </format>
    <format dxfId="1685">
      <pivotArea dataOnly="0" labelOnly="1" fieldPosition="0">
        <references count="4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>
            <x v="110"/>
          </reference>
        </references>
      </pivotArea>
    </format>
    <format dxfId="1684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48">
            <x v="17"/>
            <x v="20"/>
            <x v="21"/>
            <x v="22"/>
            <x v="25"/>
            <x v="30"/>
            <x v="31"/>
            <x v="34"/>
            <x v="35"/>
            <x v="36"/>
            <x v="38"/>
            <x v="40"/>
            <x v="44"/>
            <x v="46"/>
            <x v="48"/>
            <x v="51"/>
            <x v="52"/>
            <x v="55"/>
            <x v="57"/>
            <x v="59"/>
            <x v="60"/>
            <x v="61"/>
            <x v="63"/>
            <x v="64"/>
            <x v="65"/>
            <x v="67"/>
            <x v="68"/>
            <x v="69"/>
            <x v="70"/>
            <x v="71"/>
            <x v="74"/>
            <x v="80"/>
            <x v="81"/>
            <x v="83"/>
            <x v="85"/>
            <x v="86"/>
            <x v="89"/>
            <x v="91"/>
            <x v="94"/>
            <x v="101"/>
            <x v="102"/>
            <x v="104"/>
            <x v="105"/>
            <x v="109"/>
            <x v="118"/>
            <x v="121"/>
            <x v="129"/>
            <x v="136"/>
          </reference>
        </references>
      </pivotArea>
    </format>
    <format dxfId="1683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>
            <x v="46"/>
          </reference>
        </references>
      </pivotArea>
    </format>
    <format dxfId="1682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>
            <x v="46"/>
          </reference>
        </references>
      </pivotArea>
    </format>
    <format dxfId="1681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8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77"/>
          </reference>
        </references>
      </pivotArea>
    </format>
    <format dxfId="1680">
      <pivotArea dataOnly="0" labelOnly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2">
            <x v="113"/>
            <x v="116"/>
          </reference>
        </references>
      </pivotArea>
    </format>
    <format dxfId="1679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4">
            <x v="25"/>
            <x v="67"/>
            <x v="92"/>
            <x v="101"/>
          </reference>
        </references>
      </pivotArea>
    </format>
    <format dxfId="1678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5">
            <x v="62"/>
            <x v="76"/>
            <x v="93"/>
            <x v="95"/>
            <x v="96"/>
          </reference>
        </references>
      </pivotArea>
    </format>
    <format dxfId="1677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4">
            <x v="47"/>
            <x v="73"/>
            <x v="97"/>
            <x v="99"/>
          </reference>
        </references>
      </pivotArea>
    </format>
    <format dxfId="1676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>
            <x v="76"/>
          </reference>
        </references>
      </pivotArea>
    </format>
    <format dxfId="1675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4">
            <x v="25"/>
            <x v="67"/>
            <x v="92"/>
            <x v="101"/>
          </reference>
        </references>
      </pivotArea>
    </format>
    <format dxfId="1674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9">
            <x v="19"/>
            <x v="25"/>
            <x v="27"/>
            <x v="35"/>
            <x v="36"/>
            <x v="47"/>
            <x v="52"/>
            <x v="91"/>
            <x v="101"/>
          </reference>
        </references>
      </pivotArea>
    </format>
    <format dxfId="1673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>
            <x v="116"/>
          </reference>
        </references>
      </pivotArea>
    </format>
    <format dxfId="1672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6">
            <x v="70"/>
            <x v="76"/>
            <x v="77"/>
            <x v="101"/>
            <x v="104"/>
            <x v="135"/>
          </reference>
        </references>
      </pivotArea>
    </format>
    <format dxfId="1671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6">
            <x v="41"/>
            <x v="42"/>
            <x v="48"/>
            <x v="51"/>
            <x v="130"/>
            <x v="133"/>
          </reference>
        </references>
      </pivotArea>
    </format>
    <format dxfId="1670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0">
            <x v="23"/>
            <x v="30"/>
            <x v="31"/>
            <x v="33"/>
            <x v="36"/>
            <x v="38"/>
            <x v="48"/>
            <x v="65"/>
            <x v="76"/>
            <x v="101"/>
          </reference>
        </references>
      </pivotArea>
    </format>
    <format dxfId="1669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>
            <x v="117"/>
          </reference>
        </references>
      </pivotArea>
    </format>
    <format dxfId="1668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2">
            <x v="76"/>
            <x v="113"/>
          </reference>
        </references>
      </pivotArea>
    </format>
    <format dxfId="1667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0">
            <x v="17"/>
            <x v="18"/>
            <x v="22"/>
            <x v="38"/>
            <x v="48"/>
            <x v="51"/>
            <x v="76"/>
            <x v="113"/>
            <x v="130"/>
            <x v="132"/>
          </reference>
        </references>
      </pivotArea>
    </format>
    <format dxfId="1666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7">
            <x v="18"/>
            <x v="52"/>
            <x v="75"/>
            <x v="76"/>
            <x v="101"/>
            <x v="122"/>
            <x v="130"/>
          </reference>
        </references>
      </pivotArea>
    </format>
    <format dxfId="1665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>
            <x v="65"/>
          </reference>
        </references>
      </pivotArea>
    </format>
    <format dxfId="1664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>
            <x v="113"/>
          </reference>
        </references>
      </pivotArea>
    </format>
    <format dxfId="1663">
      <pivotArea dataOnly="0" labelOnly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5">
            <x v="25"/>
            <x v="38"/>
            <x v="48"/>
            <x v="68"/>
            <x v="86"/>
          </reference>
        </references>
      </pivotArea>
    </format>
    <format dxfId="1662">
      <pivotArea dataOnly="0" labelOnly="1" fieldPosition="0">
        <references count="4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>
            <x v="110"/>
          </reference>
        </references>
      </pivotArea>
    </format>
    <format dxfId="1661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22">
            <x v="17"/>
            <x v="20"/>
            <x v="25"/>
            <x v="41"/>
            <x v="51"/>
            <x v="52"/>
            <x v="53"/>
            <x v="62"/>
            <x v="67"/>
            <x v="68"/>
            <x v="70"/>
            <x v="73"/>
            <x v="77"/>
            <x v="78"/>
            <x v="79"/>
            <x v="85"/>
            <x v="97"/>
            <x v="98"/>
            <x v="100"/>
            <x v="101"/>
            <x v="108"/>
            <x v="141"/>
          </reference>
        </references>
      </pivotArea>
    </format>
    <format dxfId="1660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7">
            <x v="84"/>
            <x v="103"/>
            <x v="105"/>
            <x v="110"/>
            <x v="111"/>
            <x v="142"/>
            <x v="143"/>
          </reference>
        </references>
      </pivotArea>
    </format>
    <format dxfId="1659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3">
            <x v="24"/>
            <x v="106"/>
            <x v="107"/>
          </reference>
        </references>
      </pivotArea>
    </format>
    <format dxfId="1658">
      <pivotArea dataOnly="0" labelOnly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0">
            <x v="26"/>
            <x v="41"/>
            <x v="42"/>
            <x v="51"/>
            <x v="56"/>
            <x v="92"/>
            <x v="101"/>
            <x v="123"/>
            <x v="124"/>
            <x v="133"/>
          </reference>
        </references>
      </pivotArea>
    </format>
    <format dxfId="1657">
      <pivotArea dataOnly="0" labelOnly="1" fieldPosition="0">
        <references count="5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65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655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1654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653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1652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651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650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9"/>
          </reference>
          <reference field="22" count="1">
            <x v="74"/>
          </reference>
        </references>
      </pivotArea>
    </format>
    <format dxfId="1649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50"/>
          </reference>
          <reference field="22" count="1">
            <x v="90"/>
          </reference>
        </references>
      </pivotArea>
    </format>
    <format dxfId="1648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64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64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645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1644">
      <pivotArea dataOnly="0" labelOnly="1" fieldPosition="0">
        <references count="5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64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64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4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5"/>
          </reference>
          <reference field="22" count="1">
            <x v="11"/>
          </reference>
        </references>
      </pivotArea>
    </format>
    <format dxfId="164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63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63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63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3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72"/>
          </reference>
          <reference field="22" count="1">
            <x v="118"/>
          </reference>
        </references>
      </pivotArea>
    </format>
    <format dxfId="163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63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3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3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63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63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62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162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62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 selected="0">
            <x v="114"/>
          </reference>
          <reference field="22" count="1">
            <x v="14"/>
          </reference>
        </references>
      </pivotArea>
    </format>
    <format dxfId="162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2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62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8"/>
          </reference>
          <reference field="22" count="1">
            <x v="97"/>
          </reference>
        </references>
      </pivotArea>
    </format>
    <format dxfId="162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9"/>
          </reference>
          <reference field="22" count="1">
            <x v="84"/>
          </reference>
        </references>
      </pivotArea>
    </format>
    <format dxfId="162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2"/>
          </reference>
          <reference field="22" count="1">
            <x v="15"/>
          </reference>
        </references>
      </pivotArea>
    </format>
    <format dxfId="162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162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61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61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61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61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61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19"/>
          </reference>
          <reference field="22" count="1">
            <x v="77"/>
          </reference>
        </references>
      </pivotArea>
    </format>
    <format dxfId="161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161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5"/>
          </reference>
          <reference field="22" count="1">
            <x v="32"/>
          </reference>
        </references>
      </pivotArea>
    </format>
    <format dxfId="161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61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61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60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60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60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60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605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604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603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602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601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1600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599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598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5"/>
          </reference>
          <reference field="22" count="1">
            <x v="85"/>
          </reference>
        </references>
      </pivotArea>
    </format>
    <format dxfId="1597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596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595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594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593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592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4"/>
          </reference>
          <reference field="22" count="1">
            <x v="4"/>
          </reference>
        </references>
      </pivotArea>
    </format>
    <format dxfId="159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59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58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58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58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8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58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4"/>
          </reference>
          <reference field="22" count="1">
            <x v="99"/>
          </reference>
        </references>
      </pivotArea>
    </format>
    <format dxfId="158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8"/>
          </reference>
          <reference field="22" count="1">
            <x v="46"/>
          </reference>
        </references>
      </pivotArea>
    </format>
    <format dxfId="158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158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58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58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2"/>
          </reference>
          <reference field="22" count="1">
            <x v="41"/>
          </reference>
        </references>
      </pivotArea>
    </format>
    <format dxfId="157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57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7"/>
          </reference>
          <reference field="22" count="1">
            <x v="51"/>
          </reference>
        </references>
      </pivotArea>
    </format>
    <format dxfId="157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0"/>
          </reference>
          <reference field="22" count="1">
            <x v="34"/>
          </reference>
        </references>
      </pivotArea>
    </format>
    <format dxfId="157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157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157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57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157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57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57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56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56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156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7"/>
          </reference>
          <reference field="22" count="1">
            <x v="57"/>
          </reference>
        </references>
      </pivotArea>
    </format>
    <format dxfId="156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6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56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8"/>
          </reference>
          <reference field="22" count="1">
            <x v="30"/>
          </reference>
        </references>
      </pivotArea>
    </format>
    <format dxfId="156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9"/>
          </reference>
          <reference field="22" count="1">
            <x v="22"/>
          </reference>
        </references>
      </pivotArea>
    </format>
    <format dxfId="156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156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156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55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5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55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55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5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55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55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55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55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55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54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54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4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54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54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154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154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8"/>
          </reference>
          <reference field="22" count="1">
            <x v="60"/>
          </reference>
        </references>
      </pivotArea>
    </format>
    <format dxfId="154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54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54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53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7"/>
          </reference>
          <reference field="22" count="1">
            <x v="66"/>
          </reference>
        </references>
      </pivotArea>
    </format>
    <format dxfId="153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53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53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53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53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53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53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3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53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52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88"/>
          </reference>
          <reference field="22" count="1">
            <x v="52"/>
          </reference>
        </references>
      </pivotArea>
    </format>
    <format dxfId="152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0"/>
          </reference>
          <reference field="22" count="1">
            <x v="105"/>
          </reference>
        </references>
      </pivotArea>
    </format>
    <format dxfId="152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52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152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152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7"/>
          </reference>
          <reference field="22" count="1">
            <x v="61"/>
          </reference>
        </references>
      </pivotArea>
    </format>
    <format dxfId="152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152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1"/>
          </reference>
          <reference field="22" count="1">
            <x v="36"/>
          </reference>
        </references>
      </pivotArea>
    </format>
    <format dxfId="152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52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51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51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51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51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51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9"/>
          </reference>
          <reference field="22" count="1">
            <x v="96"/>
          </reference>
        </references>
      </pivotArea>
    </format>
    <format dxfId="151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3"/>
          </reference>
          <reference field="22" count="1">
            <x v="70"/>
          </reference>
        </references>
      </pivotArea>
    </format>
    <format dxfId="151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51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51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51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150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50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50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50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50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150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50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50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1501">
      <pivotArea dataOnly="0" labelOnly="1" fieldPosition="0">
        <references count="5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500">
      <pivotArea dataOnly="0" labelOnly="1" fieldPosition="0">
        <references count="5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49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49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49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1"/>
          </reference>
          <reference field="22" count="1">
            <x v="65"/>
          </reference>
        </references>
      </pivotArea>
    </format>
    <format dxfId="149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49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49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49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49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149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49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48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48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48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48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48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48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48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48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5"/>
          </reference>
          <reference field="22" count="1">
            <x v="101"/>
          </reference>
        </references>
      </pivotArea>
    </format>
    <format dxfId="148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148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47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147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47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147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147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47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47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47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47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47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146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146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0"/>
          </reference>
          <reference field="22" count="1">
            <x v="109"/>
          </reference>
        </references>
      </pivotArea>
    </format>
    <format dxfId="146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1"/>
          </reference>
          <reference field="22" count="1">
            <x v="108"/>
          </reference>
        </references>
      </pivotArea>
    </format>
    <format dxfId="146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3"/>
          </reference>
          <reference field="22" count="1">
            <x v="19"/>
          </reference>
        </references>
      </pivotArea>
    </format>
    <format dxfId="146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146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46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9"/>
          </reference>
          <reference field="22" count="1">
            <x v="106"/>
          </reference>
        </references>
      </pivotArea>
    </format>
    <format dxfId="146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46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4"/>
          </reference>
          <reference field="22" count="1">
            <x v="116"/>
          </reference>
        </references>
      </pivotArea>
    </format>
    <format dxfId="146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45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2"/>
          </reference>
          <reference field="22" count="1">
            <x v="127"/>
          </reference>
        </references>
      </pivotArea>
    </format>
    <format dxfId="145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45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45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145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18"/>
          </reference>
          <reference field="22" count="1">
            <x v="76"/>
          </reference>
        </references>
      </pivotArea>
    </format>
    <format dxfId="145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145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145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145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45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44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0"/>
          </reference>
          <reference field="22" count="1">
            <x v="26"/>
          </reference>
        </references>
      </pivotArea>
    </format>
    <format dxfId="144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"/>
          </reference>
          <reference field="22" count="1">
            <x v="134"/>
          </reference>
        </references>
      </pivotArea>
    </format>
    <format dxfId="144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2"/>
          </reference>
          <reference field="22" count="1">
            <x v="47"/>
          </reference>
        </references>
      </pivotArea>
    </format>
    <format dxfId="144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3"/>
          </reference>
          <reference field="22" count="1">
            <x v="135"/>
          </reference>
        </references>
      </pivotArea>
    </format>
    <format dxfId="144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4"/>
          </reference>
          <reference field="22" count="1">
            <x v="107"/>
          </reference>
        </references>
      </pivotArea>
    </format>
    <format dxfId="144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5"/>
          </reference>
          <reference field="22" count="1">
            <x v="92"/>
          </reference>
        </references>
      </pivotArea>
    </format>
    <format dxfId="144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6"/>
          </reference>
          <reference field="22" count="1">
            <x v="43"/>
          </reference>
        </references>
      </pivotArea>
    </format>
    <format dxfId="144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"/>
          </reference>
          <reference field="22" count="1">
            <x v="48"/>
          </reference>
        </references>
      </pivotArea>
    </format>
    <format dxfId="144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8"/>
          </reference>
          <reference field="22" count="1">
            <x v="20"/>
          </reference>
        </references>
      </pivotArea>
    </format>
    <format dxfId="144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9"/>
          </reference>
          <reference field="22" count="1">
            <x v="24"/>
          </reference>
        </references>
      </pivotArea>
    </format>
    <format dxfId="143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0"/>
          </reference>
          <reference field="22" count="1">
            <x v="25"/>
          </reference>
        </references>
      </pivotArea>
    </format>
    <format dxfId="143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1"/>
          </reference>
          <reference field="22" count="1">
            <x v="2"/>
          </reference>
        </references>
      </pivotArea>
    </format>
    <format dxfId="143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2"/>
          </reference>
          <reference field="22" count="1">
            <x v="1"/>
          </reference>
        </references>
      </pivotArea>
    </format>
    <format dxfId="143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3"/>
          </reference>
          <reference field="22" count="1">
            <x v="3"/>
          </reference>
        </references>
      </pivotArea>
    </format>
    <format dxfId="143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4"/>
          </reference>
          <reference field="22" count="1">
            <x v="50"/>
          </reference>
        </references>
      </pivotArea>
    </format>
    <format dxfId="143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5"/>
          </reference>
          <reference field="22" count="1">
            <x v="78"/>
          </reference>
        </references>
      </pivotArea>
    </format>
    <format dxfId="143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6"/>
          </reference>
          <reference field="22" count="1">
            <x v="38"/>
          </reference>
        </references>
      </pivotArea>
    </format>
    <format dxfId="143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431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430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429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428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427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426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425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424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423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3"/>
          </reference>
          <reference field="22" count="1">
            <x v="27"/>
          </reference>
        </references>
      </pivotArea>
    </format>
    <format dxfId="1422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5"/>
          </reference>
          <reference field="22" count="1">
            <x v="119"/>
          </reference>
        </references>
      </pivotArea>
    </format>
    <format dxfId="1421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6"/>
          </reference>
          <reference field="22" count="1">
            <x v="111"/>
          </reference>
        </references>
      </pivotArea>
    </format>
    <format dxfId="1420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419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418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1417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9"/>
          </reference>
          <reference field="22" count="1">
            <x v="142"/>
          </reference>
        </references>
      </pivotArea>
    </format>
    <format dxfId="1416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415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414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413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412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41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9"/>
          </reference>
          <reference field="22" count="1">
            <x v="64"/>
          </reference>
        </references>
      </pivotArea>
    </format>
    <format dxfId="141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40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7"/>
          </reference>
          <reference field="22" count="1">
            <x v="140"/>
          </reference>
        </references>
      </pivotArea>
    </format>
    <format dxfId="1408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40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40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40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40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40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40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40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40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39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39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39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39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35"/>
          </reference>
          <reference field="22" count="1">
            <x v="137"/>
          </reference>
        </references>
      </pivotArea>
    </format>
    <format dxfId="139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39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39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39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39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39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38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138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38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38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3"/>
          </reference>
          <reference field="22" count="1">
            <x v="58"/>
          </reference>
        </references>
      </pivotArea>
    </format>
    <format dxfId="138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38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38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38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38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38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37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 selected="0">
            <x v="117"/>
          </reference>
          <reference field="22" count="1">
            <x v="10"/>
          </reference>
        </references>
      </pivotArea>
    </format>
    <format dxfId="137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37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37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37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137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37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37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37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37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36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36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36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36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136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36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136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36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36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136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35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35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357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356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355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354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353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352">
      <pivotArea dataOnly="0" labelOnly="1" fieldPosition="0">
        <references count="5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35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35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34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34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34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34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34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3"/>
          </reference>
          <reference field="22" count="1">
            <x v="103"/>
          </reference>
        </references>
      </pivotArea>
    </format>
    <format dxfId="134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34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34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34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34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33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33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8"/>
          </reference>
          <reference field="22" count="1">
            <x v="114"/>
          </reference>
        </references>
      </pivotArea>
    </format>
    <format dxfId="133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9"/>
          </reference>
          <reference field="22" count="1">
            <x v="122"/>
          </reference>
        </references>
      </pivotArea>
    </format>
    <format dxfId="133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133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133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8"/>
          </reference>
          <reference field="22" count="1">
            <x v="88"/>
          </reference>
        </references>
      </pivotArea>
    </format>
    <format dxfId="133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0"/>
          </reference>
          <reference field="22" count="1">
            <x v="86"/>
          </reference>
        </references>
      </pivotArea>
    </format>
    <format dxfId="133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33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8"/>
          </reference>
          <reference field="22" count="1">
            <x v="81"/>
          </reference>
        </references>
      </pivotArea>
    </format>
    <format dxfId="133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41"/>
          </reference>
          <reference field="22" count="1">
            <x v="31"/>
          </reference>
        </references>
      </pivotArea>
    </format>
    <format dxfId="132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84"/>
          </reference>
          <reference field="22" count="1">
            <x v="126"/>
          </reference>
        </references>
      </pivotArea>
    </format>
    <format dxfId="132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3"/>
          </reference>
          <reference field="22" count="1">
            <x v="104"/>
          </reference>
        </references>
      </pivotArea>
    </format>
    <format dxfId="132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32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32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1"/>
          </reference>
          <reference field="22" count="1">
            <x v="138"/>
          </reference>
        </references>
      </pivotArea>
    </format>
    <format dxfId="132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2"/>
          </reference>
          <reference field="22" count="1">
            <x v="0"/>
          </reference>
        </references>
      </pivotArea>
    </format>
    <format dxfId="132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3"/>
          </reference>
          <reference field="22" count="1">
            <x v="56"/>
          </reference>
        </references>
      </pivotArea>
    </format>
    <format dxfId="132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132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6"/>
          </reference>
          <reference field="22" count="1">
            <x v="28"/>
          </reference>
        </references>
      </pivotArea>
    </format>
    <format dxfId="132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7"/>
          </reference>
          <reference field="22" count="1">
            <x v="89"/>
          </reference>
        </references>
      </pivotArea>
    </format>
    <format dxfId="1319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318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317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316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315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6"/>
          </reference>
          <reference field="22" count="1">
            <x v="100"/>
          </reference>
        </references>
      </pivotArea>
    </format>
    <format dxfId="1314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313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312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1311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1310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309">
      <pivotArea outline="0" collapsedLevelsAreSubtotals="1" fieldPosition="0"/>
    </format>
    <format dxfId="1308">
      <pivotArea dataOnly="0" labelOnly="1" outline="0" axis="axisValues" fieldPosition="0"/>
    </format>
    <format dxfId="1307">
      <pivotArea collapsedLevelsAreSubtotals="1" fieldPosition="0">
        <references count="1">
          <reference field="11" count="1">
            <x v="0"/>
          </reference>
        </references>
      </pivotArea>
    </format>
    <format dxfId="1306">
      <pivotArea collapsedLevelsAreSubtotals="1" fieldPosition="0">
        <references count="2">
          <reference field="11" count="1" selected="0">
            <x v="0"/>
          </reference>
          <reference field="16" count="1">
            <x v="11"/>
          </reference>
        </references>
      </pivotArea>
    </format>
    <format dxfId="1305">
      <pivotArea collapsedLevelsAreSubtotals="1" fieldPosition="0">
        <references count="3">
          <reference field="11" count="1" selected="0">
            <x v="0"/>
          </reference>
          <reference field="14" count="1">
            <x v="1"/>
          </reference>
          <reference field="16" count="1" selected="0">
            <x v="11"/>
          </reference>
        </references>
      </pivotArea>
    </format>
    <format dxfId="1304">
      <pivotArea collapsedLevelsAreSubtotals="1" fieldPosition="0">
        <references count="4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>
            <x v="110"/>
          </reference>
        </references>
      </pivotArea>
    </format>
    <format dxfId="1303">
      <pivotArea collapsedLevelsAreSubtotals="1" fieldPosition="0">
        <references count="5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302">
      <pivotArea collapsedLevelsAreSubtotals="1" fieldPosition="0">
        <references count="1">
          <reference field="11" count="1">
            <x v="1"/>
          </reference>
        </references>
      </pivotArea>
    </format>
    <format dxfId="1301">
      <pivotArea collapsedLevelsAreSubtotals="1" fieldPosition="0">
        <references count="2">
          <reference field="11" count="1" selected="0">
            <x v="1"/>
          </reference>
          <reference field="16" count="1">
            <x v="15"/>
          </reference>
        </references>
      </pivotArea>
    </format>
    <format dxfId="1300">
      <pivotArea collapsedLevelsAreSubtotals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15"/>
          </reference>
        </references>
      </pivotArea>
    </format>
    <format dxfId="1299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>
            <x v="62"/>
          </reference>
        </references>
      </pivotArea>
    </format>
    <format dxfId="1298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297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>
            <x v="71"/>
          </reference>
        </references>
      </pivotArea>
    </format>
    <format dxfId="1296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1295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>
            <x v="105"/>
          </reference>
        </references>
      </pivotArea>
    </format>
    <format dxfId="1294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293">
      <pivotArea collapsedLevelsAreSubtotals="1" fieldPosition="0">
        <references count="2">
          <reference field="11" count="1" selected="0">
            <x v="1"/>
          </reference>
          <reference field="16" count="1">
            <x v="24"/>
          </reference>
        </references>
      </pivotArea>
    </format>
    <format dxfId="1292">
      <pivotArea collapsedLevelsAreSubtotals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24"/>
          </reference>
        </references>
      </pivotArea>
    </format>
    <format dxfId="1291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24"/>
          </reference>
        </references>
      </pivotArea>
    </format>
    <format dxfId="1290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1289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25"/>
          </reference>
        </references>
      </pivotArea>
    </format>
    <format dxfId="1288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287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47"/>
          </reference>
        </references>
      </pivotArea>
    </format>
    <format dxfId="1286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285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49"/>
          </reference>
        </references>
      </pivotArea>
    </format>
    <format dxfId="1284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9"/>
          </reference>
          <reference field="22" count="1">
            <x v="74"/>
          </reference>
        </references>
      </pivotArea>
    </format>
    <format dxfId="1283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50"/>
          </reference>
        </references>
      </pivotArea>
    </format>
    <format dxfId="1282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50"/>
          </reference>
          <reference field="22" count="1">
            <x v="90"/>
          </reference>
        </references>
      </pivotArea>
    </format>
    <format dxfId="1281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61"/>
          </reference>
        </references>
      </pivotArea>
    </format>
    <format dxfId="1280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279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73"/>
          </reference>
        </references>
      </pivotArea>
    </format>
    <format dxfId="1278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277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76"/>
          </reference>
        </references>
      </pivotArea>
    </format>
    <format dxfId="1276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275">
      <pivotArea collapsedLevelsAreSubtotals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109"/>
          </reference>
        </references>
      </pivotArea>
    </format>
    <format dxfId="1274">
      <pivotArea collapsedLevelsAreSubtotals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1273">
      <pivotArea collapsedLevelsAreSubtotals="1" fieldPosition="0">
        <references count="1">
          <reference field="11" count="1">
            <x v="2"/>
          </reference>
        </references>
      </pivotArea>
    </format>
    <format dxfId="1272">
      <pivotArea collapsedLevelsAreSubtotals="1" fieldPosition="0">
        <references count="2">
          <reference field="11" count="1" selected="0">
            <x v="2"/>
          </reference>
          <reference field="16" count="1">
            <x v="0"/>
          </reference>
        </references>
      </pivotArea>
    </format>
    <format dxfId="1271">
      <pivotArea collapsedLevelsAreSubtotals="1" fieldPosition="0">
        <references count="3">
          <reference field="11" count="1" selected="0">
            <x v="2"/>
          </reference>
          <reference field="14" count="1">
            <x v="7"/>
          </reference>
          <reference field="16" count="1" selected="0">
            <x v="0"/>
          </reference>
        </references>
      </pivotArea>
    </format>
    <format dxfId="1270">
      <pivotArea collapsedLevelsAreSubtotals="1" fieldPosition="0">
        <references count="4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>
            <x v="110"/>
          </reference>
        </references>
      </pivotArea>
    </format>
    <format dxfId="1269">
      <pivotArea collapsedLevelsAreSubtotals="1" fieldPosition="0">
        <references count="5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268">
      <pivotArea collapsedLevelsAreSubtotals="1" fieldPosition="0">
        <references count="1">
          <reference field="11" count="1">
            <x v="3"/>
          </reference>
        </references>
      </pivotArea>
    </format>
    <format dxfId="1267">
      <pivotArea collapsedLevelsAreSubtotals="1" fieldPosition="0">
        <references count="2">
          <reference field="11" count="1" selected="0">
            <x v="3"/>
          </reference>
          <reference field="16" count="1">
            <x v="4"/>
          </reference>
        </references>
      </pivotArea>
    </format>
    <format dxfId="1266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4"/>
          </reference>
        </references>
      </pivotArea>
    </format>
    <format dxfId="1265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>
            <x v="38"/>
          </reference>
        </references>
      </pivotArea>
    </format>
    <format dxfId="1264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263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>
            <x v="113"/>
          </reference>
        </references>
      </pivotArea>
    </format>
    <format dxfId="1262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61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>
            <x v="115"/>
          </reference>
        </references>
      </pivotArea>
    </format>
    <format dxfId="1260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5"/>
          </reference>
          <reference field="22" count="1">
            <x v="11"/>
          </reference>
        </references>
      </pivotArea>
    </format>
    <format dxfId="1259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>
            <x v="132"/>
          </reference>
        </references>
      </pivotArea>
    </format>
    <format dxfId="1258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257">
      <pivotArea collapsedLevelsAreSubtotals="1" fieldPosition="0">
        <references count="2">
          <reference field="11" count="1" selected="0">
            <x v="3"/>
          </reference>
          <reference field="16" count="1">
            <x v="5"/>
          </reference>
        </references>
      </pivotArea>
    </format>
    <format dxfId="1256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"/>
          </reference>
        </references>
      </pivotArea>
    </format>
    <format dxfId="1255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>
            <x v="101"/>
          </reference>
        </references>
      </pivotArea>
    </format>
    <format dxfId="1254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253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>
            <x v="116"/>
          </reference>
        </references>
      </pivotArea>
    </format>
    <format dxfId="1252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251">
      <pivotArea collapsedLevelsAreSubtotals="1" fieldPosition="0">
        <references count="2">
          <reference field="11" count="1" selected="0">
            <x v="3"/>
          </reference>
          <reference field="16" count="1">
            <x v="6"/>
          </reference>
        </references>
      </pivotArea>
    </format>
    <format dxfId="1250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6"/>
          </reference>
        </references>
      </pivotArea>
    </format>
    <format dxfId="1249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>
            <x v="113"/>
          </reference>
        </references>
      </pivotArea>
    </format>
    <format dxfId="1248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47">
      <pivotArea collapsedLevelsAreSubtotals="1" fieldPosition="0">
        <references count="2">
          <reference field="11" count="1" selected="0">
            <x v="3"/>
          </reference>
          <reference field="16" count="1">
            <x v="12"/>
          </reference>
        </references>
      </pivotArea>
    </format>
    <format dxfId="1246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12"/>
          </reference>
        </references>
      </pivotArea>
    </format>
    <format dxfId="1245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>
            <x v="72"/>
          </reference>
        </references>
      </pivotArea>
    </format>
    <format dxfId="1244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72"/>
          </reference>
          <reference field="22" count="1">
            <x v="118"/>
          </reference>
        </references>
      </pivotArea>
    </format>
    <format dxfId="1243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>
            <x v="101"/>
          </reference>
        </references>
      </pivotArea>
    </format>
    <format dxfId="1242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241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>
            <x v="113"/>
          </reference>
        </references>
      </pivotArea>
    </format>
    <format dxfId="1240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39">
      <pivotArea collapsedLevelsAreSubtotals="1" fieldPosition="0">
        <references count="2">
          <reference field="11" count="1" selected="0">
            <x v="3"/>
          </reference>
          <reference field="16" count="1">
            <x v="30"/>
          </reference>
        </references>
      </pivotArea>
    </format>
    <format dxfId="1238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0"/>
          </reference>
        </references>
      </pivotArea>
    </format>
    <format dxfId="1237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>
            <x v="113"/>
          </reference>
        </references>
      </pivotArea>
    </format>
    <format dxfId="1236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35">
      <pivotArea collapsedLevelsAreSubtotals="1" fieldPosition="0">
        <references count="2">
          <reference field="11" count="1" selected="0">
            <x v="3"/>
          </reference>
          <reference field="16" count="1">
            <x v="33"/>
          </reference>
        </references>
      </pivotArea>
    </format>
    <format dxfId="1234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3"/>
          </reference>
        </references>
      </pivotArea>
    </format>
    <format dxfId="1233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>
            <x v="38"/>
          </reference>
        </references>
      </pivotArea>
    </format>
    <format dxfId="1232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231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>
            <x v="42"/>
          </reference>
        </references>
      </pivotArea>
    </format>
    <format dxfId="1230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1229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>
            <x v="51"/>
          </reference>
        </references>
      </pivotArea>
    </format>
    <format dxfId="1228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227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>
            <x v="63"/>
          </reference>
        </references>
      </pivotArea>
    </format>
    <format dxfId="1226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1225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>
            <x v="101"/>
          </reference>
        </references>
      </pivotArea>
    </format>
    <format dxfId="1224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223">
      <pivotArea collapsedLevelsAreSubtotals="1" fieldPosition="0">
        <references count="2">
          <reference field="11" count="1" selected="0">
            <x v="3"/>
          </reference>
          <reference field="16" count="1">
            <x v="38"/>
          </reference>
        </references>
      </pivotArea>
    </format>
    <format dxfId="1222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8"/>
          </reference>
        </references>
      </pivotArea>
    </format>
    <format dxfId="1221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>
            <x v="114"/>
          </reference>
        </references>
      </pivotArea>
    </format>
    <format dxfId="1220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 selected="0">
            <x v="114"/>
          </reference>
          <reference field="22" count="1">
            <x v="14"/>
          </reference>
        </references>
      </pivotArea>
    </format>
    <format dxfId="1219">
      <pivotArea collapsedLevelsAreSubtotals="1" fieldPosition="0">
        <references count="2">
          <reference field="11" count="1" selected="0">
            <x v="3"/>
          </reference>
          <reference field="16" count="1">
            <x v="56"/>
          </reference>
        </references>
      </pivotArea>
    </format>
    <format dxfId="1218">
      <pivotArea collapsedLevelsAreSubtotals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6"/>
          </reference>
        </references>
      </pivotArea>
    </format>
    <format dxfId="1217">
      <pivotArea collapsedLevelsAreSubtotals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>
            <x v="113"/>
          </reference>
        </references>
      </pivotArea>
    </format>
    <format dxfId="1216">
      <pivotArea collapsedLevelsAreSubtotals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15">
      <pivotArea collapsedLevelsAreSubtotals="1" fieldPosition="0">
        <references count="1">
          <reference field="11" count="1">
            <x v="4"/>
          </reference>
        </references>
      </pivotArea>
    </format>
    <format dxfId="1214">
      <pivotArea collapsedLevelsAreSubtotals="1" fieldPosition="0">
        <references count="2">
          <reference field="11" count="1" selected="0">
            <x v="4"/>
          </reference>
          <reference field="16" count="1">
            <x v="1"/>
          </reference>
        </references>
      </pivotArea>
    </format>
    <format dxfId="1213">
      <pivotArea collapsedLevelsAreSubtotals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"/>
          </reference>
        </references>
      </pivotArea>
    </format>
    <format dxfId="1212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26"/>
          </reference>
        </references>
      </pivotArea>
    </format>
    <format dxfId="1211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210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28"/>
          </reference>
        </references>
      </pivotArea>
    </format>
    <format dxfId="1209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8"/>
          </reference>
          <reference field="22" count="1">
            <x v="97"/>
          </reference>
        </references>
      </pivotArea>
    </format>
    <format dxfId="1208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29"/>
          </reference>
        </references>
      </pivotArea>
    </format>
    <format dxfId="1207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9"/>
          </reference>
          <reference field="22" count="1">
            <x v="84"/>
          </reference>
        </references>
      </pivotArea>
    </format>
    <format dxfId="1206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32"/>
          </reference>
        </references>
      </pivotArea>
    </format>
    <format dxfId="1205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2"/>
          </reference>
          <reference field="22" count="1">
            <x v="15"/>
          </reference>
        </references>
      </pivotArea>
    </format>
    <format dxfId="1204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34"/>
          </reference>
        </references>
      </pivotArea>
    </format>
    <format dxfId="1203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1202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48"/>
          </reference>
        </references>
      </pivotArea>
    </format>
    <format dxfId="1201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200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51"/>
          </reference>
        </references>
      </pivotArea>
    </format>
    <format dxfId="1199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198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66"/>
          </reference>
        </references>
      </pivotArea>
    </format>
    <format dxfId="1197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196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67"/>
          </reference>
        </references>
      </pivotArea>
    </format>
    <format dxfId="1195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194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101"/>
          </reference>
        </references>
      </pivotArea>
    </format>
    <format dxfId="1193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192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119"/>
          </reference>
        </references>
      </pivotArea>
    </format>
    <format dxfId="1191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19"/>
          </reference>
          <reference field="22" count="1">
            <x v="77"/>
          </reference>
        </references>
      </pivotArea>
    </format>
    <format dxfId="1190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123"/>
          </reference>
        </references>
      </pivotArea>
    </format>
    <format dxfId="1189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1188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125"/>
          </reference>
        </references>
      </pivotArea>
    </format>
    <format dxfId="1187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5"/>
          </reference>
          <reference field="22" count="1">
            <x v="32"/>
          </reference>
        </references>
      </pivotArea>
    </format>
    <format dxfId="1186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>
            <x v="132"/>
          </reference>
        </references>
      </pivotArea>
    </format>
    <format dxfId="1185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184">
      <pivotArea collapsedLevelsAreSubtotals="1" fieldPosition="0">
        <references count="2">
          <reference field="11" count="1" selected="0">
            <x v="4"/>
          </reference>
          <reference field="16" count="1">
            <x v="7"/>
          </reference>
        </references>
      </pivotArea>
    </format>
    <format dxfId="1183">
      <pivotArea collapsedLevelsAreSubtotals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7"/>
          </reference>
        </references>
      </pivotArea>
    </format>
    <format dxfId="1182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>
            <x v="101"/>
          </reference>
        </references>
      </pivotArea>
    </format>
    <format dxfId="1181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180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>
            <x v="113"/>
          </reference>
        </references>
      </pivotArea>
    </format>
    <format dxfId="1179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178">
      <pivotArea collapsedLevelsAreSubtotals="1" fieldPosition="0">
        <references count="2">
          <reference field="11" count="1" selected="0">
            <x v="4"/>
          </reference>
          <reference field="16" count="1">
            <x v="14"/>
          </reference>
        </references>
      </pivotArea>
    </format>
    <format dxfId="1177">
      <pivotArea collapsedLevelsAreSubtotals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4"/>
          </reference>
        </references>
      </pivotArea>
    </format>
    <format dxfId="1176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>
            <x v="112"/>
          </reference>
        </references>
      </pivotArea>
    </format>
    <format dxfId="1175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174">
      <pivotArea collapsedLevelsAreSubtotals="1" fieldPosition="0">
        <references count="2">
          <reference field="11" count="1" selected="0">
            <x v="4"/>
          </reference>
          <reference field="16" count="1">
            <x v="28"/>
          </reference>
        </references>
      </pivotArea>
    </format>
    <format dxfId="1173">
      <pivotArea collapsedLevelsAreSubtotals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28"/>
          </reference>
        </references>
      </pivotArea>
    </format>
    <format dxfId="1172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>
            <x v="112"/>
          </reference>
        </references>
      </pivotArea>
    </format>
    <format dxfId="1171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170">
      <pivotArea collapsedLevelsAreSubtotals="1" fieldPosition="0">
        <references count="2">
          <reference field="11" count="1" selected="0">
            <x v="4"/>
          </reference>
          <reference field="16" count="1">
            <x v="32"/>
          </reference>
        </references>
      </pivotArea>
    </format>
    <format dxfId="1169">
      <pivotArea collapsedLevelsAreSubtotals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32"/>
          </reference>
        </references>
      </pivotArea>
    </format>
    <format dxfId="1168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>
            <x v="40"/>
          </reference>
        </references>
      </pivotArea>
    </format>
    <format dxfId="1167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166">
      <pivotArea collapsedLevelsAreSubtotals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>
            <x v="112"/>
          </reference>
        </references>
      </pivotArea>
    </format>
    <format dxfId="1165">
      <pivotArea collapsedLevelsAreSubtotals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1164">
      <pivotArea collapsedLevelsAreSubtotals="1" fieldPosition="0">
        <references count="2">
          <reference field="11" count="1" selected="0">
            <x v="4"/>
          </reference>
          <reference field="16" count="1">
            <x v="46"/>
          </reference>
        </references>
      </pivotArea>
    </format>
    <format dxfId="1163">
      <pivotArea collapsedLevelsAreSubtotals="1" fieldPosition="0">
        <references count="3">
          <reference field="11" count="1" selected="0">
            <x v="4"/>
          </reference>
          <reference field="14" count="1">
            <x v="5"/>
          </reference>
          <reference field="16" count="1" selected="0">
            <x v="46"/>
          </reference>
        </references>
      </pivotArea>
    </format>
    <format dxfId="1162">
      <pivotArea collapsedLevelsAreSubtotals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>
            <x v="26"/>
          </reference>
        </references>
      </pivotArea>
    </format>
    <format dxfId="1161">
      <pivotArea collapsedLevelsAreSubtotals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160">
      <pivotArea collapsedLevelsAreSubtotals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>
            <x v="48"/>
          </reference>
        </references>
      </pivotArea>
    </format>
    <format dxfId="1159">
      <pivotArea collapsedLevelsAreSubtotals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158">
      <pivotArea collapsedLevelsAreSubtotals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>
            <x v="51"/>
          </reference>
        </references>
      </pivotArea>
    </format>
    <format dxfId="1157">
      <pivotArea collapsedLevelsAreSubtotals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156">
      <pivotArea collapsedLevelsAreSubtotals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>
            <x v="91"/>
          </reference>
        </references>
      </pivotArea>
    </format>
    <format dxfId="1155">
      <pivotArea collapsedLevelsAreSubtotals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154">
      <pivotArea collapsedLevelsAreSubtotals="1" fieldPosition="0">
        <references count="1">
          <reference field="11" count="1">
            <x v="5"/>
          </reference>
        </references>
      </pivotArea>
    </format>
    <format dxfId="1153">
      <pivotArea collapsedLevelsAreSubtotals="1" fieldPosition="0">
        <references count="2">
          <reference field="11" count="1" selected="0">
            <x v="5"/>
          </reference>
          <reference field="16" count="1">
            <x v="34"/>
          </reference>
        </references>
      </pivotArea>
    </format>
    <format dxfId="1152">
      <pivotArea collapsedLevelsAreSubtotals="1" fieldPosition="0">
        <references count="3">
          <reference field="11" count="1" selected="0">
            <x v="5"/>
          </reference>
          <reference field="14" count="1">
            <x v="0"/>
          </reference>
          <reference field="16" count="1" selected="0">
            <x v="34"/>
          </reference>
        </references>
      </pivotArea>
    </format>
    <format dxfId="1151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23"/>
          </reference>
        </references>
      </pivotArea>
    </format>
    <format dxfId="1150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1149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26"/>
          </reference>
        </references>
      </pivotArea>
    </format>
    <format dxfId="1148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1147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40"/>
          </reference>
        </references>
      </pivotArea>
    </format>
    <format dxfId="1146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145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45"/>
          </reference>
        </references>
      </pivotArea>
    </format>
    <format dxfId="1144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5"/>
          </reference>
          <reference field="22" count="1">
            <x v="85"/>
          </reference>
        </references>
      </pivotArea>
    </format>
    <format dxfId="1143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76"/>
          </reference>
        </references>
      </pivotArea>
    </format>
    <format dxfId="1142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141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101"/>
          </reference>
        </references>
      </pivotArea>
    </format>
    <format dxfId="1140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139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110"/>
          </reference>
        </references>
      </pivotArea>
    </format>
    <format dxfId="1138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137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113"/>
          </reference>
        </references>
      </pivotArea>
    </format>
    <format dxfId="1136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135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132"/>
          </reference>
        </references>
      </pivotArea>
    </format>
    <format dxfId="1134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133">
      <pivotArea collapsedLevelsAreSubtotals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>
            <x v="134"/>
          </reference>
        </references>
      </pivotArea>
    </format>
    <format dxfId="1132">
      <pivotArea collapsedLevelsAreSubtotals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4"/>
          </reference>
          <reference field="22" count="1">
            <x v="4"/>
          </reference>
        </references>
      </pivotArea>
    </format>
    <format dxfId="1131">
      <pivotArea collapsedLevelsAreSubtotals="1" fieldPosition="0">
        <references count="1">
          <reference field="11" count="1">
            <x v="6"/>
          </reference>
        </references>
      </pivotArea>
    </format>
    <format dxfId="1130">
      <pivotArea collapsedLevelsAreSubtotals="1" fieldPosition="0">
        <references count="2">
          <reference field="11" count="1" selected="0">
            <x v="6"/>
          </reference>
          <reference field="16" count="1">
            <x v="29"/>
          </reference>
        </references>
      </pivotArea>
    </format>
    <format dxfId="1129">
      <pivotArea collapsedLevelsAreSubtotals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29"/>
          </reference>
        </references>
      </pivotArea>
    </format>
    <format dxfId="112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20"/>
          </reference>
        </references>
      </pivotArea>
    </format>
    <format dxfId="112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126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35"/>
          </reference>
        </references>
      </pivotArea>
    </format>
    <format dxfId="1125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124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36"/>
          </reference>
        </references>
      </pivotArea>
    </format>
    <format dxfId="1123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122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38"/>
          </reference>
        </references>
      </pivotArea>
    </format>
    <format dxfId="1121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120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48"/>
          </reference>
        </references>
      </pivotArea>
    </format>
    <format dxfId="1119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11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51"/>
          </reference>
        </references>
      </pivotArea>
    </format>
    <format dxfId="111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116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54"/>
          </reference>
        </references>
      </pivotArea>
    </format>
    <format dxfId="1115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4"/>
          </reference>
          <reference field="22" count="1">
            <x v="99"/>
          </reference>
        </references>
      </pivotArea>
    </format>
    <format dxfId="1114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58"/>
          </reference>
        </references>
      </pivotArea>
    </format>
    <format dxfId="1113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8"/>
          </reference>
          <reference field="22" count="1">
            <x v="46"/>
          </reference>
        </references>
      </pivotArea>
    </format>
    <format dxfId="1112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60"/>
          </reference>
        </references>
      </pivotArea>
    </format>
    <format dxfId="1111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1110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61"/>
          </reference>
        </references>
      </pivotArea>
    </format>
    <format dxfId="1109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10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62"/>
          </reference>
        </references>
      </pivotArea>
    </format>
    <format dxfId="110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106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82"/>
          </reference>
        </references>
      </pivotArea>
    </format>
    <format dxfId="1105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2"/>
          </reference>
          <reference field="22" count="1">
            <x v="41"/>
          </reference>
        </references>
      </pivotArea>
    </format>
    <format dxfId="1104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86"/>
          </reference>
        </references>
      </pivotArea>
    </format>
    <format dxfId="1103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102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87"/>
          </reference>
        </references>
      </pivotArea>
    </format>
    <format dxfId="1101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7"/>
          </reference>
          <reference field="22" count="1">
            <x v="51"/>
          </reference>
        </references>
      </pivotArea>
    </format>
    <format dxfId="1100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120"/>
          </reference>
        </references>
      </pivotArea>
    </format>
    <format dxfId="1099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0"/>
          </reference>
          <reference field="22" count="1">
            <x v="34"/>
          </reference>
        </references>
      </pivotArea>
    </format>
    <format dxfId="109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121"/>
          </reference>
        </references>
      </pivotArea>
    </format>
    <format dxfId="109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1096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122"/>
          </reference>
        </references>
      </pivotArea>
    </format>
    <format dxfId="1095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1094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>
            <x v="132"/>
          </reference>
        </references>
      </pivotArea>
    </format>
    <format dxfId="1093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092">
      <pivotArea collapsedLevelsAreSubtotals="1" fieldPosition="0">
        <references count="2">
          <reference field="11" count="1" selected="0">
            <x v="6"/>
          </reference>
          <reference field="16" count="1">
            <x v="53"/>
          </reference>
        </references>
      </pivotArea>
    </format>
    <format dxfId="1091">
      <pivotArea collapsedLevelsAreSubtotals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53"/>
          </reference>
        </references>
      </pivotArea>
    </format>
    <format dxfId="1090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64"/>
          </reference>
        </references>
      </pivotArea>
    </format>
    <format dxfId="1089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108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70"/>
          </reference>
        </references>
      </pivotArea>
    </format>
    <format dxfId="108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086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76"/>
          </reference>
        </references>
      </pivotArea>
    </format>
    <format dxfId="1085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084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130"/>
          </reference>
        </references>
      </pivotArea>
    </format>
    <format dxfId="1083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1082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133"/>
          </reference>
        </references>
      </pivotArea>
    </format>
    <format dxfId="1081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1080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136"/>
          </reference>
        </references>
      </pivotArea>
    </format>
    <format dxfId="1079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1078">
      <pivotArea collapsedLevelsAreSubtotals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>
            <x v="137"/>
          </reference>
        </references>
      </pivotArea>
    </format>
    <format dxfId="1077">
      <pivotArea collapsedLevelsAreSubtotals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7"/>
          </reference>
          <reference field="22" count="1">
            <x v="57"/>
          </reference>
        </references>
      </pivotArea>
    </format>
    <format dxfId="1076">
      <pivotArea collapsedLevelsAreSubtotals="1" fieldPosition="0">
        <references count="1">
          <reference field="11" count="1">
            <x v="7"/>
          </reference>
        </references>
      </pivotArea>
    </format>
    <format dxfId="1075">
      <pivotArea collapsedLevelsAreSubtotals="1" fieldPosition="0">
        <references count="2">
          <reference field="11" count="1" selected="0">
            <x v="7"/>
          </reference>
          <reference field="16" count="1">
            <x v="31"/>
          </reference>
        </references>
      </pivotArea>
    </format>
    <format dxfId="1074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1"/>
          </reference>
        </references>
      </pivotArea>
    </format>
    <format dxfId="107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>
            <x v="48"/>
          </reference>
        </references>
      </pivotArea>
    </format>
    <format dxfId="107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07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>
            <x v="73"/>
          </reference>
        </references>
      </pivotArea>
    </format>
    <format dxfId="107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06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>
            <x v="138"/>
          </reference>
        </references>
      </pivotArea>
    </format>
    <format dxfId="106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8"/>
          </reference>
          <reference field="22" count="1">
            <x v="30"/>
          </reference>
        </references>
      </pivotArea>
    </format>
    <format dxfId="106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>
            <x v="139"/>
          </reference>
        </references>
      </pivotArea>
    </format>
    <format dxfId="106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9"/>
          </reference>
          <reference field="22" count="1">
            <x v="22"/>
          </reference>
        </references>
      </pivotArea>
    </format>
    <format dxfId="106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>
            <x v="140"/>
          </reference>
        </references>
      </pivotArea>
    </format>
    <format dxfId="106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1063">
      <pivotArea collapsedLevelsAreSubtotals="1" fieldPosition="0">
        <references count="2">
          <reference field="11" count="1" selected="0">
            <x v="7"/>
          </reference>
          <reference field="16" count="1">
            <x v="36"/>
          </reference>
        </references>
      </pivotArea>
    </format>
    <format dxfId="1062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6"/>
          </reference>
        </references>
      </pivotArea>
    </format>
    <format dxfId="106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>
            <x v="140"/>
          </reference>
        </references>
      </pivotArea>
    </format>
    <format dxfId="106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1059">
      <pivotArea collapsedLevelsAreSubtotals="1" fieldPosition="0">
        <references count="2">
          <reference field="11" count="1" selected="0">
            <x v="7"/>
          </reference>
          <reference field="16" count="1">
            <x v="42"/>
          </reference>
        </references>
      </pivotArea>
    </format>
    <format dxfId="1058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2"/>
          </reference>
        </references>
      </pivotArea>
    </format>
    <format dxfId="105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>
            <x v="22"/>
          </reference>
        </references>
      </pivotArea>
    </format>
    <format dxfId="105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05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>
            <x v="48"/>
          </reference>
        </references>
      </pivotArea>
    </format>
    <format dxfId="105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05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>
            <x v="92"/>
          </reference>
        </references>
      </pivotArea>
    </format>
    <format dxfId="105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051">
      <pivotArea collapsedLevelsAreSubtotals="1" fieldPosition="0">
        <references count="2">
          <reference field="11" count="1" selected="0">
            <x v="7"/>
          </reference>
          <reference field="16" count="1">
            <x v="47"/>
          </reference>
        </references>
      </pivotArea>
    </format>
    <format dxfId="1050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7"/>
          </reference>
        </references>
      </pivotArea>
    </format>
    <format dxfId="104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>
            <x v="35"/>
          </reference>
        </references>
      </pivotArea>
    </format>
    <format dxfId="104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04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>
            <x v="48"/>
          </reference>
        </references>
      </pivotArea>
    </format>
    <format dxfId="104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04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>
            <x v="51"/>
          </reference>
        </references>
      </pivotArea>
    </format>
    <format dxfId="104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04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>
            <x v="59"/>
          </reference>
        </references>
      </pivotArea>
    </format>
    <format dxfId="104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041">
      <pivotArea collapsedLevelsAreSubtotals="1" fieldPosition="0">
        <references count="2">
          <reference field="11" count="1" selected="0">
            <x v="7"/>
          </reference>
          <reference field="16" count="1">
            <x v="48"/>
          </reference>
        </references>
      </pivotArea>
    </format>
    <format dxfId="1040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8"/>
          </reference>
        </references>
      </pivotArea>
    </format>
    <format dxfId="103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22"/>
          </reference>
        </references>
      </pivotArea>
    </format>
    <format dxfId="103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03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30"/>
          </reference>
        </references>
      </pivotArea>
    </format>
    <format dxfId="103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03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31"/>
          </reference>
        </references>
      </pivotArea>
    </format>
    <format dxfId="103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03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36"/>
          </reference>
        </references>
      </pivotArea>
    </format>
    <format dxfId="103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03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38"/>
          </reference>
        </references>
      </pivotArea>
    </format>
    <format dxfId="103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02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48"/>
          </reference>
        </references>
      </pivotArea>
    </format>
    <format dxfId="102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02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51"/>
          </reference>
        </references>
      </pivotArea>
    </format>
    <format dxfId="102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02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66"/>
          </reference>
        </references>
      </pivotArea>
    </format>
    <format dxfId="102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02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74"/>
          </reference>
        </references>
      </pivotArea>
    </format>
    <format dxfId="102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102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126"/>
          </reference>
        </references>
      </pivotArea>
    </format>
    <format dxfId="102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101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128"/>
          </reference>
        </references>
      </pivotArea>
    </format>
    <format dxfId="101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8"/>
          </reference>
          <reference field="22" count="1">
            <x v="60"/>
          </reference>
        </references>
      </pivotArea>
    </format>
    <format dxfId="101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>
            <x v="132"/>
          </reference>
        </references>
      </pivotArea>
    </format>
    <format dxfId="101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1015">
      <pivotArea collapsedLevelsAreSubtotals="1" fieldPosition="0">
        <references count="2">
          <reference field="11" count="1" selected="0">
            <x v="7"/>
          </reference>
          <reference field="16" count="1">
            <x v="50"/>
          </reference>
        </references>
      </pivotArea>
    </format>
    <format dxfId="1014">
      <pivotArea collapsedLevelsAreSubtotals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50"/>
          </reference>
        </references>
      </pivotArea>
    </format>
    <format dxfId="101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22"/>
          </reference>
        </references>
      </pivotArea>
    </format>
    <format dxfId="101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01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31"/>
          </reference>
        </references>
      </pivotArea>
    </format>
    <format dxfId="101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00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37"/>
          </reference>
        </references>
      </pivotArea>
    </format>
    <format dxfId="100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7"/>
          </reference>
          <reference field="22" count="1">
            <x v="66"/>
          </reference>
        </references>
      </pivotArea>
    </format>
    <format dxfId="100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38"/>
          </reference>
        </references>
      </pivotArea>
    </format>
    <format dxfId="100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00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0"/>
          </reference>
        </references>
      </pivotArea>
    </format>
    <format dxfId="100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00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1"/>
          </reference>
        </references>
      </pivotArea>
    </format>
    <format dxfId="100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100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2"/>
          </reference>
        </references>
      </pivotArea>
    </format>
    <format dxfId="100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99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4"/>
          </reference>
        </references>
      </pivotArea>
    </format>
    <format dxfId="99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99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7"/>
          </reference>
        </references>
      </pivotArea>
    </format>
    <format dxfId="99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99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48"/>
          </reference>
        </references>
      </pivotArea>
    </format>
    <format dxfId="99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99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51"/>
          </reference>
        </references>
      </pivotArea>
    </format>
    <format dxfId="99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99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76"/>
          </reference>
        </references>
      </pivotArea>
    </format>
    <format dxfId="99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98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88"/>
          </reference>
        </references>
      </pivotArea>
    </format>
    <format dxfId="98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88"/>
          </reference>
          <reference field="22" count="1">
            <x v="52"/>
          </reference>
        </references>
      </pivotArea>
    </format>
    <format dxfId="98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90"/>
          </reference>
        </references>
      </pivotArea>
    </format>
    <format dxfId="98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0"/>
          </reference>
          <reference field="22" count="1">
            <x v="105"/>
          </reference>
        </references>
      </pivotArea>
    </format>
    <format dxfId="98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92"/>
          </reference>
        </references>
      </pivotArea>
    </format>
    <format dxfId="98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98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23"/>
          </reference>
        </references>
      </pivotArea>
    </format>
    <format dxfId="98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981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24"/>
          </reference>
        </references>
      </pivotArea>
    </format>
    <format dxfId="980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979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27"/>
          </reference>
        </references>
      </pivotArea>
    </format>
    <format dxfId="978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7"/>
          </reference>
          <reference field="22" count="1">
            <x v="61"/>
          </reference>
        </references>
      </pivotArea>
    </format>
    <format dxfId="977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29"/>
          </reference>
        </references>
      </pivotArea>
    </format>
    <format dxfId="976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975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31"/>
          </reference>
        </references>
      </pivotArea>
    </format>
    <format dxfId="974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1"/>
          </reference>
          <reference field="22" count="1">
            <x v="36"/>
          </reference>
        </references>
      </pivotArea>
    </format>
    <format dxfId="973">
      <pivotArea collapsedLevelsAreSubtotals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>
            <x v="133"/>
          </reference>
        </references>
      </pivotArea>
    </format>
    <format dxfId="972">
      <pivotArea collapsedLevelsAreSubtotals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971">
      <pivotArea collapsedLevelsAreSubtotals="1" fieldPosition="0">
        <references count="2">
          <reference field="11" count="1" selected="0">
            <x v="7"/>
          </reference>
          <reference field="16" count="1">
            <x v="54"/>
          </reference>
        </references>
      </pivotArea>
    </format>
    <format dxfId="970">
      <pivotArea collapsedLevelsAreSubtotals="1" fieldPosition="0">
        <references count="3">
          <reference field="11" count="1" selected="0">
            <x v="7"/>
          </reference>
          <reference field="14" count="1">
            <x v="3"/>
          </reference>
          <reference field="16" count="1" selected="0">
            <x v="54"/>
          </reference>
        </references>
      </pivotArea>
    </format>
    <format dxfId="969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0"/>
          </reference>
        </references>
      </pivotArea>
    </format>
    <format dxfId="968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967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1"/>
          </reference>
        </references>
      </pivotArea>
    </format>
    <format dxfId="966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965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5"/>
          </reference>
        </references>
      </pivotArea>
    </format>
    <format dxfId="964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963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6"/>
          </reference>
        </references>
      </pivotArea>
    </format>
    <format dxfId="962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961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8"/>
          </reference>
        </references>
      </pivotArea>
    </format>
    <format dxfId="960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959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39"/>
          </reference>
        </references>
      </pivotArea>
    </format>
    <format dxfId="958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9"/>
          </reference>
          <reference field="22" count="1">
            <x v="96"/>
          </reference>
        </references>
      </pivotArea>
    </format>
    <format dxfId="957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43"/>
          </reference>
        </references>
      </pivotArea>
    </format>
    <format dxfId="956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3"/>
          </reference>
          <reference field="22" count="1">
            <x v="70"/>
          </reference>
        </references>
      </pivotArea>
    </format>
    <format dxfId="955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44"/>
          </reference>
        </references>
      </pivotArea>
    </format>
    <format dxfId="954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953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48"/>
          </reference>
        </references>
      </pivotArea>
    </format>
    <format dxfId="952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951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51"/>
          </reference>
        </references>
      </pivotArea>
    </format>
    <format dxfId="950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949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57"/>
          </reference>
        </references>
      </pivotArea>
    </format>
    <format dxfId="948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947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59"/>
          </reference>
        </references>
      </pivotArea>
    </format>
    <format dxfId="946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945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66"/>
          </reference>
        </references>
      </pivotArea>
    </format>
    <format dxfId="944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943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68"/>
          </reference>
        </references>
      </pivotArea>
    </format>
    <format dxfId="942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941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69"/>
          </reference>
        </references>
      </pivotArea>
    </format>
    <format dxfId="940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939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75"/>
          </reference>
        </references>
      </pivotArea>
    </format>
    <format dxfId="938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937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91"/>
          </reference>
        </references>
      </pivotArea>
    </format>
    <format dxfId="936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935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104"/>
          </reference>
        </references>
      </pivotArea>
    </format>
    <format dxfId="934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933">
      <pivotArea collapsedLevelsAreSubtotals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>
            <x v="126"/>
          </reference>
        </references>
      </pivotArea>
    </format>
    <format dxfId="932">
      <pivotArea collapsedLevelsAreSubtotals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931">
      <pivotArea collapsedLevelsAreSubtotals="1" fieldPosition="0">
        <references count="1">
          <reference field="11" count="1">
            <x v="8"/>
          </reference>
        </references>
      </pivotArea>
    </format>
    <format dxfId="930">
      <pivotArea collapsedLevelsAreSubtotals="1" fieldPosition="0">
        <references count="2">
          <reference field="11" count="1" selected="0">
            <x v="8"/>
          </reference>
          <reference field="16" count="1">
            <x v="40"/>
          </reference>
        </references>
      </pivotArea>
    </format>
    <format dxfId="929">
      <pivotArea collapsedLevelsAreSubtotals="1" fieldPosition="0">
        <references count="3">
          <reference field="11" count="1" selected="0">
            <x v="8"/>
          </reference>
          <reference field="14" count="1">
            <x v="1"/>
          </reference>
          <reference field="16" count="1" selected="0">
            <x v="40"/>
          </reference>
        </references>
      </pivotArea>
    </format>
    <format dxfId="928">
      <pivotArea collapsedLevelsAreSubtotals="1" fieldPosition="0">
        <references count="4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>
            <x v="110"/>
          </reference>
        </references>
      </pivotArea>
    </format>
    <format dxfId="927">
      <pivotArea collapsedLevelsAreSubtotals="1" fieldPosition="0">
        <references count="5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926">
      <pivotArea collapsedLevelsAreSubtotals="1" fieldPosition="0">
        <references count="1">
          <reference field="11" count="1">
            <x v="9"/>
          </reference>
        </references>
      </pivotArea>
    </format>
    <format dxfId="925">
      <pivotArea collapsedLevelsAreSubtotals="1" fieldPosition="0">
        <references count="2">
          <reference field="11" count="1" selected="0">
            <x v="9"/>
          </reference>
          <reference field="16" count="1">
            <x v="10"/>
          </reference>
        </references>
      </pivotArea>
    </format>
    <format dxfId="924">
      <pivotArea collapsedLevelsAreSubtotals="1" fieldPosition="0">
        <references count="3">
          <reference field="11" count="1" selected="0">
            <x v="9"/>
          </reference>
          <reference field="14" count="1">
            <x v="1"/>
          </reference>
          <reference field="16" count="1" selected="0">
            <x v="10"/>
          </reference>
        </references>
      </pivotArea>
    </format>
    <format dxfId="923">
      <pivotArea collapsedLevelsAreSubtotals="1" fieldPosition="0">
        <references count="4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>
            <x v="110"/>
          </reference>
        </references>
      </pivotArea>
    </format>
    <format dxfId="922">
      <pivotArea collapsedLevelsAreSubtotals="1" fieldPosition="0">
        <references count="5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921">
      <pivotArea collapsedLevelsAreSubtotals="1" fieldPosition="0">
        <references count="1">
          <reference field="11" count="1">
            <x v="10"/>
          </reference>
        </references>
      </pivotArea>
    </format>
    <format dxfId="920">
      <pivotArea collapsedLevelsAreSubtotals="1" fieldPosition="0">
        <references count="2">
          <reference field="11" count="1" selected="0">
            <x v="10"/>
          </reference>
          <reference field="16" count="1">
            <x v="13"/>
          </reference>
        </references>
      </pivotArea>
    </format>
    <format dxfId="919">
      <pivotArea collapsedLevelsAreSubtotals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13"/>
          </reference>
        </references>
      </pivotArea>
    </format>
    <format dxfId="91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7"/>
          </reference>
        </references>
      </pivotArea>
    </format>
    <format dxfId="91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91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20"/>
          </reference>
        </references>
      </pivotArea>
    </format>
    <format dxfId="91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91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21"/>
          </reference>
        </references>
      </pivotArea>
    </format>
    <format dxfId="91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1"/>
          </reference>
          <reference field="22" count="1">
            <x v="65"/>
          </reference>
        </references>
      </pivotArea>
    </format>
    <format dxfId="91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22"/>
          </reference>
        </references>
      </pivotArea>
    </format>
    <format dxfId="91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91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25"/>
          </reference>
        </references>
      </pivotArea>
    </format>
    <format dxfId="90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90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0"/>
          </reference>
        </references>
      </pivotArea>
    </format>
    <format dxfId="90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90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1"/>
          </reference>
        </references>
      </pivotArea>
    </format>
    <format dxfId="90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90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4"/>
          </reference>
        </references>
      </pivotArea>
    </format>
    <format dxfId="90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90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5"/>
          </reference>
        </references>
      </pivotArea>
    </format>
    <format dxfId="90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90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6"/>
          </reference>
        </references>
      </pivotArea>
    </format>
    <format dxfId="89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89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38"/>
          </reference>
        </references>
      </pivotArea>
    </format>
    <format dxfId="89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89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40"/>
          </reference>
        </references>
      </pivotArea>
    </format>
    <format dxfId="89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89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44"/>
          </reference>
        </references>
      </pivotArea>
    </format>
    <format dxfId="89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89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46"/>
          </reference>
        </references>
      </pivotArea>
    </format>
    <format dxfId="89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89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48"/>
          </reference>
        </references>
      </pivotArea>
    </format>
    <format dxfId="88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88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51"/>
          </reference>
        </references>
      </pivotArea>
    </format>
    <format dxfId="88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88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52"/>
          </reference>
        </references>
      </pivotArea>
    </format>
    <format dxfId="88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88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55"/>
          </reference>
        </references>
      </pivotArea>
    </format>
    <format dxfId="88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5"/>
          </reference>
          <reference field="22" count="1">
            <x v="101"/>
          </reference>
        </references>
      </pivotArea>
    </format>
    <format dxfId="88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57"/>
          </reference>
        </references>
      </pivotArea>
    </format>
    <format dxfId="88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88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59"/>
          </reference>
        </references>
      </pivotArea>
    </format>
    <format dxfId="87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87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0"/>
          </reference>
        </references>
      </pivotArea>
    </format>
    <format dxfId="87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87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1"/>
          </reference>
        </references>
      </pivotArea>
    </format>
    <format dxfId="87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87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3"/>
          </reference>
        </references>
      </pivotArea>
    </format>
    <format dxfId="87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87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4"/>
          </reference>
        </references>
      </pivotArea>
    </format>
    <format dxfId="87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87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5"/>
          </reference>
        </references>
      </pivotArea>
    </format>
    <format dxfId="86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86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7"/>
          </reference>
        </references>
      </pivotArea>
    </format>
    <format dxfId="86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86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8"/>
          </reference>
        </references>
      </pivotArea>
    </format>
    <format dxfId="86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86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69"/>
          </reference>
        </references>
      </pivotArea>
    </format>
    <format dxfId="86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86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70"/>
          </reference>
        </references>
      </pivotArea>
    </format>
    <format dxfId="86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86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71"/>
          </reference>
        </references>
      </pivotArea>
    </format>
    <format dxfId="85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85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74"/>
          </reference>
        </references>
      </pivotArea>
    </format>
    <format dxfId="85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85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0"/>
          </reference>
        </references>
      </pivotArea>
    </format>
    <format dxfId="85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0"/>
          </reference>
          <reference field="22" count="1">
            <x v="109"/>
          </reference>
        </references>
      </pivotArea>
    </format>
    <format dxfId="85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1"/>
          </reference>
        </references>
      </pivotArea>
    </format>
    <format dxfId="85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1"/>
          </reference>
          <reference field="22" count="1">
            <x v="108"/>
          </reference>
        </references>
      </pivotArea>
    </format>
    <format dxfId="85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3"/>
          </reference>
        </references>
      </pivotArea>
    </format>
    <format dxfId="85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3"/>
          </reference>
          <reference field="22" count="1">
            <x v="19"/>
          </reference>
        </references>
      </pivotArea>
    </format>
    <format dxfId="85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5"/>
          </reference>
        </references>
      </pivotArea>
    </format>
    <format dxfId="84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84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6"/>
          </reference>
        </references>
      </pivotArea>
    </format>
    <format dxfId="84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84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89"/>
          </reference>
        </references>
      </pivotArea>
    </format>
    <format dxfId="84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9"/>
          </reference>
          <reference field="22" count="1">
            <x v="106"/>
          </reference>
        </references>
      </pivotArea>
    </format>
    <format dxfId="84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91"/>
          </reference>
        </references>
      </pivotArea>
    </format>
    <format dxfId="84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84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94"/>
          </reference>
        </references>
      </pivotArea>
    </format>
    <format dxfId="84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4"/>
          </reference>
          <reference field="22" count="1">
            <x v="116"/>
          </reference>
        </references>
      </pivotArea>
    </format>
    <format dxfId="84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01"/>
          </reference>
        </references>
      </pivotArea>
    </format>
    <format dxfId="83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83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02"/>
          </reference>
        </references>
      </pivotArea>
    </format>
    <format dxfId="83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2"/>
          </reference>
          <reference field="22" count="1">
            <x v="127"/>
          </reference>
        </references>
      </pivotArea>
    </format>
    <format dxfId="83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04"/>
          </reference>
        </references>
      </pivotArea>
    </format>
    <format dxfId="83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83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05"/>
          </reference>
        </references>
      </pivotArea>
    </format>
    <format dxfId="83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83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09"/>
          </reference>
        </references>
      </pivotArea>
    </format>
    <format dxfId="83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83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18"/>
          </reference>
        </references>
      </pivotArea>
    </format>
    <format dxfId="82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18"/>
          </reference>
          <reference field="22" count="1">
            <x v="76"/>
          </reference>
        </references>
      </pivotArea>
    </format>
    <format dxfId="82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21"/>
          </reference>
        </references>
      </pivotArea>
    </format>
    <format dxfId="82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82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29"/>
          </reference>
        </references>
      </pivotArea>
    </format>
    <format dxfId="82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82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>
            <x v="136"/>
          </reference>
        </references>
      </pivotArea>
    </format>
    <format dxfId="82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822">
      <pivotArea collapsedLevelsAreSubtotals="1" fieldPosition="0">
        <references count="2">
          <reference field="11" count="1" selected="0">
            <x v="10"/>
          </reference>
          <reference field="16" count="1">
            <x v="22"/>
          </reference>
        </references>
      </pivotArea>
    </format>
    <format dxfId="821">
      <pivotArea collapsedLevelsAreSubtotals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2"/>
          </reference>
        </references>
      </pivotArea>
    </format>
    <format dxfId="82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>
            <x v="46"/>
          </reference>
        </references>
      </pivotArea>
    </format>
    <format dxfId="81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818">
      <pivotArea collapsedLevelsAreSubtotals="1" fieldPosition="0">
        <references count="2">
          <reference field="11" count="1" selected="0">
            <x v="10"/>
          </reference>
          <reference field="16" count="1">
            <x v="23"/>
          </reference>
        </references>
      </pivotArea>
    </format>
    <format dxfId="817">
      <pivotArea collapsedLevelsAreSubtotals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3"/>
          </reference>
        </references>
      </pivotArea>
    </format>
    <format dxfId="81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>
            <x v="46"/>
          </reference>
        </references>
      </pivotArea>
    </format>
    <format dxfId="81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814">
      <pivotArea collapsedLevelsAreSubtotals="1" fieldPosition="0">
        <references count="2">
          <reference field="11" count="1" selected="0">
            <x v="10"/>
          </reference>
          <reference field="16" count="1">
            <x v="51"/>
          </reference>
        </references>
      </pivotArea>
    </format>
    <format dxfId="813">
      <pivotArea collapsedLevelsAreSubtotals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51"/>
          </reference>
        </references>
      </pivotArea>
    </format>
    <format dxfId="81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0"/>
          </reference>
        </references>
      </pivotArea>
    </format>
    <format dxfId="81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0"/>
          </reference>
          <reference field="22" count="1">
            <x v="26"/>
          </reference>
        </references>
      </pivotArea>
    </format>
    <format dxfId="81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"/>
          </reference>
        </references>
      </pivotArea>
    </format>
    <format dxfId="80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"/>
          </reference>
          <reference field="22" count="1">
            <x v="134"/>
          </reference>
        </references>
      </pivotArea>
    </format>
    <format dxfId="80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2"/>
          </reference>
        </references>
      </pivotArea>
    </format>
    <format dxfId="80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2"/>
          </reference>
          <reference field="22" count="1">
            <x v="47"/>
          </reference>
        </references>
      </pivotArea>
    </format>
    <format dxfId="80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3"/>
          </reference>
        </references>
      </pivotArea>
    </format>
    <format dxfId="80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3"/>
          </reference>
          <reference field="22" count="1">
            <x v="135"/>
          </reference>
        </references>
      </pivotArea>
    </format>
    <format dxfId="80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4"/>
          </reference>
        </references>
      </pivotArea>
    </format>
    <format dxfId="80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4"/>
          </reference>
          <reference field="22" count="1">
            <x v="107"/>
          </reference>
        </references>
      </pivotArea>
    </format>
    <format dxfId="80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5"/>
          </reference>
        </references>
      </pivotArea>
    </format>
    <format dxfId="80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5"/>
          </reference>
          <reference field="22" count="1">
            <x v="92"/>
          </reference>
        </references>
      </pivotArea>
    </format>
    <format dxfId="80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6"/>
          </reference>
        </references>
      </pivotArea>
    </format>
    <format dxfId="79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6"/>
          </reference>
          <reference field="22" count="1">
            <x v="43"/>
          </reference>
        </references>
      </pivotArea>
    </format>
    <format dxfId="79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7"/>
          </reference>
        </references>
      </pivotArea>
    </format>
    <format dxfId="79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"/>
          </reference>
          <reference field="22" count="1">
            <x v="48"/>
          </reference>
        </references>
      </pivotArea>
    </format>
    <format dxfId="79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8"/>
          </reference>
        </references>
      </pivotArea>
    </format>
    <format dxfId="79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8"/>
          </reference>
          <reference field="22" count="1">
            <x v="20"/>
          </reference>
        </references>
      </pivotArea>
    </format>
    <format dxfId="79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9"/>
          </reference>
        </references>
      </pivotArea>
    </format>
    <format dxfId="79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9"/>
          </reference>
          <reference field="22" count="1">
            <x v="24"/>
          </reference>
        </references>
      </pivotArea>
    </format>
    <format dxfId="79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0"/>
          </reference>
        </references>
      </pivotArea>
    </format>
    <format dxfId="79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0"/>
          </reference>
          <reference field="22" count="1">
            <x v="25"/>
          </reference>
        </references>
      </pivotArea>
    </format>
    <format dxfId="79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1"/>
          </reference>
        </references>
      </pivotArea>
    </format>
    <format dxfId="78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1"/>
          </reference>
          <reference field="22" count="1">
            <x v="2"/>
          </reference>
        </references>
      </pivotArea>
    </format>
    <format dxfId="78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2"/>
          </reference>
        </references>
      </pivotArea>
    </format>
    <format dxfId="78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2"/>
          </reference>
          <reference field="22" count="1">
            <x v="1"/>
          </reference>
        </references>
      </pivotArea>
    </format>
    <format dxfId="786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3"/>
          </reference>
        </references>
      </pivotArea>
    </format>
    <format dxfId="785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3"/>
          </reference>
          <reference field="22" count="1">
            <x v="3"/>
          </reference>
        </references>
      </pivotArea>
    </format>
    <format dxfId="784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4"/>
          </reference>
        </references>
      </pivotArea>
    </format>
    <format dxfId="783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4"/>
          </reference>
          <reference field="22" count="1">
            <x v="50"/>
          </reference>
        </references>
      </pivotArea>
    </format>
    <format dxfId="782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5"/>
          </reference>
        </references>
      </pivotArea>
    </format>
    <format dxfId="781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5"/>
          </reference>
          <reference field="22" count="1">
            <x v="78"/>
          </reference>
        </references>
      </pivotArea>
    </format>
    <format dxfId="780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16"/>
          </reference>
        </references>
      </pivotArea>
    </format>
    <format dxfId="779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6"/>
          </reference>
          <reference field="22" count="1">
            <x v="38"/>
          </reference>
        </references>
      </pivotArea>
    </format>
    <format dxfId="778">
      <pivotArea collapsedLevelsAreSubtotals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>
            <x v="77"/>
          </reference>
        </references>
      </pivotArea>
    </format>
    <format dxfId="777">
      <pivotArea collapsedLevelsAreSubtotals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776">
      <pivotArea collapsedLevelsAreSubtotals="1" fieldPosition="0">
        <references count="1">
          <reference field="11" count="1">
            <x v="11"/>
          </reference>
        </references>
      </pivotArea>
    </format>
    <format dxfId="775">
      <pivotArea collapsedLevelsAreSubtotals="1" fieldPosition="0">
        <references count="2">
          <reference field="11" count="1" selected="0">
            <x v="11"/>
          </reference>
          <reference field="16" count="1">
            <x v="8"/>
          </reference>
        </references>
      </pivotArea>
    </format>
    <format dxfId="774">
      <pivotArea collapsedLevelsAreSubtotals="1" fieldPosition="0">
        <references count="3">
          <reference field="11" count="1" selected="0">
            <x v="11"/>
          </reference>
          <reference field="14" count="1">
            <x v="1"/>
          </reference>
          <reference field="16" count="1" selected="0">
            <x v="8"/>
          </reference>
        </references>
      </pivotArea>
    </format>
    <format dxfId="773">
      <pivotArea collapsedLevelsAreSubtotals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>
            <x v="113"/>
          </reference>
        </references>
      </pivotArea>
    </format>
    <format dxfId="772">
      <pivotArea collapsedLevelsAreSubtotals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771">
      <pivotArea collapsedLevelsAreSubtotals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>
            <x v="116"/>
          </reference>
        </references>
      </pivotArea>
    </format>
    <format dxfId="770">
      <pivotArea collapsedLevelsAreSubtotals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769">
      <pivotArea collapsedLevelsAreSubtotals="1" fieldPosition="0">
        <references count="2">
          <reference field="11" count="1" selected="0">
            <x v="11"/>
          </reference>
          <reference field="16" count="1">
            <x v="9"/>
          </reference>
        </references>
      </pivotArea>
    </format>
    <format dxfId="768">
      <pivotArea collapsedLevelsAreSubtotals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9"/>
          </reference>
        </references>
      </pivotArea>
    </format>
    <format dxfId="767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>
            <x v="25"/>
          </reference>
        </references>
      </pivotArea>
    </format>
    <format dxfId="766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765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>
            <x v="67"/>
          </reference>
        </references>
      </pivotArea>
    </format>
    <format dxfId="764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763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>
            <x v="92"/>
          </reference>
        </references>
      </pivotArea>
    </format>
    <format dxfId="762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761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>
            <x v="101"/>
          </reference>
        </references>
      </pivotArea>
    </format>
    <format dxfId="760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759">
      <pivotArea collapsedLevelsAreSubtotals="1" fieldPosition="0">
        <references count="2">
          <reference field="11" count="1" selected="0">
            <x v="11"/>
          </reference>
          <reference field="16" count="1">
            <x v="16"/>
          </reference>
        </references>
      </pivotArea>
    </format>
    <format dxfId="758">
      <pivotArea collapsedLevelsAreSubtotals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6"/>
          </reference>
        </references>
      </pivotArea>
    </format>
    <format dxfId="757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>
            <x v="62"/>
          </reference>
        </references>
      </pivotArea>
    </format>
    <format dxfId="756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755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>
            <x v="76"/>
          </reference>
        </references>
      </pivotArea>
    </format>
    <format dxfId="754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753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>
            <x v="93"/>
          </reference>
        </references>
      </pivotArea>
    </format>
    <format dxfId="752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3"/>
          </reference>
          <reference field="22" count="1">
            <x v="27"/>
          </reference>
        </references>
      </pivotArea>
    </format>
    <format dxfId="751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>
            <x v="95"/>
          </reference>
        </references>
      </pivotArea>
    </format>
    <format dxfId="750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5"/>
          </reference>
          <reference field="22" count="1">
            <x v="119"/>
          </reference>
        </references>
      </pivotArea>
    </format>
    <format dxfId="749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>
            <x v="96"/>
          </reference>
        </references>
      </pivotArea>
    </format>
    <format dxfId="748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6"/>
          </reference>
          <reference field="22" count="1">
            <x v="111"/>
          </reference>
        </references>
      </pivotArea>
    </format>
    <format dxfId="747">
      <pivotArea collapsedLevelsAreSubtotals="1" fieldPosition="0">
        <references count="2">
          <reference field="11" count="1" selected="0">
            <x v="11"/>
          </reference>
          <reference field="16" count="1">
            <x v="19"/>
          </reference>
        </references>
      </pivotArea>
    </format>
    <format dxfId="746">
      <pivotArea collapsedLevelsAreSubtotals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9"/>
          </reference>
        </references>
      </pivotArea>
    </format>
    <format dxfId="745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>
            <x v="47"/>
          </reference>
        </references>
      </pivotArea>
    </format>
    <format dxfId="744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743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>
            <x v="73"/>
          </reference>
        </references>
      </pivotArea>
    </format>
    <format dxfId="742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741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>
            <x v="97"/>
          </reference>
        </references>
      </pivotArea>
    </format>
    <format dxfId="740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739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>
            <x v="99"/>
          </reference>
        </references>
      </pivotArea>
    </format>
    <format dxfId="738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9"/>
          </reference>
          <reference field="22" count="1">
            <x v="142"/>
          </reference>
        </references>
      </pivotArea>
    </format>
    <format dxfId="737">
      <pivotArea collapsedLevelsAreSubtotals="1" fieldPosition="0">
        <references count="2">
          <reference field="11" count="1" selected="0">
            <x v="11"/>
          </reference>
          <reference field="16" count="1">
            <x v="37"/>
          </reference>
        </references>
      </pivotArea>
    </format>
    <format dxfId="736">
      <pivotArea collapsedLevelsAreSubtotals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37"/>
          </reference>
        </references>
      </pivotArea>
    </format>
    <format dxfId="735">
      <pivotArea collapsedLevelsAreSubtotals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>
            <x v="76"/>
          </reference>
        </references>
      </pivotArea>
    </format>
    <format dxfId="734">
      <pivotArea collapsedLevelsAreSubtotals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733">
      <pivotArea collapsedLevelsAreSubtotals="1" fieldPosition="0">
        <references count="2">
          <reference field="11" count="1" selected="0">
            <x v="11"/>
          </reference>
          <reference field="16" count="1">
            <x v="45"/>
          </reference>
        </references>
      </pivotArea>
    </format>
    <format dxfId="732">
      <pivotArea collapsedLevelsAreSubtotals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45"/>
          </reference>
        </references>
      </pivotArea>
    </format>
    <format dxfId="731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>
            <x v="25"/>
          </reference>
        </references>
      </pivotArea>
    </format>
    <format dxfId="730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729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>
            <x v="67"/>
          </reference>
        </references>
      </pivotArea>
    </format>
    <format dxfId="728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727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>
            <x v="92"/>
          </reference>
        </references>
      </pivotArea>
    </format>
    <format dxfId="726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725">
      <pivotArea collapsedLevelsAreSubtotals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>
            <x v="101"/>
          </reference>
        </references>
      </pivotArea>
    </format>
    <format dxfId="724">
      <pivotArea collapsedLevelsAreSubtotals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723">
      <pivotArea collapsedLevelsAreSubtotals="1" fieldPosition="0">
        <references count="1">
          <reference field="11" count="1">
            <x v="12"/>
          </reference>
        </references>
      </pivotArea>
    </format>
    <format dxfId="722">
      <pivotArea collapsedLevelsAreSubtotals="1" fieldPosition="0">
        <references count="2">
          <reference field="11" count="1" selected="0">
            <x v="12"/>
          </reference>
          <reference field="16" count="1">
            <x v="2"/>
          </reference>
        </references>
      </pivotArea>
    </format>
    <format dxfId="721">
      <pivotArea collapsedLevelsAreSubtotals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"/>
          </reference>
        </references>
      </pivotArea>
    </format>
    <format dxfId="72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19"/>
          </reference>
        </references>
      </pivotArea>
    </format>
    <format dxfId="71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9"/>
          </reference>
          <reference field="22" count="1">
            <x v="64"/>
          </reference>
        </references>
      </pivotArea>
    </format>
    <format dxfId="71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25"/>
          </reference>
        </references>
      </pivotArea>
    </format>
    <format dxfId="71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71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27"/>
          </reference>
        </references>
      </pivotArea>
    </format>
    <format dxfId="71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7"/>
          </reference>
          <reference field="22" count="1">
            <x v="140"/>
          </reference>
        </references>
      </pivotArea>
    </format>
    <format dxfId="71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35"/>
          </reference>
        </references>
      </pivotArea>
    </format>
    <format dxfId="71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71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36"/>
          </reference>
        </references>
      </pivotArea>
    </format>
    <format dxfId="71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71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47"/>
          </reference>
        </references>
      </pivotArea>
    </format>
    <format dxfId="70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70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52"/>
          </reference>
        </references>
      </pivotArea>
    </format>
    <format dxfId="70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70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91"/>
          </reference>
        </references>
      </pivotArea>
    </format>
    <format dxfId="70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70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>
            <x v="101"/>
          </reference>
        </references>
      </pivotArea>
    </format>
    <format dxfId="70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702">
      <pivotArea collapsedLevelsAreSubtotals="1" fieldPosition="0">
        <references count="2">
          <reference field="11" count="1" selected="0">
            <x v="12"/>
          </reference>
          <reference field="16" count="1">
            <x v="3"/>
          </reference>
        </references>
      </pivotArea>
    </format>
    <format dxfId="701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"/>
          </reference>
        </references>
      </pivotArea>
    </format>
    <format dxfId="70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>
            <x v="116"/>
          </reference>
        </references>
      </pivotArea>
    </format>
    <format dxfId="69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698">
      <pivotArea collapsedLevelsAreSubtotals="1" fieldPosition="0">
        <references count="2">
          <reference field="11" count="1" selected="0">
            <x v="12"/>
          </reference>
          <reference field="16" count="1">
            <x v="20"/>
          </reference>
        </references>
      </pivotArea>
    </format>
    <format dxfId="697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0"/>
          </reference>
        </references>
      </pivotArea>
    </format>
    <format dxfId="69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70"/>
          </reference>
        </references>
      </pivotArea>
    </format>
    <format dxfId="69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69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76"/>
          </reference>
        </references>
      </pivotArea>
    </format>
    <format dxfId="69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9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77"/>
          </reference>
        </references>
      </pivotArea>
    </format>
    <format dxfId="69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69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101"/>
          </reference>
        </references>
      </pivotArea>
    </format>
    <format dxfId="68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68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104"/>
          </reference>
        </references>
      </pivotArea>
    </format>
    <format dxfId="68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68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>
            <x v="135"/>
          </reference>
        </references>
      </pivotArea>
    </format>
    <format dxfId="68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35"/>
          </reference>
          <reference field="22" count="1">
            <x v="137"/>
          </reference>
        </references>
      </pivotArea>
    </format>
    <format dxfId="684">
      <pivotArea collapsedLevelsAreSubtotals="1" fieldPosition="0">
        <references count="2">
          <reference field="11" count="1" selected="0">
            <x v="12"/>
          </reference>
          <reference field="16" count="1">
            <x v="25"/>
          </reference>
        </references>
      </pivotArea>
    </format>
    <format dxfId="683">
      <pivotArea collapsedLevelsAreSubtotals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5"/>
          </reference>
        </references>
      </pivotArea>
    </format>
    <format dxfId="68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41"/>
          </reference>
        </references>
      </pivotArea>
    </format>
    <format dxfId="68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68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42"/>
          </reference>
        </references>
      </pivotArea>
    </format>
    <format dxfId="67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67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48"/>
          </reference>
        </references>
      </pivotArea>
    </format>
    <format dxfId="67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67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51"/>
          </reference>
        </references>
      </pivotArea>
    </format>
    <format dxfId="67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67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130"/>
          </reference>
        </references>
      </pivotArea>
    </format>
    <format dxfId="67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67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>
            <x v="133"/>
          </reference>
        </references>
      </pivotArea>
    </format>
    <format dxfId="67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670">
      <pivotArea collapsedLevelsAreSubtotals="1" fieldPosition="0">
        <references count="2">
          <reference field="11" count="1" selected="0">
            <x v="12"/>
          </reference>
          <reference field="16" count="1">
            <x v="26"/>
          </reference>
        </references>
      </pivotArea>
    </format>
    <format dxfId="669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6"/>
          </reference>
        </references>
      </pivotArea>
    </format>
    <format dxfId="66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23"/>
          </reference>
        </references>
      </pivotArea>
    </format>
    <format dxfId="66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66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30"/>
          </reference>
        </references>
      </pivotArea>
    </format>
    <format dxfId="66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66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31"/>
          </reference>
        </references>
      </pivotArea>
    </format>
    <format dxfId="66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66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33"/>
          </reference>
        </references>
      </pivotArea>
    </format>
    <format dxfId="66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3"/>
          </reference>
          <reference field="22" count="1">
            <x v="58"/>
          </reference>
        </references>
      </pivotArea>
    </format>
    <format dxfId="66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36"/>
          </reference>
        </references>
      </pivotArea>
    </format>
    <format dxfId="65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65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38"/>
          </reference>
        </references>
      </pivotArea>
    </format>
    <format dxfId="65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65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48"/>
          </reference>
        </references>
      </pivotArea>
    </format>
    <format dxfId="65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65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65"/>
          </reference>
        </references>
      </pivotArea>
    </format>
    <format dxfId="65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65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76"/>
          </reference>
        </references>
      </pivotArea>
    </format>
    <format dxfId="65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5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>
            <x v="101"/>
          </reference>
        </references>
      </pivotArea>
    </format>
    <format dxfId="64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648">
      <pivotArea collapsedLevelsAreSubtotals="1" fieldPosition="0">
        <references count="2">
          <reference field="11" count="1" selected="0">
            <x v="12"/>
          </reference>
          <reference field="16" count="1">
            <x v="27"/>
          </reference>
        </references>
      </pivotArea>
    </format>
    <format dxfId="647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7"/>
          </reference>
        </references>
      </pivotArea>
    </format>
    <format dxfId="64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>
            <x v="117"/>
          </reference>
        </references>
      </pivotArea>
    </format>
    <format dxfId="64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 selected="0">
            <x v="117"/>
          </reference>
          <reference field="22" count="1">
            <x v="10"/>
          </reference>
        </references>
      </pivotArea>
    </format>
    <format dxfId="644">
      <pivotArea collapsedLevelsAreSubtotals="1" fieldPosition="0">
        <references count="2">
          <reference field="11" count="1" selected="0">
            <x v="12"/>
          </reference>
          <reference field="16" count="1">
            <x v="35"/>
          </reference>
        </references>
      </pivotArea>
    </format>
    <format dxfId="643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5"/>
          </reference>
        </references>
      </pivotArea>
    </format>
    <format dxfId="64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>
            <x v="76"/>
          </reference>
        </references>
      </pivotArea>
    </format>
    <format dxfId="64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4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>
            <x v="113"/>
          </reference>
        </references>
      </pivotArea>
    </format>
    <format dxfId="63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638">
      <pivotArea collapsedLevelsAreSubtotals="1" fieldPosition="0">
        <references count="2">
          <reference field="11" count="1" selected="0">
            <x v="12"/>
          </reference>
          <reference field="16" count="1">
            <x v="39"/>
          </reference>
        </references>
      </pivotArea>
    </format>
    <format dxfId="637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9"/>
          </reference>
        </references>
      </pivotArea>
    </format>
    <format dxfId="63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17"/>
          </reference>
        </references>
      </pivotArea>
    </format>
    <format dxfId="63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63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18"/>
          </reference>
        </references>
      </pivotArea>
    </format>
    <format dxfId="63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63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22"/>
          </reference>
        </references>
      </pivotArea>
    </format>
    <format dxfId="63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63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38"/>
          </reference>
        </references>
      </pivotArea>
    </format>
    <format dxfId="62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62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48"/>
          </reference>
        </references>
      </pivotArea>
    </format>
    <format dxfId="62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62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51"/>
          </reference>
        </references>
      </pivotArea>
    </format>
    <format dxfId="62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62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76"/>
          </reference>
        </references>
      </pivotArea>
    </format>
    <format dxfId="62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2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113"/>
          </reference>
        </references>
      </pivotArea>
    </format>
    <format dxfId="62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62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130"/>
          </reference>
        </references>
      </pivotArea>
    </format>
    <format dxfId="61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61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>
            <x v="132"/>
          </reference>
        </references>
      </pivotArea>
    </format>
    <format dxfId="61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616">
      <pivotArea collapsedLevelsAreSubtotals="1" fieldPosition="0">
        <references count="2">
          <reference field="11" count="1" selected="0">
            <x v="12"/>
          </reference>
          <reference field="16" count="1">
            <x v="44"/>
          </reference>
        </references>
      </pivotArea>
    </format>
    <format dxfId="615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44"/>
          </reference>
        </references>
      </pivotArea>
    </format>
    <format dxfId="61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18"/>
          </reference>
        </references>
      </pivotArea>
    </format>
    <format dxfId="61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61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52"/>
          </reference>
        </references>
      </pivotArea>
    </format>
    <format dxfId="61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610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75"/>
          </reference>
        </references>
      </pivotArea>
    </format>
    <format dxfId="609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60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76"/>
          </reference>
        </references>
      </pivotArea>
    </format>
    <format dxfId="60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06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101"/>
          </reference>
        </references>
      </pivotArea>
    </format>
    <format dxfId="605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60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122"/>
          </reference>
        </references>
      </pivotArea>
    </format>
    <format dxfId="60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602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>
            <x v="130"/>
          </reference>
        </references>
      </pivotArea>
    </format>
    <format dxfId="601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600">
      <pivotArea collapsedLevelsAreSubtotals="1" fieldPosition="0">
        <references count="2">
          <reference field="11" count="1" selected="0">
            <x v="12"/>
          </reference>
          <reference field="16" count="1">
            <x v="49"/>
          </reference>
        </references>
      </pivotArea>
    </format>
    <format dxfId="599">
      <pivotArea collapsedLevelsAreSubtotals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49"/>
          </reference>
        </references>
      </pivotArea>
    </format>
    <format dxfId="598">
      <pivotArea collapsedLevelsAreSubtotals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>
            <x v="65"/>
          </reference>
        </references>
      </pivotArea>
    </format>
    <format dxfId="597">
      <pivotArea collapsedLevelsAreSubtotals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596">
      <pivotArea collapsedLevelsAreSubtotals="1" fieldPosition="0">
        <references count="2">
          <reference field="11" count="1" selected="0">
            <x v="12"/>
          </reference>
          <reference field="16" count="1">
            <x v="55"/>
          </reference>
        </references>
      </pivotArea>
    </format>
    <format dxfId="595">
      <pivotArea collapsedLevelsAreSubtotals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55"/>
          </reference>
        </references>
      </pivotArea>
    </format>
    <format dxfId="594">
      <pivotArea collapsedLevelsAreSubtotals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>
            <x v="113"/>
          </reference>
        </references>
      </pivotArea>
    </format>
    <format dxfId="593">
      <pivotArea collapsedLevelsAreSubtotals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592">
      <pivotArea collapsedLevelsAreSubtotals="1" fieldPosition="0">
        <references count="1">
          <reference field="11" count="1">
            <x v="13"/>
          </reference>
        </references>
      </pivotArea>
    </format>
    <format dxfId="591">
      <pivotArea collapsedLevelsAreSubtotals="1" fieldPosition="0">
        <references count="2">
          <reference field="11" count="1" selected="0">
            <x v="13"/>
          </reference>
          <reference field="16" count="1">
            <x v="18"/>
          </reference>
        </references>
      </pivotArea>
    </format>
    <format dxfId="590">
      <pivotArea collapsedLevelsAreSubtotals="1" fieldPosition="0">
        <references count="3">
          <reference field="11" count="1" selected="0">
            <x v="13"/>
          </reference>
          <reference field="14" count="1">
            <x v="1"/>
          </reference>
          <reference field="16" count="1" selected="0">
            <x v="18"/>
          </reference>
        </references>
      </pivotArea>
    </format>
    <format dxfId="589">
      <pivotArea collapsedLevelsAreSubtotals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>
            <x v="25"/>
          </reference>
        </references>
      </pivotArea>
    </format>
    <format dxfId="588">
      <pivotArea collapsedLevelsAreSubtotals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587">
      <pivotArea collapsedLevelsAreSubtotals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>
            <x v="38"/>
          </reference>
        </references>
      </pivotArea>
    </format>
    <format dxfId="586">
      <pivotArea collapsedLevelsAreSubtotals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585">
      <pivotArea collapsedLevelsAreSubtotals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>
            <x v="48"/>
          </reference>
        </references>
      </pivotArea>
    </format>
    <format dxfId="584">
      <pivotArea collapsedLevelsAreSubtotals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583">
      <pivotArea collapsedLevelsAreSubtotals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>
            <x v="68"/>
          </reference>
        </references>
      </pivotArea>
    </format>
    <format dxfId="582">
      <pivotArea collapsedLevelsAreSubtotals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581">
      <pivotArea collapsedLevelsAreSubtotals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>
            <x v="86"/>
          </reference>
        </references>
      </pivotArea>
    </format>
    <format dxfId="580">
      <pivotArea collapsedLevelsAreSubtotals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579">
      <pivotArea collapsedLevelsAreSubtotals="1" fieldPosition="0">
        <references count="1">
          <reference field="11" count="1">
            <x v="14"/>
          </reference>
        </references>
      </pivotArea>
    </format>
    <format dxfId="578">
      <pivotArea collapsedLevelsAreSubtotals="1" fieldPosition="0">
        <references count="2">
          <reference field="11" count="1" selected="0">
            <x v="14"/>
          </reference>
          <reference field="16" count="1">
            <x v="52"/>
          </reference>
        </references>
      </pivotArea>
    </format>
    <format dxfId="577">
      <pivotArea collapsedLevelsAreSubtotals="1" fieldPosition="0">
        <references count="3">
          <reference field="11" count="1" selected="0">
            <x v="14"/>
          </reference>
          <reference field="14" count="1">
            <x v="1"/>
          </reference>
          <reference field="16" count="1" selected="0">
            <x v="52"/>
          </reference>
        </references>
      </pivotArea>
    </format>
    <format dxfId="576">
      <pivotArea collapsedLevelsAreSubtotals="1" fieldPosition="0">
        <references count="4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>
            <x v="110"/>
          </reference>
        </references>
      </pivotArea>
    </format>
    <format dxfId="575">
      <pivotArea collapsedLevelsAreSubtotals="1" fieldPosition="0">
        <references count="5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574">
      <pivotArea collapsedLevelsAreSubtotals="1" fieldPosition="0">
        <references count="1">
          <reference field="11" count="1">
            <x v="15"/>
          </reference>
        </references>
      </pivotArea>
    </format>
    <format dxfId="573">
      <pivotArea collapsedLevelsAreSubtotals="1" fieldPosition="0">
        <references count="2">
          <reference field="11" count="1" selected="0">
            <x v="15"/>
          </reference>
          <reference field="16" count="1">
            <x v="21"/>
          </reference>
        </references>
      </pivotArea>
    </format>
    <format dxfId="572">
      <pivotArea collapsedLevelsAreSubtotals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21"/>
          </reference>
        </references>
      </pivotArea>
    </format>
    <format dxfId="57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17"/>
          </reference>
        </references>
      </pivotArea>
    </format>
    <format dxfId="57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56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20"/>
          </reference>
        </references>
      </pivotArea>
    </format>
    <format dxfId="56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56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25"/>
          </reference>
        </references>
      </pivotArea>
    </format>
    <format dxfId="56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56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41"/>
          </reference>
        </references>
      </pivotArea>
    </format>
    <format dxfId="56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56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51"/>
          </reference>
        </references>
      </pivotArea>
    </format>
    <format dxfId="56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56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52"/>
          </reference>
        </references>
      </pivotArea>
    </format>
    <format dxfId="56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55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53"/>
          </reference>
        </references>
      </pivotArea>
    </format>
    <format dxfId="55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3"/>
          </reference>
          <reference field="22" count="1">
            <x v="103"/>
          </reference>
        </references>
      </pivotArea>
    </format>
    <format dxfId="55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62"/>
          </reference>
        </references>
      </pivotArea>
    </format>
    <format dxfId="55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55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67"/>
          </reference>
        </references>
      </pivotArea>
    </format>
    <format dxfId="55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55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68"/>
          </reference>
        </references>
      </pivotArea>
    </format>
    <format dxfId="55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55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70"/>
          </reference>
        </references>
      </pivotArea>
    </format>
    <format dxfId="55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54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73"/>
          </reference>
        </references>
      </pivotArea>
    </format>
    <format dxfId="54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54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77"/>
          </reference>
        </references>
      </pivotArea>
    </format>
    <format dxfId="54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54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78"/>
          </reference>
        </references>
      </pivotArea>
    </format>
    <format dxfId="54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8"/>
          </reference>
          <reference field="22" count="1">
            <x v="114"/>
          </reference>
        </references>
      </pivotArea>
    </format>
    <format dxfId="54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79"/>
          </reference>
        </references>
      </pivotArea>
    </format>
    <format dxfId="54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9"/>
          </reference>
          <reference field="22" count="1">
            <x v="122"/>
          </reference>
        </references>
      </pivotArea>
    </format>
    <format dxfId="54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85"/>
          </reference>
        </references>
      </pivotArea>
    </format>
    <format dxfId="54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53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97"/>
          </reference>
        </references>
      </pivotArea>
    </format>
    <format dxfId="53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53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98"/>
          </reference>
        </references>
      </pivotArea>
    </format>
    <format dxfId="53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8"/>
          </reference>
          <reference field="22" count="1">
            <x v="88"/>
          </reference>
        </references>
      </pivotArea>
    </format>
    <format dxfId="53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100"/>
          </reference>
        </references>
      </pivotArea>
    </format>
    <format dxfId="53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0"/>
          </reference>
          <reference field="22" count="1">
            <x v="86"/>
          </reference>
        </references>
      </pivotArea>
    </format>
    <format dxfId="53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101"/>
          </reference>
        </references>
      </pivotArea>
    </format>
    <format dxfId="53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53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108"/>
          </reference>
        </references>
      </pivotArea>
    </format>
    <format dxfId="53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8"/>
          </reference>
          <reference field="22" count="1">
            <x v="81"/>
          </reference>
        </references>
      </pivotArea>
    </format>
    <format dxfId="52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>
            <x v="141"/>
          </reference>
        </references>
      </pivotArea>
    </format>
    <format dxfId="52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41"/>
          </reference>
          <reference field="22" count="1">
            <x v="31"/>
          </reference>
        </references>
      </pivotArea>
    </format>
    <format dxfId="527">
      <pivotArea collapsedLevelsAreSubtotals="1" fieldPosition="0">
        <references count="2">
          <reference field="11" count="1" selected="0">
            <x v="15"/>
          </reference>
          <reference field="16" count="1">
            <x v="41"/>
          </reference>
        </references>
      </pivotArea>
    </format>
    <format dxfId="526">
      <pivotArea collapsedLevelsAreSubtotals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1"/>
          </reference>
        </references>
      </pivotArea>
    </format>
    <format dxfId="52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84"/>
          </reference>
        </references>
      </pivotArea>
    </format>
    <format dxfId="52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84"/>
          </reference>
          <reference field="22" count="1">
            <x v="126"/>
          </reference>
        </references>
      </pivotArea>
    </format>
    <format dxfId="52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03"/>
          </reference>
        </references>
      </pivotArea>
    </format>
    <format dxfId="52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3"/>
          </reference>
          <reference field="22" count="1">
            <x v="104"/>
          </reference>
        </references>
      </pivotArea>
    </format>
    <format dxfId="521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05"/>
          </reference>
        </references>
      </pivotArea>
    </format>
    <format dxfId="520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51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10"/>
          </reference>
        </references>
      </pivotArea>
    </format>
    <format dxfId="51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51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11"/>
          </reference>
        </references>
      </pivotArea>
    </format>
    <format dxfId="51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1"/>
          </reference>
          <reference field="22" count="1">
            <x v="138"/>
          </reference>
        </references>
      </pivotArea>
    </format>
    <format dxfId="51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42"/>
          </reference>
        </references>
      </pivotArea>
    </format>
    <format dxfId="51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2"/>
          </reference>
          <reference field="22" count="1">
            <x v="0"/>
          </reference>
        </references>
      </pivotArea>
    </format>
    <format dxfId="513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>
            <x v="143"/>
          </reference>
        </references>
      </pivotArea>
    </format>
    <format dxfId="512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3"/>
          </reference>
          <reference field="22" count="1">
            <x v="56"/>
          </reference>
        </references>
      </pivotArea>
    </format>
    <format dxfId="511">
      <pivotArea collapsedLevelsAreSubtotals="1" fieldPosition="0">
        <references count="2">
          <reference field="11" count="1" selected="0">
            <x v="15"/>
          </reference>
          <reference field="16" count="1">
            <x v="43"/>
          </reference>
        </references>
      </pivotArea>
    </format>
    <format dxfId="510">
      <pivotArea collapsedLevelsAreSubtotals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3"/>
          </reference>
        </references>
      </pivotArea>
    </format>
    <format dxfId="509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>
            <x v="24"/>
          </reference>
        </references>
      </pivotArea>
    </format>
    <format dxfId="508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507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>
            <x v="106"/>
          </reference>
        </references>
      </pivotArea>
    </format>
    <format dxfId="506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6"/>
          </reference>
          <reference field="22" count="1">
            <x v="28"/>
          </reference>
        </references>
      </pivotArea>
    </format>
    <format dxfId="505">
      <pivotArea collapsedLevelsAreSubtotals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>
            <x v="107"/>
          </reference>
        </references>
      </pivotArea>
    </format>
    <format dxfId="504">
      <pivotArea collapsedLevelsAreSubtotals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7"/>
          </reference>
          <reference field="22" count="1">
            <x v="89"/>
          </reference>
        </references>
      </pivotArea>
    </format>
    <format dxfId="503">
      <pivotArea collapsedLevelsAreSubtotals="1" fieldPosition="0">
        <references count="1">
          <reference field="11" count="1">
            <x v="16"/>
          </reference>
        </references>
      </pivotArea>
    </format>
    <format dxfId="502">
      <pivotArea collapsedLevelsAreSubtotals="1" fieldPosition="0">
        <references count="2">
          <reference field="11" count="1" selected="0">
            <x v="16"/>
          </reference>
          <reference field="16" count="1">
            <x v="17"/>
          </reference>
        </references>
      </pivotArea>
    </format>
    <format dxfId="501">
      <pivotArea collapsedLevelsAreSubtotals="1" fieldPosition="0">
        <references count="3">
          <reference field="11" count="1" selected="0">
            <x v="16"/>
          </reference>
          <reference field="14" count="1">
            <x v="0"/>
          </reference>
          <reference field="16" count="1" selected="0">
            <x v="17"/>
          </reference>
        </references>
      </pivotArea>
    </format>
    <format dxfId="500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26"/>
          </reference>
        </references>
      </pivotArea>
    </format>
    <format dxfId="499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498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41"/>
          </reference>
        </references>
      </pivotArea>
    </format>
    <format dxfId="497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496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42"/>
          </reference>
        </references>
      </pivotArea>
    </format>
    <format dxfId="495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494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51"/>
          </reference>
        </references>
      </pivotArea>
    </format>
    <format dxfId="493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492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56"/>
          </reference>
        </references>
      </pivotArea>
    </format>
    <format dxfId="491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6"/>
          </reference>
          <reference field="22" count="1">
            <x v="100"/>
          </reference>
        </references>
      </pivotArea>
    </format>
    <format dxfId="490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92"/>
          </reference>
        </references>
      </pivotArea>
    </format>
    <format dxfId="489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488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101"/>
          </reference>
        </references>
      </pivotArea>
    </format>
    <format dxfId="487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486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123"/>
          </reference>
        </references>
      </pivotArea>
    </format>
    <format dxfId="485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484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124"/>
          </reference>
        </references>
      </pivotArea>
    </format>
    <format dxfId="483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482">
      <pivotArea collapsedLevelsAreSubtotals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>
            <x v="133"/>
          </reference>
        </references>
      </pivotArea>
    </format>
    <format dxfId="481">
      <pivotArea collapsedLevelsAreSubtotals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480">
      <pivotArea dataOnly="0" labelOnly="1" fieldPosition="0">
        <references count="1">
          <reference field="11" count="0"/>
        </references>
      </pivotArea>
    </format>
    <format dxfId="479">
      <pivotArea dataOnly="0" labelOnly="1" fieldPosition="0">
        <references count="2">
          <reference field="11" count="1" selected="0">
            <x v="0"/>
          </reference>
          <reference field="16" count="1">
            <x v="11"/>
          </reference>
        </references>
      </pivotArea>
    </format>
    <format dxfId="478">
      <pivotArea dataOnly="0" labelOnly="1" fieldPosition="0">
        <references count="2">
          <reference field="11" count="1" selected="0">
            <x v="1"/>
          </reference>
          <reference field="16" count="2">
            <x v="15"/>
            <x v="24"/>
          </reference>
        </references>
      </pivotArea>
    </format>
    <format dxfId="477">
      <pivotArea dataOnly="0" labelOnly="1" fieldPosition="0">
        <references count="2">
          <reference field="11" count="1" selected="0">
            <x v="2"/>
          </reference>
          <reference field="16" count="1">
            <x v="0"/>
          </reference>
        </references>
      </pivotArea>
    </format>
    <format dxfId="476">
      <pivotArea dataOnly="0" labelOnly="1" fieldPosition="0">
        <references count="2">
          <reference field="11" count="1" selected="0">
            <x v="3"/>
          </reference>
          <reference field="16" count="8">
            <x v="4"/>
            <x v="5"/>
            <x v="6"/>
            <x v="12"/>
            <x v="30"/>
            <x v="33"/>
            <x v="38"/>
            <x v="56"/>
          </reference>
        </references>
      </pivotArea>
    </format>
    <format dxfId="475">
      <pivotArea dataOnly="0" labelOnly="1" fieldPosition="0">
        <references count="2">
          <reference field="11" count="1" selected="0">
            <x v="4"/>
          </reference>
          <reference field="16" count="6">
            <x v="1"/>
            <x v="7"/>
            <x v="14"/>
            <x v="28"/>
            <x v="32"/>
            <x v="46"/>
          </reference>
        </references>
      </pivotArea>
    </format>
    <format dxfId="474">
      <pivotArea dataOnly="0" labelOnly="1" fieldPosition="0">
        <references count="2">
          <reference field="11" count="1" selected="0">
            <x v="5"/>
          </reference>
          <reference field="16" count="1">
            <x v="34"/>
          </reference>
        </references>
      </pivotArea>
    </format>
    <format dxfId="473">
      <pivotArea dataOnly="0" labelOnly="1" fieldPosition="0">
        <references count="2">
          <reference field="11" count="1" selected="0">
            <x v="6"/>
          </reference>
          <reference field="16" count="2">
            <x v="29"/>
            <x v="53"/>
          </reference>
        </references>
      </pivotArea>
    </format>
    <format dxfId="472">
      <pivotArea dataOnly="0" labelOnly="1" fieldPosition="0">
        <references count="2">
          <reference field="11" count="1" selected="0">
            <x v="7"/>
          </reference>
          <reference field="16" count="7">
            <x v="31"/>
            <x v="36"/>
            <x v="42"/>
            <x v="47"/>
            <x v="48"/>
            <x v="50"/>
            <x v="54"/>
          </reference>
        </references>
      </pivotArea>
    </format>
    <format dxfId="471">
      <pivotArea dataOnly="0" labelOnly="1" fieldPosition="0">
        <references count="2">
          <reference field="11" count="1" selected="0">
            <x v="8"/>
          </reference>
          <reference field="16" count="1">
            <x v="40"/>
          </reference>
        </references>
      </pivotArea>
    </format>
    <format dxfId="470">
      <pivotArea dataOnly="0" labelOnly="1" fieldPosition="0">
        <references count="2">
          <reference field="11" count="1" selected="0">
            <x v="9"/>
          </reference>
          <reference field="16" count="1">
            <x v="10"/>
          </reference>
        </references>
      </pivotArea>
    </format>
    <format dxfId="469">
      <pivotArea dataOnly="0" labelOnly="1" fieldPosition="0">
        <references count="2">
          <reference field="11" count="1" selected="0">
            <x v="10"/>
          </reference>
          <reference field="16" count="4">
            <x v="13"/>
            <x v="22"/>
            <x v="23"/>
            <x v="51"/>
          </reference>
        </references>
      </pivotArea>
    </format>
    <format dxfId="468">
      <pivotArea dataOnly="0" labelOnly="1" fieldPosition="0">
        <references count="2">
          <reference field="11" count="1" selected="0">
            <x v="11"/>
          </reference>
          <reference field="16" count="6">
            <x v="8"/>
            <x v="9"/>
            <x v="16"/>
            <x v="19"/>
            <x v="37"/>
            <x v="45"/>
          </reference>
        </references>
      </pivotArea>
    </format>
    <format dxfId="467">
      <pivotArea dataOnly="0" labelOnly="1" fieldPosition="0">
        <references count="2">
          <reference field="11" count="1" selected="0">
            <x v="12"/>
          </reference>
          <reference field="16" count="11">
            <x v="2"/>
            <x v="3"/>
            <x v="20"/>
            <x v="25"/>
            <x v="26"/>
            <x v="27"/>
            <x v="35"/>
            <x v="39"/>
            <x v="44"/>
            <x v="49"/>
            <x v="55"/>
          </reference>
        </references>
      </pivotArea>
    </format>
    <format dxfId="466">
      <pivotArea dataOnly="0" labelOnly="1" fieldPosition="0">
        <references count="2">
          <reference field="11" count="1" selected="0">
            <x v="13"/>
          </reference>
          <reference field="16" count="1">
            <x v="18"/>
          </reference>
        </references>
      </pivotArea>
    </format>
    <format dxfId="465">
      <pivotArea dataOnly="0" labelOnly="1" fieldPosition="0">
        <references count="2">
          <reference field="11" count="1" selected="0">
            <x v="14"/>
          </reference>
          <reference field="16" count="1">
            <x v="52"/>
          </reference>
        </references>
      </pivotArea>
    </format>
    <format dxfId="464">
      <pivotArea dataOnly="0" labelOnly="1" fieldPosition="0">
        <references count="2">
          <reference field="11" count="1" selected="0">
            <x v="15"/>
          </reference>
          <reference field="16" count="3">
            <x v="21"/>
            <x v="41"/>
            <x v="43"/>
          </reference>
        </references>
      </pivotArea>
    </format>
    <format dxfId="463">
      <pivotArea dataOnly="0" labelOnly="1" fieldPosition="0">
        <references count="2">
          <reference field="11" count="1" selected="0">
            <x v="16"/>
          </reference>
          <reference field="16" count="1">
            <x v="17"/>
          </reference>
        </references>
      </pivotArea>
    </format>
    <format dxfId="462">
      <pivotArea dataOnly="0" labelOnly="1" fieldPosition="0">
        <references count="3">
          <reference field="11" count="1" selected="0">
            <x v="0"/>
          </reference>
          <reference field="14" count="1">
            <x v="1"/>
          </reference>
          <reference field="16" count="1" selected="0">
            <x v="11"/>
          </reference>
        </references>
      </pivotArea>
    </format>
    <format dxfId="461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15"/>
          </reference>
        </references>
      </pivotArea>
    </format>
    <format dxfId="460">
      <pivotArea dataOnly="0" labelOnly="1" fieldPosition="0">
        <references count="3">
          <reference field="11" count="1" selected="0">
            <x v="1"/>
          </reference>
          <reference field="14" count="1">
            <x v="6"/>
          </reference>
          <reference field="16" count="1" selected="0">
            <x v="24"/>
          </reference>
        </references>
      </pivotArea>
    </format>
    <format dxfId="459">
      <pivotArea dataOnly="0" labelOnly="1" fieldPosition="0">
        <references count="3">
          <reference field="11" count="1" selected="0">
            <x v="2"/>
          </reference>
          <reference field="14" count="1">
            <x v="7"/>
          </reference>
          <reference field="16" count="1" selected="0">
            <x v="0"/>
          </reference>
        </references>
      </pivotArea>
    </format>
    <format dxfId="458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4"/>
          </reference>
        </references>
      </pivotArea>
    </format>
    <format dxfId="457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"/>
          </reference>
        </references>
      </pivotArea>
    </format>
    <format dxfId="456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6"/>
          </reference>
        </references>
      </pivotArea>
    </format>
    <format dxfId="455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12"/>
          </reference>
        </references>
      </pivotArea>
    </format>
    <format dxfId="454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0"/>
          </reference>
        </references>
      </pivotArea>
    </format>
    <format dxfId="453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3"/>
          </reference>
        </references>
      </pivotArea>
    </format>
    <format dxfId="452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38"/>
          </reference>
        </references>
      </pivotArea>
    </format>
    <format dxfId="451">
      <pivotArea dataOnly="0" labelOnly="1" fieldPosition="0">
        <references count="3">
          <reference field="11" count="1" selected="0">
            <x v="3"/>
          </reference>
          <reference field="14" count="1">
            <x v="7"/>
          </reference>
          <reference field="16" count="1" selected="0">
            <x v="56"/>
          </reference>
        </references>
      </pivotArea>
    </format>
    <format dxfId="450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"/>
          </reference>
        </references>
      </pivotArea>
    </format>
    <format dxfId="449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7"/>
          </reference>
        </references>
      </pivotArea>
    </format>
    <format dxfId="448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14"/>
          </reference>
        </references>
      </pivotArea>
    </format>
    <format dxfId="447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28"/>
          </reference>
        </references>
      </pivotArea>
    </format>
    <format dxfId="446">
      <pivotArea dataOnly="0" labelOnly="1" fieldPosition="0">
        <references count="3">
          <reference field="11" count="1" selected="0">
            <x v="4"/>
          </reference>
          <reference field="14" count="1">
            <x v="2"/>
          </reference>
          <reference field="16" count="1" selected="0">
            <x v="32"/>
          </reference>
        </references>
      </pivotArea>
    </format>
    <format dxfId="445">
      <pivotArea dataOnly="0" labelOnly="1" fieldPosition="0">
        <references count="3">
          <reference field="11" count="1" selected="0">
            <x v="4"/>
          </reference>
          <reference field="14" count="1">
            <x v="5"/>
          </reference>
          <reference field="16" count="1" selected="0">
            <x v="46"/>
          </reference>
        </references>
      </pivotArea>
    </format>
    <format dxfId="444">
      <pivotArea dataOnly="0" labelOnly="1" fieldPosition="0">
        <references count="3">
          <reference field="11" count="1" selected="0">
            <x v="5"/>
          </reference>
          <reference field="14" count="1">
            <x v="0"/>
          </reference>
          <reference field="16" count="1" selected="0">
            <x v="34"/>
          </reference>
        </references>
      </pivotArea>
    </format>
    <format dxfId="443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29"/>
          </reference>
        </references>
      </pivotArea>
    </format>
    <format dxfId="442">
      <pivotArea dataOnly="0" labelOnly="1" fieldPosition="0">
        <references count="3">
          <reference field="11" count="1" selected="0">
            <x v="6"/>
          </reference>
          <reference field="14" count="1">
            <x v="4"/>
          </reference>
          <reference field="16" count="1" selected="0">
            <x v="53"/>
          </reference>
        </references>
      </pivotArea>
    </format>
    <format dxfId="441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1"/>
          </reference>
        </references>
      </pivotArea>
    </format>
    <format dxfId="440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36"/>
          </reference>
        </references>
      </pivotArea>
    </format>
    <format dxfId="439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2"/>
          </reference>
        </references>
      </pivotArea>
    </format>
    <format dxfId="438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7"/>
          </reference>
        </references>
      </pivotArea>
    </format>
    <format dxfId="437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48"/>
          </reference>
        </references>
      </pivotArea>
    </format>
    <format dxfId="436">
      <pivotArea dataOnly="0" labelOnly="1" fieldPosition="0">
        <references count="3">
          <reference field="11" count="1" selected="0">
            <x v="7"/>
          </reference>
          <reference field="14" count="1">
            <x v="5"/>
          </reference>
          <reference field="16" count="1" selected="0">
            <x v="50"/>
          </reference>
        </references>
      </pivotArea>
    </format>
    <format dxfId="435">
      <pivotArea dataOnly="0" labelOnly="1" fieldPosition="0">
        <references count="3">
          <reference field="11" count="1" selected="0">
            <x v="7"/>
          </reference>
          <reference field="14" count="1">
            <x v="3"/>
          </reference>
          <reference field="16" count="1" selected="0">
            <x v="54"/>
          </reference>
        </references>
      </pivotArea>
    </format>
    <format dxfId="434">
      <pivotArea dataOnly="0" labelOnly="1" fieldPosition="0">
        <references count="3">
          <reference field="11" count="1" selected="0">
            <x v="8"/>
          </reference>
          <reference field="14" count="1">
            <x v="1"/>
          </reference>
          <reference field="16" count="1" selected="0">
            <x v="40"/>
          </reference>
        </references>
      </pivotArea>
    </format>
    <format dxfId="433">
      <pivotArea dataOnly="0" labelOnly="1" fieldPosition="0">
        <references count="3">
          <reference field="11" count="1" selected="0">
            <x v="9"/>
          </reference>
          <reference field="14" count="1">
            <x v="1"/>
          </reference>
          <reference field="16" count="1" selected="0">
            <x v="10"/>
          </reference>
        </references>
      </pivotArea>
    </format>
    <format dxfId="432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13"/>
          </reference>
        </references>
      </pivotArea>
    </format>
    <format dxfId="431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2"/>
          </reference>
        </references>
      </pivotArea>
    </format>
    <format dxfId="430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23"/>
          </reference>
        </references>
      </pivotArea>
    </format>
    <format dxfId="429">
      <pivotArea dataOnly="0" labelOnly="1" fieldPosition="0">
        <references count="3">
          <reference field="11" count="1" selected="0">
            <x v="10"/>
          </reference>
          <reference field="14" count="1">
            <x v="4"/>
          </reference>
          <reference field="16" count="1" selected="0">
            <x v="51"/>
          </reference>
        </references>
      </pivotArea>
    </format>
    <format dxfId="428">
      <pivotArea dataOnly="0" labelOnly="1" fieldPosition="0">
        <references count="3">
          <reference field="11" count="1" selected="0">
            <x v="11"/>
          </reference>
          <reference field="14" count="1">
            <x v="1"/>
          </reference>
          <reference field="16" count="1" selected="0">
            <x v="8"/>
          </reference>
        </references>
      </pivotArea>
    </format>
    <format dxfId="427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9"/>
          </reference>
        </references>
      </pivotArea>
    </format>
    <format dxfId="426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6"/>
          </reference>
        </references>
      </pivotArea>
    </format>
    <format dxfId="425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19"/>
          </reference>
        </references>
      </pivotArea>
    </format>
    <format dxfId="424">
      <pivotArea dataOnly="0" labelOnly="1" fieldPosition="0">
        <references count="3">
          <reference field="11" count="1" selected="0">
            <x v="11"/>
          </reference>
          <reference field="14" count="1">
            <x v="4"/>
          </reference>
          <reference field="16" count="1" selected="0">
            <x v="37"/>
          </reference>
        </references>
      </pivotArea>
    </format>
    <format dxfId="423">
      <pivotArea dataOnly="0" labelOnly="1" fieldPosition="0">
        <references count="3">
          <reference field="11" count="1" selected="0">
            <x v="11"/>
          </reference>
          <reference field="14" count="1">
            <x v="7"/>
          </reference>
          <reference field="16" count="1" selected="0">
            <x v="45"/>
          </reference>
        </references>
      </pivotArea>
    </format>
    <format dxfId="422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"/>
          </reference>
        </references>
      </pivotArea>
    </format>
    <format dxfId="421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"/>
          </reference>
        </references>
      </pivotArea>
    </format>
    <format dxfId="420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0"/>
          </reference>
        </references>
      </pivotArea>
    </format>
    <format dxfId="419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25"/>
          </reference>
        </references>
      </pivotArea>
    </format>
    <format dxfId="418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6"/>
          </reference>
        </references>
      </pivotArea>
    </format>
    <format dxfId="417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27"/>
          </reference>
        </references>
      </pivotArea>
    </format>
    <format dxfId="416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5"/>
          </reference>
        </references>
      </pivotArea>
    </format>
    <format dxfId="415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39"/>
          </reference>
        </references>
      </pivotArea>
    </format>
    <format dxfId="414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44"/>
          </reference>
        </references>
      </pivotArea>
    </format>
    <format dxfId="413">
      <pivotArea dataOnly="0" labelOnly="1" fieldPosition="0">
        <references count="3">
          <reference field="11" count="1" selected="0">
            <x v="12"/>
          </reference>
          <reference field="14" count="1">
            <x v="5"/>
          </reference>
          <reference field="16" count="1" selected="0">
            <x v="49"/>
          </reference>
        </references>
      </pivotArea>
    </format>
    <format dxfId="412">
      <pivotArea dataOnly="0" labelOnly="1" fieldPosition="0">
        <references count="3">
          <reference field="11" count="1" selected="0">
            <x v="12"/>
          </reference>
          <reference field="14" count="1">
            <x v="1"/>
          </reference>
          <reference field="16" count="1" selected="0">
            <x v="55"/>
          </reference>
        </references>
      </pivotArea>
    </format>
    <format dxfId="411">
      <pivotArea dataOnly="0" labelOnly="1" fieldPosition="0">
        <references count="3">
          <reference field="11" count="1" selected="0">
            <x v="13"/>
          </reference>
          <reference field="14" count="1">
            <x v="1"/>
          </reference>
          <reference field="16" count="1" selected="0">
            <x v="18"/>
          </reference>
        </references>
      </pivotArea>
    </format>
    <format dxfId="410">
      <pivotArea dataOnly="0" labelOnly="1" fieldPosition="0">
        <references count="3">
          <reference field="11" count="1" selected="0">
            <x v="14"/>
          </reference>
          <reference field="14" count="1">
            <x v="1"/>
          </reference>
          <reference field="16" count="1" selected="0">
            <x v="52"/>
          </reference>
        </references>
      </pivotArea>
    </format>
    <format dxfId="409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21"/>
          </reference>
        </references>
      </pivotArea>
    </format>
    <format dxfId="408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1"/>
          </reference>
        </references>
      </pivotArea>
    </format>
    <format dxfId="407">
      <pivotArea dataOnly="0" labelOnly="1" fieldPosition="0">
        <references count="3">
          <reference field="11" count="1" selected="0">
            <x v="15"/>
          </reference>
          <reference field="14" count="1">
            <x v="4"/>
          </reference>
          <reference field="16" count="1" selected="0">
            <x v="43"/>
          </reference>
        </references>
      </pivotArea>
    </format>
    <format dxfId="406">
      <pivotArea dataOnly="0" labelOnly="1" fieldPosition="0">
        <references count="3">
          <reference field="11" count="1" selected="0">
            <x v="16"/>
          </reference>
          <reference field="14" count="1">
            <x v="0"/>
          </reference>
          <reference field="16" count="1" selected="0">
            <x v="17"/>
          </reference>
        </references>
      </pivotArea>
    </format>
    <format dxfId="405">
      <pivotArea dataOnly="0" labelOnly="1" fieldPosition="0">
        <references count="4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>
            <x v="110"/>
          </reference>
        </references>
      </pivotArea>
    </format>
    <format dxfId="404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3">
            <x v="62"/>
            <x v="71"/>
            <x v="105"/>
          </reference>
        </references>
      </pivotArea>
    </format>
    <format dxfId="403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9">
            <x v="24"/>
            <x v="25"/>
            <x v="47"/>
            <x v="49"/>
            <x v="50"/>
            <x v="61"/>
            <x v="73"/>
            <x v="76"/>
            <x v="109"/>
          </reference>
        </references>
      </pivotArea>
    </format>
    <format dxfId="402">
      <pivotArea dataOnly="0" labelOnly="1" fieldPosition="0">
        <references count="4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>
            <x v="110"/>
          </reference>
        </references>
      </pivotArea>
    </format>
    <format dxfId="401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4">
            <x v="38"/>
            <x v="113"/>
            <x v="115"/>
            <x v="132"/>
          </reference>
        </references>
      </pivotArea>
    </format>
    <format dxfId="400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2">
            <x v="101"/>
            <x v="116"/>
          </reference>
        </references>
      </pivotArea>
    </format>
    <format dxfId="399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>
            <x v="113"/>
          </reference>
        </references>
      </pivotArea>
    </format>
    <format dxfId="398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3">
            <x v="72"/>
            <x v="101"/>
            <x v="113"/>
          </reference>
        </references>
      </pivotArea>
    </format>
    <format dxfId="397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>
            <x v="113"/>
          </reference>
        </references>
      </pivotArea>
    </format>
    <format dxfId="396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5">
            <x v="38"/>
            <x v="42"/>
            <x v="51"/>
            <x v="63"/>
            <x v="101"/>
          </reference>
        </references>
      </pivotArea>
    </format>
    <format dxfId="395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>
            <x v="114"/>
          </reference>
        </references>
      </pivotArea>
    </format>
    <format dxfId="394">
      <pivotArea dataOnly="0" labelOnly="1" fieldPosition="0">
        <references count="4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>
            <x v="113"/>
          </reference>
        </references>
      </pivotArea>
    </format>
    <format dxfId="393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4">
            <x v="26"/>
            <x v="28"/>
            <x v="29"/>
            <x v="32"/>
            <x v="34"/>
            <x v="48"/>
            <x v="51"/>
            <x v="66"/>
            <x v="67"/>
            <x v="101"/>
            <x v="119"/>
            <x v="123"/>
            <x v="125"/>
            <x v="132"/>
          </reference>
        </references>
      </pivotArea>
    </format>
    <format dxfId="392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2">
            <x v="101"/>
            <x v="113"/>
          </reference>
        </references>
      </pivotArea>
    </format>
    <format dxfId="391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>
            <x v="112"/>
          </reference>
        </references>
      </pivotArea>
    </format>
    <format dxfId="390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>
            <x v="112"/>
          </reference>
        </references>
      </pivotArea>
    </format>
    <format dxfId="389">
      <pivotArea dataOnly="0" labelOnly="1" fieldPosition="0">
        <references count="4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2">
            <x v="40"/>
            <x v="112"/>
          </reference>
        </references>
      </pivotArea>
    </format>
    <format dxfId="388">
      <pivotArea dataOnly="0" labelOnly="1" fieldPosition="0">
        <references count="4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4">
            <x v="26"/>
            <x v="48"/>
            <x v="51"/>
            <x v="91"/>
          </reference>
        </references>
      </pivotArea>
    </format>
    <format dxfId="387">
      <pivotArea dataOnly="0" labelOnly="1" fieldPosition="0">
        <references count="4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0">
            <x v="23"/>
            <x v="26"/>
            <x v="40"/>
            <x v="45"/>
            <x v="76"/>
            <x v="101"/>
            <x v="110"/>
            <x v="113"/>
            <x v="132"/>
            <x v="134"/>
          </reference>
        </references>
      </pivotArea>
    </format>
    <format dxfId="386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8">
            <x v="20"/>
            <x v="35"/>
            <x v="36"/>
            <x v="38"/>
            <x v="48"/>
            <x v="51"/>
            <x v="54"/>
            <x v="58"/>
            <x v="60"/>
            <x v="61"/>
            <x v="62"/>
            <x v="82"/>
            <x v="86"/>
            <x v="87"/>
            <x v="120"/>
            <x v="121"/>
            <x v="122"/>
            <x v="132"/>
          </reference>
        </references>
      </pivotArea>
    </format>
    <format dxfId="385">
      <pivotArea dataOnly="0" labelOnly="1" fieldPosition="0">
        <references count="4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7">
            <x v="64"/>
            <x v="70"/>
            <x v="76"/>
            <x v="130"/>
            <x v="133"/>
            <x v="136"/>
            <x v="137"/>
          </reference>
        </references>
      </pivotArea>
    </format>
    <format dxfId="384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5">
            <x v="48"/>
            <x v="73"/>
            <x v="138"/>
            <x v="139"/>
            <x v="140"/>
          </reference>
        </references>
      </pivotArea>
    </format>
    <format dxfId="383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>
            <x v="140"/>
          </reference>
        </references>
      </pivotArea>
    </format>
    <format dxfId="382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3">
            <x v="22"/>
            <x v="48"/>
            <x v="92"/>
          </reference>
        </references>
      </pivotArea>
    </format>
    <format dxfId="381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4">
            <x v="35"/>
            <x v="48"/>
            <x v="51"/>
            <x v="59"/>
          </reference>
        </references>
      </pivotArea>
    </format>
    <format dxfId="380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2">
            <x v="22"/>
            <x v="30"/>
            <x v="31"/>
            <x v="36"/>
            <x v="38"/>
            <x v="48"/>
            <x v="51"/>
            <x v="66"/>
            <x v="74"/>
            <x v="126"/>
            <x v="128"/>
            <x v="132"/>
          </reference>
        </references>
      </pivotArea>
    </format>
    <format dxfId="379">
      <pivotArea dataOnly="0" labelOnly="1" fieldPosition="0">
        <references count="4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21">
            <x v="22"/>
            <x v="31"/>
            <x v="37"/>
            <x v="38"/>
            <x v="40"/>
            <x v="41"/>
            <x v="42"/>
            <x v="44"/>
            <x v="47"/>
            <x v="48"/>
            <x v="51"/>
            <x v="76"/>
            <x v="88"/>
            <x v="90"/>
            <x v="92"/>
            <x v="123"/>
            <x v="124"/>
            <x v="127"/>
            <x v="129"/>
            <x v="131"/>
            <x v="133"/>
          </reference>
        </references>
      </pivotArea>
    </format>
    <format dxfId="378">
      <pivotArea dataOnly="0" labelOnly="1" fieldPosition="0">
        <references count="4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9">
            <x v="30"/>
            <x v="31"/>
            <x v="35"/>
            <x v="36"/>
            <x v="38"/>
            <x v="39"/>
            <x v="43"/>
            <x v="44"/>
            <x v="48"/>
            <x v="51"/>
            <x v="57"/>
            <x v="59"/>
            <x v="66"/>
            <x v="68"/>
            <x v="69"/>
            <x v="75"/>
            <x v="91"/>
            <x v="104"/>
            <x v="126"/>
          </reference>
        </references>
      </pivotArea>
    </format>
    <format dxfId="377">
      <pivotArea dataOnly="0" labelOnly="1" fieldPosition="0">
        <references count="4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>
            <x v="110"/>
          </reference>
        </references>
      </pivotArea>
    </format>
    <format dxfId="376">
      <pivotArea dataOnly="0" labelOnly="1" fieldPosition="0">
        <references count="4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>
            <x v="110"/>
          </reference>
        </references>
      </pivotArea>
    </format>
    <format dxfId="375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48">
            <x v="17"/>
            <x v="20"/>
            <x v="21"/>
            <x v="22"/>
            <x v="25"/>
            <x v="30"/>
            <x v="31"/>
            <x v="34"/>
            <x v="35"/>
            <x v="36"/>
            <x v="38"/>
            <x v="40"/>
            <x v="44"/>
            <x v="46"/>
            <x v="48"/>
            <x v="51"/>
            <x v="52"/>
            <x v="55"/>
            <x v="57"/>
            <x v="59"/>
            <x v="60"/>
            <x v="61"/>
            <x v="63"/>
            <x v="64"/>
            <x v="65"/>
            <x v="67"/>
            <x v="68"/>
            <x v="69"/>
            <x v="70"/>
            <x v="71"/>
            <x v="74"/>
            <x v="80"/>
            <x v="81"/>
            <x v="83"/>
            <x v="85"/>
            <x v="86"/>
            <x v="89"/>
            <x v="91"/>
            <x v="94"/>
            <x v="101"/>
            <x v="102"/>
            <x v="104"/>
            <x v="105"/>
            <x v="109"/>
            <x v="118"/>
            <x v="121"/>
            <x v="129"/>
            <x v="136"/>
          </reference>
        </references>
      </pivotArea>
    </format>
    <format dxfId="374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>
            <x v="46"/>
          </reference>
        </references>
      </pivotArea>
    </format>
    <format dxfId="373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>
            <x v="46"/>
          </reference>
        </references>
      </pivotArea>
    </format>
    <format dxfId="372">
      <pivotArea dataOnly="0" labelOnly="1" fieldPosition="0">
        <references count="4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8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77"/>
          </reference>
        </references>
      </pivotArea>
    </format>
    <format dxfId="371">
      <pivotArea dataOnly="0" labelOnly="1" fieldPosition="0">
        <references count="4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2">
            <x v="113"/>
            <x v="116"/>
          </reference>
        </references>
      </pivotArea>
    </format>
    <format dxfId="370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4">
            <x v="25"/>
            <x v="67"/>
            <x v="92"/>
            <x v="101"/>
          </reference>
        </references>
      </pivotArea>
    </format>
    <format dxfId="369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5">
            <x v="62"/>
            <x v="76"/>
            <x v="93"/>
            <x v="95"/>
            <x v="96"/>
          </reference>
        </references>
      </pivotArea>
    </format>
    <format dxfId="368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4">
            <x v="47"/>
            <x v="73"/>
            <x v="97"/>
            <x v="99"/>
          </reference>
        </references>
      </pivotArea>
    </format>
    <format dxfId="367">
      <pivotArea dataOnly="0" labelOnly="1" fieldPosition="0">
        <references count="4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>
            <x v="76"/>
          </reference>
        </references>
      </pivotArea>
    </format>
    <format dxfId="366">
      <pivotArea dataOnly="0" labelOnly="1" fieldPosition="0">
        <references count="4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4">
            <x v="25"/>
            <x v="67"/>
            <x v="92"/>
            <x v="101"/>
          </reference>
        </references>
      </pivotArea>
    </format>
    <format dxfId="365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9">
            <x v="19"/>
            <x v="25"/>
            <x v="27"/>
            <x v="35"/>
            <x v="36"/>
            <x v="47"/>
            <x v="52"/>
            <x v="91"/>
            <x v="101"/>
          </reference>
        </references>
      </pivotArea>
    </format>
    <format dxfId="364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>
            <x v="116"/>
          </reference>
        </references>
      </pivotArea>
    </format>
    <format dxfId="363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6">
            <x v="70"/>
            <x v="76"/>
            <x v="77"/>
            <x v="101"/>
            <x v="104"/>
            <x v="135"/>
          </reference>
        </references>
      </pivotArea>
    </format>
    <format dxfId="362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6">
            <x v="41"/>
            <x v="42"/>
            <x v="48"/>
            <x v="51"/>
            <x v="130"/>
            <x v="133"/>
          </reference>
        </references>
      </pivotArea>
    </format>
    <format dxfId="361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0">
            <x v="23"/>
            <x v="30"/>
            <x v="31"/>
            <x v="33"/>
            <x v="36"/>
            <x v="38"/>
            <x v="48"/>
            <x v="65"/>
            <x v="76"/>
            <x v="101"/>
          </reference>
        </references>
      </pivotArea>
    </format>
    <format dxfId="360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>
            <x v="117"/>
          </reference>
        </references>
      </pivotArea>
    </format>
    <format dxfId="359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2">
            <x v="76"/>
            <x v="113"/>
          </reference>
        </references>
      </pivotArea>
    </format>
    <format dxfId="358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0">
            <x v="17"/>
            <x v="18"/>
            <x v="22"/>
            <x v="38"/>
            <x v="48"/>
            <x v="51"/>
            <x v="76"/>
            <x v="113"/>
            <x v="130"/>
            <x v="132"/>
          </reference>
        </references>
      </pivotArea>
    </format>
    <format dxfId="357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7">
            <x v="18"/>
            <x v="52"/>
            <x v="75"/>
            <x v="76"/>
            <x v="101"/>
            <x v="122"/>
            <x v="130"/>
          </reference>
        </references>
      </pivotArea>
    </format>
    <format dxfId="356">
      <pivotArea dataOnly="0" labelOnly="1" fieldPosition="0">
        <references count="4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>
            <x v="65"/>
          </reference>
        </references>
      </pivotArea>
    </format>
    <format dxfId="355">
      <pivotArea dataOnly="0" labelOnly="1" fieldPosition="0">
        <references count="4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>
            <x v="113"/>
          </reference>
        </references>
      </pivotArea>
    </format>
    <format dxfId="354">
      <pivotArea dataOnly="0" labelOnly="1" fieldPosition="0">
        <references count="4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5">
            <x v="25"/>
            <x v="38"/>
            <x v="48"/>
            <x v="68"/>
            <x v="86"/>
          </reference>
        </references>
      </pivotArea>
    </format>
    <format dxfId="353">
      <pivotArea dataOnly="0" labelOnly="1" fieldPosition="0">
        <references count="4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>
            <x v="110"/>
          </reference>
        </references>
      </pivotArea>
    </format>
    <format dxfId="352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22">
            <x v="17"/>
            <x v="20"/>
            <x v="25"/>
            <x v="41"/>
            <x v="51"/>
            <x v="52"/>
            <x v="53"/>
            <x v="62"/>
            <x v="67"/>
            <x v="68"/>
            <x v="70"/>
            <x v="73"/>
            <x v="77"/>
            <x v="78"/>
            <x v="79"/>
            <x v="85"/>
            <x v="97"/>
            <x v="98"/>
            <x v="100"/>
            <x v="101"/>
            <x v="108"/>
            <x v="141"/>
          </reference>
        </references>
      </pivotArea>
    </format>
    <format dxfId="351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7">
            <x v="84"/>
            <x v="103"/>
            <x v="105"/>
            <x v="110"/>
            <x v="111"/>
            <x v="142"/>
            <x v="143"/>
          </reference>
        </references>
      </pivotArea>
    </format>
    <format dxfId="350">
      <pivotArea dataOnly="0" labelOnly="1" fieldPosition="0">
        <references count="4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3">
            <x v="24"/>
            <x v="106"/>
            <x v="107"/>
          </reference>
        </references>
      </pivotArea>
    </format>
    <format dxfId="349">
      <pivotArea dataOnly="0" labelOnly="1" fieldPosition="0">
        <references count="4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0">
            <x v="26"/>
            <x v="41"/>
            <x v="42"/>
            <x v="51"/>
            <x v="56"/>
            <x v="92"/>
            <x v="101"/>
            <x v="123"/>
            <x v="124"/>
            <x v="133"/>
          </reference>
        </references>
      </pivotArea>
    </format>
    <format dxfId="348">
      <pivotArea dataOnly="0" labelOnly="1" fieldPosition="0">
        <references count="5">
          <reference field="11" count="1" selected="0">
            <x v="0"/>
          </reference>
          <reference field="14" count="1" selected="0">
            <x v="1"/>
          </reference>
          <reference field="16" count="1" selected="0">
            <x v="1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34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34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345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15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344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343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342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341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49"/>
          </reference>
          <reference field="22" count="1">
            <x v="74"/>
          </reference>
        </references>
      </pivotArea>
    </format>
    <format dxfId="340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50"/>
          </reference>
          <reference field="22" count="1">
            <x v="90"/>
          </reference>
        </references>
      </pivotArea>
    </format>
    <format dxfId="339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338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337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336">
      <pivotArea dataOnly="0" labelOnly="1" fieldPosition="0">
        <references count="5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335">
      <pivotArea dataOnly="0" labelOnly="1" fieldPosition="0">
        <references count="5">
          <reference field="11" count="1" selected="0">
            <x v="2"/>
          </reference>
          <reference field="14" count="1" selected="0">
            <x v="7"/>
          </reference>
          <reference field="16" count="1" selected="0">
            <x v="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33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33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3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15"/>
          </reference>
          <reference field="22" count="1">
            <x v="11"/>
          </reference>
        </references>
      </pivotArea>
    </format>
    <format dxfId="33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33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2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32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2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72"/>
          </reference>
          <reference field="22" count="1">
            <x v="118"/>
          </reference>
        </references>
      </pivotArea>
    </format>
    <format dxfId="326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25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12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24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0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23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322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321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320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319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18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38"/>
          </reference>
          <reference field="21" count="1" selected="0">
            <x v="114"/>
          </reference>
          <reference field="22" count="1">
            <x v="14"/>
          </reference>
        </references>
      </pivotArea>
    </format>
    <format dxfId="317">
      <pivotArea dataOnly="0" labelOnly="1" fieldPosition="0">
        <references count="5">
          <reference field="11" count="1" selected="0">
            <x v="3"/>
          </reference>
          <reference field="14" count="1" selected="0">
            <x v="7"/>
          </reference>
          <reference field="16" count="1" selected="0">
            <x v="56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1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31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8"/>
          </reference>
          <reference field="22" count="1">
            <x v="97"/>
          </reference>
        </references>
      </pivotArea>
    </format>
    <format dxfId="31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29"/>
          </reference>
          <reference field="22" count="1">
            <x v="84"/>
          </reference>
        </references>
      </pivotArea>
    </format>
    <format dxfId="31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2"/>
          </reference>
          <reference field="22" count="1">
            <x v="15"/>
          </reference>
        </references>
      </pivotArea>
    </format>
    <format dxfId="31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31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31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30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30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30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06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19"/>
          </reference>
          <reference field="22" count="1">
            <x v="77"/>
          </reference>
        </references>
      </pivotArea>
    </format>
    <format dxfId="305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304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25"/>
          </reference>
          <reference field="22" count="1">
            <x v="32"/>
          </reference>
        </references>
      </pivotArea>
    </format>
    <format dxfId="303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302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01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7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300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14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99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28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98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97">
      <pivotArea dataOnly="0" labelOnly="1" fieldPosition="0">
        <references count="5">
          <reference field="11" count="1" selected="0">
            <x v="4"/>
          </reference>
          <reference field="14" count="1" selected="0">
            <x v="2"/>
          </reference>
          <reference field="16" count="1" selected="0">
            <x v="32"/>
          </reference>
          <reference field="21" count="1" selected="0">
            <x v="112"/>
          </reference>
          <reference field="22" count="1">
            <x v="133"/>
          </reference>
        </references>
      </pivotArea>
    </format>
    <format dxfId="296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95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94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93">
      <pivotArea dataOnly="0" labelOnly="1" fieldPosition="0">
        <references count="5">
          <reference field="11" count="1" selected="0">
            <x v="4"/>
          </reference>
          <reference field="14" count="1" selected="0">
            <x v="5"/>
          </reference>
          <reference field="16" count="1" selected="0">
            <x v="46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292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291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290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89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45"/>
          </reference>
          <reference field="22" count="1">
            <x v="85"/>
          </reference>
        </references>
      </pivotArea>
    </format>
    <format dxfId="288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87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86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285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284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83">
      <pivotArea dataOnly="0" labelOnly="1" fieldPosition="0">
        <references count="5">
          <reference field="11" count="1" selected="0">
            <x v="5"/>
          </reference>
          <reference field="14" count="1" selected="0">
            <x v="0"/>
          </reference>
          <reference field="16" count="1" selected="0">
            <x v="34"/>
          </reference>
          <reference field="21" count="1" selected="0">
            <x v="134"/>
          </reference>
          <reference field="22" count="1">
            <x v="4"/>
          </reference>
        </references>
      </pivotArea>
    </format>
    <format dxfId="28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28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8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7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7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7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7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4"/>
          </reference>
          <reference field="22" count="1">
            <x v="99"/>
          </reference>
        </references>
      </pivotArea>
    </format>
    <format dxfId="27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58"/>
          </reference>
          <reference field="22" count="1">
            <x v="46"/>
          </reference>
        </references>
      </pivotArea>
    </format>
    <format dxfId="27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27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27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27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2"/>
          </reference>
          <reference field="22" count="1">
            <x v="41"/>
          </reference>
        </references>
      </pivotArea>
    </format>
    <format dxfId="27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26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87"/>
          </reference>
          <reference field="22" count="1">
            <x v="51"/>
          </reference>
        </references>
      </pivotArea>
    </format>
    <format dxfId="26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0"/>
          </reference>
          <reference field="22" count="1">
            <x v="34"/>
          </reference>
        </references>
      </pivotArea>
    </format>
    <format dxfId="267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266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265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2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64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263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262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61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260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59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258">
      <pivotArea dataOnly="0" labelOnly="1" fieldPosition="0">
        <references count="5">
          <reference field="11" count="1" selected="0">
            <x v="6"/>
          </reference>
          <reference field="14" count="1" selected="0">
            <x v="4"/>
          </reference>
          <reference field="16" count="1" selected="0">
            <x v="53"/>
          </reference>
          <reference field="21" count="1" selected="0">
            <x v="137"/>
          </reference>
          <reference field="22" count="1">
            <x v="57"/>
          </reference>
        </references>
      </pivotArea>
    </format>
    <format dxfId="25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5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25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8"/>
          </reference>
          <reference field="22" count="1">
            <x v="30"/>
          </reference>
        </references>
      </pivotArea>
    </format>
    <format dxfId="25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39"/>
          </reference>
          <reference field="22" count="1">
            <x v="22"/>
          </reference>
        </references>
      </pivotArea>
    </format>
    <format dxfId="25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1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5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36"/>
          </reference>
          <reference field="21" count="1" selected="0">
            <x v="140"/>
          </reference>
          <reference field="22" count="1">
            <x v="23"/>
          </reference>
        </references>
      </pivotArea>
    </format>
    <format dxfId="25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5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4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2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4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4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4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4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7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24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4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4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4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4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3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3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3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23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23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23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28"/>
          </reference>
          <reference field="22" count="1">
            <x v="60"/>
          </reference>
        </references>
      </pivotArea>
    </format>
    <format dxfId="23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48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23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23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3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7"/>
          </reference>
          <reference field="22" count="1">
            <x v="66"/>
          </reference>
        </references>
      </pivotArea>
    </format>
    <format dxfId="22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2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22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22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22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2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22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2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21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220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88"/>
          </reference>
          <reference field="22" count="1">
            <x v="52"/>
          </reference>
        </references>
      </pivotArea>
    </format>
    <format dxfId="219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0"/>
          </reference>
          <reference field="22" count="1">
            <x v="105"/>
          </reference>
        </references>
      </pivotArea>
    </format>
    <format dxfId="218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217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16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215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7"/>
          </reference>
          <reference field="22" count="1">
            <x v="61"/>
          </reference>
        </references>
      </pivotArea>
    </format>
    <format dxfId="214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213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1"/>
          </reference>
          <reference field="22" count="1">
            <x v="36"/>
          </reference>
        </references>
      </pivotArea>
    </format>
    <format dxfId="212">
      <pivotArea dataOnly="0" labelOnly="1" fieldPosition="0">
        <references count="5">
          <reference field="11" count="1" selected="0">
            <x v="7"/>
          </reference>
          <reference field="14" count="1" selected="0">
            <x v="5"/>
          </reference>
          <reference field="16" count="1" selected="0">
            <x v="50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21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21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20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20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20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20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39"/>
          </reference>
          <reference field="22" count="1">
            <x v="96"/>
          </reference>
        </references>
      </pivotArea>
    </format>
    <format dxfId="20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3"/>
          </reference>
          <reference field="22" count="1">
            <x v="70"/>
          </reference>
        </references>
      </pivotArea>
    </format>
    <format dxfId="20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20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202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201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200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99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6"/>
          </reference>
          <reference field="22" count="1">
            <x v="7"/>
          </reference>
        </references>
      </pivotArea>
    </format>
    <format dxfId="198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97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96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195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94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93">
      <pivotArea dataOnly="0" labelOnly="1" fieldPosition="0">
        <references count="5">
          <reference field="11" count="1" selected="0">
            <x v="7"/>
          </reference>
          <reference field="14" count="1" selected="0">
            <x v="3"/>
          </reference>
          <reference field="16" count="1" selected="0">
            <x v="54"/>
          </reference>
          <reference field="21" count="1" selected="0">
            <x v="126"/>
          </reference>
          <reference field="22" count="1">
            <x v="59"/>
          </reference>
        </references>
      </pivotArea>
    </format>
    <format dxfId="192">
      <pivotArea dataOnly="0" labelOnly="1" fieldPosition="0">
        <references count="5">
          <reference field="11" count="1" selected="0">
            <x v="8"/>
          </reference>
          <reference field="14" count="1" selected="0">
            <x v="1"/>
          </reference>
          <reference field="16" count="1" selected="0">
            <x v="4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91">
      <pivotArea dataOnly="0" labelOnly="1" fieldPosition="0">
        <references count="5">
          <reference field="11" count="1" selected="0">
            <x v="9"/>
          </reference>
          <reference field="14" count="1" selected="0">
            <x v="1"/>
          </reference>
          <reference field="16" count="1" selected="0">
            <x v="10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9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18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18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1"/>
          </reference>
          <reference field="22" count="1">
            <x v="65"/>
          </reference>
        </references>
      </pivotArea>
    </format>
    <format dxfId="18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18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8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18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18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4"/>
          </reference>
          <reference field="22" count="1">
            <x v="143"/>
          </reference>
        </references>
      </pivotArea>
    </format>
    <format dxfId="18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18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18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17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0"/>
          </reference>
          <reference field="22" count="1">
            <x v="39"/>
          </reference>
        </references>
      </pivotArea>
    </format>
    <format dxfId="17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4"/>
          </reference>
          <reference field="22" count="1">
            <x v="40"/>
          </reference>
        </references>
      </pivotArea>
    </format>
    <format dxfId="17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7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17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17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17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5"/>
          </reference>
          <reference field="22" count="1">
            <x v="101"/>
          </reference>
        </references>
      </pivotArea>
    </format>
    <format dxfId="17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7"/>
          </reference>
          <reference field="22" count="1">
            <x v="102"/>
          </reference>
        </references>
      </pivotArea>
    </format>
    <format dxfId="17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59"/>
          </reference>
          <reference field="22" count="1">
            <x v="33"/>
          </reference>
        </references>
      </pivotArea>
    </format>
    <format dxfId="17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0"/>
          </reference>
          <reference field="22" count="1">
            <x v="136"/>
          </reference>
        </references>
      </pivotArea>
    </format>
    <format dxfId="16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1"/>
          </reference>
          <reference field="22" count="1">
            <x v="123"/>
          </reference>
        </references>
      </pivotArea>
    </format>
    <format dxfId="16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3"/>
          </reference>
          <reference field="22" count="1">
            <x v="5"/>
          </reference>
        </references>
      </pivotArea>
    </format>
    <format dxfId="16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4"/>
          </reference>
          <reference field="22" count="1">
            <x v="8"/>
          </reference>
        </references>
      </pivotArea>
    </format>
    <format dxfId="16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16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6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16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69"/>
          </reference>
          <reference field="22" count="1">
            <x v="117"/>
          </reference>
        </references>
      </pivotArea>
    </format>
    <format dxfId="16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16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1"/>
          </reference>
          <reference field="22" count="1">
            <x v="113"/>
          </reference>
        </references>
      </pivotArea>
    </format>
    <format dxfId="16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74"/>
          </reference>
          <reference field="22" count="1">
            <x v="121"/>
          </reference>
        </references>
      </pivotArea>
    </format>
    <format dxfId="15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0"/>
          </reference>
          <reference field="22" count="1">
            <x v="109"/>
          </reference>
        </references>
      </pivotArea>
    </format>
    <format dxfId="15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1"/>
          </reference>
          <reference field="22" count="1">
            <x v="108"/>
          </reference>
        </references>
      </pivotArea>
    </format>
    <format dxfId="15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3"/>
          </reference>
          <reference field="22" count="1">
            <x v="19"/>
          </reference>
        </references>
      </pivotArea>
    </format>
    <format dxfId="15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15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15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89"/>
          </reference>
          <reference field="22" count="1">
            <x v="106"/>
          </reference>
        </references>
      </pivotArea>
    </format>
    <format dxfId="15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15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94"/>
          </reference>
          <reference field="22" count="1">
            <x v="116"/>
          </reference>
        </references>
      </pivotArea>
    </format>
    <format dxfId="15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5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2"/>
          </reference>
          <reference field="22" count="1">
            <x v="127"/>
          </reference>
        </references>
      </pivotArea>
    </format>
    <format dxfId="14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14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4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09"/>
          </reference>
          <reference field="22" count="1">
            <x v="29"/>
          </reference>
        </references>
      </pivotArea>
    </format>
    <format dxfId="14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18"/>
          </reference>
          <reference field="22" count="1">
            <x v="76"/>
          </reference>
        </references>
      </pivotArea>
    </format>
    <format dxfId="14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1"/>
          </reference>
          <reference field="22" count="1">
            <x v="83"/>
          </reference>
        </references>
      </pivotArea>
    </format>
    <format dxfId="14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29"/>
          </reference>
          <reference field="22" count="1">
            <x v="131"/>
          </reference>
        </references>
      </pivotArea>
    </format>
    <format dxfId="14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13"/>
          </reference>
          <reference field="21" count="1" selected="0">
            <x v="136"/>
          </reference>
          <reference field="22" count="1">
            <x v="132"/>
          </reference>
        </references>
      </pivotArea>
    </format>
    <format dxfId="14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2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4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23"/>
          </reference>
          <reference field="21" count="1" selected="0">
            <x v="46"/>
          </reference>
          <reference field="22" count="1">
            <x v="18"/>
          </reference>
        </references>
      </pivotArea>
    </format>
    <format dxfId="14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0"/>
          </reference>
          <reference field="22" count="1">
            <x v="26"/>
          </reference>
        </references>
      </pivotArea>
    </format>
    <format dxfId="13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"/>
          </reference>
          <reference field="22" count="1">
            <x v="134"/>
          </reference>
        </references>
      </pivotArea>
    </format>
    <format dxfId="13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2"/>
          </reference>
          <reference field="22" count="1">
            <x v="47"/>
          </reference>
        </references>
      </pivotArea>
    </format>
    <format dxfId="13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3"/>
          </reference>
          <reference field="22" count="1">
            <x v="135"/>
          </reference>
        </references>
      </pivotArea>
    </format>
    <format dxfId="13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4"/>
          </reference>
          <reference field="22" count="1">
            <x v="107"/>
          </reference>
        </references>
      </pivotArea>
    </format>
    <format dxfId="13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5"/>
          </reference>
          <reference field="22" count="1">
            <x v="92"/>
          </reference>
        </references>
      </pivotArea>
    </format>
    <format dxfId="13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6"/>
          </reference>
          <reference field="22" count="1">
            <x v="43"/>
          </reference>
        </references>
      </pivotArea>
    </format>
    <format dxfId="13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"/>
          </reference>
          <reference field="22" count="1">
            <x v="48"/>
          </reference>
        </references>
      </pivotArea>
    </format>
    <format dxfId="132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8"/>
          </reference>
          <reference field="22" count="1">
            <x v="20"/>
          </reference>
        </references>
      </pivotArea>
    </format>
    <format dxfId="131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9"/>
          </reference>
          <reference field="22" count="1">
            <x v="24"/>
          </reference>
        </references>
      </pivotArea>
    </format>
    <format dxfId="130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0"/>
          </reference>
          <reference field="22" count="1">
            <x v="25"/>
          </reference>
        </references>
      </pivotArea>
    </format>
    <format dxfId="129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1"/>
          </reference>
          <reference field="22" count="1">
            <x v="2"/>
          </reference>
        </references>
      </pivotArea>
    </format>
    <format dxfId="128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2"/>
          </reference>
          <reference field="22" count="1">
            <x v="1"/>
          </reference>
        </references>
      </pivotArea>
    </format>
    <format dxfId="127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3"/>
          </reference>
          <reference field="22" count="1">
            <x v="3"/>
          </reference>
        </references>
      </pivotArea>
    </format>
    <format dxfId="126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4"/>
          </reference>
          <reference field="22" count="1">
            <x v="50"/>
          </reference>
        </references>
      </pivotArea>
    </format>
    <format dxfId="125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5"/>
          </reference>
          <reference field="22" count="1">
            <x v="78"/>
          </reference>
        </references>
      </pivotArea>
    </format>
    <format dxfId="124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16"/>
          </reference>
          <reference field="22" count="1">
            <x v="38"/>
          </reference>
        </references>
      </pivotArea>
    </format>
    <format dxfId="123">
      <pivotArea dataOnly="0" labelOnly="1" fieldPosition="0">
        <references count="5">
          <reference field="11" count="1" selected="0">
            <x v="10"/>
          </reference>
          <reference field="14" count="1" selected="0">
            <x v="4"/>
          </reference>
          <reference field="16" count="1" selected="0">
            <x v="5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122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121">
      <pivotArea dataOnly="0" labelOnly="1" fieldPosition="0">
        <references count="5">
          <reference field="11" count="1" selected="0">
            <x v="11"/>
          </reference>
          <reference field="14" count="1" selected="0">
            <x v="1"/>
          </reference>
          <reference field="16" count="1" selected="0">
            <x v="8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120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19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18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17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9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16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115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14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3"/>
          </reference>
          <reference field="22" count="1">
            <x v="27"/>
          </reference>
        </references>
      </pivotArea>
    </format>
    <format dxfId="113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5"/>
          </reference>
          <reference field="22" count="1">
            <x v="119"/>
          </reference>
        </references>
      </pivotArea>
    </format>
    <format dxfId="112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6"/>
          </reference>
          <reference field="21" count="1" selected="0">
            <x v="96"/>
          </reference>
          <reference field="22" count="1">
            <x v="111"/>
          </reference>
        </references>
      </pivotArea>
    </format>
    <format dxfId="111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110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109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108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19"/>
          </reference>
          <reference field="21" count="1" selected="0">
            <x v="99"/>
          </reference>
          <reference field="22" count="1">
            <x v="142"/>
          </reference>
        </references>
      </pivotArea>
    </format>
    <format dxfId="107">
      <pivotArea dataOnly="0" labelOnly="1" fieldPosition="0">
        <references count="5">
          <reference field="11" count="1" selected="0">
            <x v="11"/>
          </reference>
          <reference field="14" count="1" selected="0">
            <x v="4"/>
          </reference>
          <reference field="16" count="1" selected="0">
            <x v="37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106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05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104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103">
      <pivotArea dataOnly="0" labelOnly="1" fieldPosition="0">
        <references count="5">
          <reference field="11" count="1" selected="0">
            <x v="11"/>
          </reference>
          <reference field="14" count="1" selected="0">
            <x v="7"/>
          </reference>
          <reference field="16" count="1" selected="0">
            <x v="45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10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9"/>
          </reference>
          <reference field="22" count="1">
            <x v="64"/>
          </reference>
        </references>
      </pivotArea>
    </format>
    <format dxfId="10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10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27"/>
          </reference>
          <reference field="22" count="1">
            <x v="140"/>
          </reference>
        </references>
      </pivotArea>
    </format>
    <format dxfId="99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5"/>
          </reference>
          <reference field="22" count="1">
            <x v="63"/>
          </reference>
        </references>
      </pivotArea>
    </format>
    <format dxfId="98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97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47"/>
          </reference>
          <reference field="22" count="1">
            <x v="141"/>
          </reference>
        </references>
      </pivotArea>
    </format>
    <format dxfId="9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9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91"/>
          </reference>
          <reference field="22" count="1">
            <x v="53"/>
          </reference>
        </references>
      </pivotArea>
    </format>
    <format dxfId="9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9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"/>
          </reference>
          <reference field="21" count="1" selected="0">
            <x v="116"/>
          </reference>
          <reference field="22" count="1">
            <x v="12"/>
          </reference>
        </references>
      </pivotArea>
    </format>
    <format dxfId="9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9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9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8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8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04"/>
          </reference>
          <reference field="22" count="1">
            <x v="49"/>
          </reference>
        </references>
      </pivotArea>
    </format>
    <format dxfId="8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0"/>
          </reference>
          <reference field="21" count="1" selected="0">
            <x v="135"/>
          </reference>
          <reference field="22" count="1">
            <x v="137"/>
          </reference>
        </references>
      </pivotArea>
    </format>
    <format dxfId="86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85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84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83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82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81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25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8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23"/>
          </reference>
          <reference field="22" count="1">
            <x v="68"/>
          </reference>
        </references>
      </pivotArea>
    </format>
    <format dxfId="7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0"/>
          </reference>
          <reference field="22" count="1">
            <x v="95"/>
          </reference>
        </references>
      </pivotArea>
    </format>
    <format dxfId="7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1"/>
          </reference>
          <reference field="22" count="1">
            <x v="17"/>
          </reference>
        </references>
      </pivotArea>
    </format>
    <format dxfId="7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3"/>
          </reference>
          <reference field="22" count="1">
            <x v="58"/>
          </reference>
        </references>
      </pivotArea>
    </format>
    <format dxfId="7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6"/>
          </reference>
          <reference field="22" count="1">
            <x v="9"/>
          </reference>
        </references>
      </pivotArea>
    </format>
    <format dxfId="7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7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7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7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7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6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7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27"/>
          </reference>
          <reference field="21" count="1" selected="0">
            <x v="117"/>
          </reference>
          <reference field="22" count="1">
            <x v="10"/>
          </reference>
        </references>
      </pivotArea>
    </format>
    <format dxfId="6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6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6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6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22"/>
          </reference>
          <reference field="22" count="1">
            <x v="62"/>
          </reference>
        </references>
      </pivotArea>
    </format>
    <format dxfId="6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6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6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6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60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5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58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39"/>
          </reference>
          <reference field="21" count="1" selected="0">
            <x v="132"/>
          </reference>
          <reference field="22" count="1">
            <x v="45"/>
          </reference>
        </references>
      </pivotArea>
    </format>
    <format dxfId="57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8"/>
          </reference>
          <reference field="22" count="1">
            <x v="69"/>
          </reference>
        </references>
      </pivotArea>
    </format>
    <format dxfId="56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55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5"/>
          </reference>
          <reference field="22" count="1">
            <x v="124"/>
          </reference>
        </references>
      </pivotArea>
    </format>
    <format dxfId="54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76"/>
          </reference>
          <reference field="22" count="1">
            <x v="130"/>
          </reference>
        </references>
      </pivotArea>
    </format>
    <format dxfId="53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52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22"/>
          </reference>
          <reference field="22" count="1">
            <x v="16"/>
          </reference>
        </references>
      </pivotArea>
    </format>
    <format dxfId="51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44"/>
          </reference>
          <reference field="21" count="1" selected="0">
            <x v="130"/>
          </reference>
          <reference field="22" count="1">
            <x v="35"/>
          </reference>
        </references>
      </pivotArea>
    </format>
    <format dxfId="50">
      <pivotArea dataOnly="0" labelOnly="1" fieldPosition="0">
        <references count="5">
          <reference field="11" count="1" selected="0">
            <x v="12"/>
          </reference>
          <reference field="14" count="1" selected="0">
            <x v="5"/>
          </reference>
          <reference field="16" count="1" selected="0">
            <x v="49"/>
          </reference>
          <reference field="21" count="1" selected="0">
            <x v="65"/>
          </reference>
          <reference field="22" count="1">
            <x v="6"/>
          </reference>
        </references>
      </pivotArea>
    </format>
    <format dxfId="49">
      <pivotArea dataOnly="0" labelOnly="1" fieldPosition="0">
        <references count="5">
          <reference field="11" count="1" selected="0">
            <x v="12"/>
          </reference>
          <reference field="14" count="1" selected="0">
            <x v="1"/>
          </reference>
          <reference field="16" count="1" selected="0">
            <x v="55"/>
          </reference>
          <reference field="21" count="1" selected="0">
            <x v="113"/>
          </reference>
          <reference field="22" count="1">
            <x v="13"/>
          </reference>
        </references>
      </pivotArea>
    </format>
    <format dxfId="48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47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38"/>
          </reference>
          <reference field="22" count="1">
            <x v="82"/>
          </reference>
        </references>
      </pivotArea>
    </format>
    <format dxfId="46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48"/>
          </reference>
          <reference field="22" count="1">
            <x v="91"/>
          </reference>
        </references>
      </pivotArea>
    </format>
    <format dxfId="45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44">
      <pivotArea dataOnly="0" labelOnly="1" fieldPosition="0">
        <references count="5">
          <reference field="11" count="1" selected="0">
            <x v="13"/>
          </reference>
          <reference field="14" count="1" selected="0">
            <x v="1"/>
          </reference>
          <reference field="16" count="1" selected="0">
            <x v="18"/>
          </reference>
          <reference field="21" count="1" selected="0">
            <x v="86"/>
          </reference>
          <reference field="22" count="1">
            <x v="54"/>
          </reference>
        </references>
      </pivotArea>
    </format>
    <format dxfId="43">
      <pivotArea dataOnly="0" labelOnly="1" fieldPosition="0">
        <references count="5">
          <reference field="11" count="1" selected="0">
            <x v="14"/>
          </reference>
          <reference field="14" count="1" selected="0">
            <x v="1"/>
          </reference>
          <reference field="16" count="1" selected="0">
            <x v="52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4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7"/>
          </reference>
          <reference field="22" count="1">
            <x v="72"/>
          </reference>
        </references>
      </pivotArea>
    </format>
    <format dxfId="4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0"/>
          </reference>
          <reference field="22" count="1">
            <x v="73"/>
          </reference>
        </references>
      </pivotArea>
    </format>
    <format dxfId="4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25"/>
          </reference>
          <reference field="22" count="1">
            <x v="94"/>
          </reference>
        </references>
      </pivotArea>
    </format>
    <format dxfId="3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3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3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2"/>
          </reference>
          <reference field="22" count="1">
            <x v="98"/>
          </reference>
        </references>
      </pivotArea>
    </format>
    <format dxfId="3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53"/>
          </reference>
          <reference field="22" count="1">
            <x v="103"/>
          </reference>
        </references>
      </pivotArea>
    </format>
    <format dxfId="3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2"/>
          </reference>
          <reference field="22" count="1">
            <x v="129"/>
          </reference>
        </references>
      </pivotArea>
    </format>
    <format dxfId="3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7"/>
          </reference>
          <reference field="22" count="1">
            <x v="79"/>
          </reference>
        </references>
      </pivotArea>
    </format>
    <format dxfId="3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68"/>
          </reference>
          <reference field="22" count="1">
            <x v="128"/>
          </reference>
        </references>
      </pivotArea>
    </format>
    <format dxfId="3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0"/>
          </reference>
          <reference field="22" count="1">
            <x v="115"/>
          </reference>
        </references>
      </pivotArea>
    </format>
    <format dxfId="3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3"/>
          </reference>
          <reference field="22" count="1">
            <x v="112"/>
          </reference>
        </references>
      </pivotArea>
    </format>
    <format dxfId="3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7"/>
          </reference>
          <reference field="22" count="1">
            <x v="125"/>
          </reference>
        </references>
      </pivotArea>
    </format>
    <format dxfId="2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8"/>
          </reference>
          <reference field="22" count="1">
            <x v="114"/>
          </reference>
        </references>
      </pivotArea>
    </format>
    <format dxfId="2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79"/>
          </reference>
          <reference field="22" count="1">
            <x v="122"/>
          </reference>
        </references>
      </pivotArea>
    </format>
    <format dxfId="2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85"/>
          </reference>
          <reference field="22" count="1">
            <x v="21"/>
          </reference>
        </references>
      </pivotArea>
    </format>
    <format dxfId="2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7"/>
          </reference>
          <reference field="22" count="1">
            <x v="87"/>
          </reference>
        </references>
      </pivotArea>
    </format>
    <format dxfId="2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98"/>
          </reference>
          <reference field="22" count="1">
            <x v="88"/>
          </reference>
        </references>
      </pivotArea>
    </format>
    <format dxfId="2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0"/>
          </reference>
          <reference field="22" count="1">
            <x v="86"/>
          </reference>
        </references>
      </pivotArea>
    </format>
    <format dxfId="2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2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08"/>
          </reference>
          <reference field="22" count="1">
            <x v="81"/>
          </reference>
        </references>
      </pivotArea>
    </format>
    <format dxfId="2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21"/>
          </reference>
          <reference field="21" count="1" selected="0">
            <x v="141"/>
          </reference>
          <reference field="22" count="1">
            <x v="31"/>
          </reference>
        </references>
      </pivotArea>
    </format>
    <format dxfId="20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84"/>
          </reference>
          <reference field="22" count="1">
            <x v="126"/>
          </reference>
        </references>
      </pivotArea>
    </format>
    <format dxfId="19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3"/>
          </reference>
          <reference field="22" count="1">
            <x v="104"/>
          </reference>
        </references>
      </pivotArea>
    </format>
    <format dxfId="18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05"/>
          </reference>
          <reference field="22" count="1">
            <x v="110"/>
          </reference>
        </references>
      </pivotArea>
    </format>
    <format dxfId="17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0"/>
          </reference>
          <reference field="22" count="1">
            <x v="139"/>
          </reference>
        </references>
      </pivotArea>
    </format>
    <format dxfId="16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11"/>
          </reference>
          <reference field="22" count="1">
            <x v="138"/>
          </reference>
        </references>
      </pivotArea>
    </format>
    <format dxfId="15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2"/>
          </reference>
          <reference field="22" count="1">
            <x v="0"/>
          </reference>
        </references>
      </pivotArea>
    </format>
    <format dxfId="14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1"/>
          </reference>
          <reference field="21" count="1" selected="0">
            <x v="143"/>
          </reference>
          <reference field="22" count="1">
            <x v="56"/>
          </reference>
        </references>
      </pivotArea>
    </format>
    <format dxfId="13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24"/>
          </reference>
          <reference field="22" count="1">
            <x v="67"/>
          </reference>
        </references>
      </pivotArea>
    </format>
    <format dxfId="12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6"/>
          </reference>
          <reference field="22" count="1">
            <x v="28"/>
          </reference>
        </references>
      </pivotArea>
    </format>
    <format dxfId="11">
      <pivotArea dataOnly="0" labelOnly="1" fieldPosition="0">
        <references count="5">
          <reference field="11" count="1" selected="0">
            <x v="15"/>
          </reference>
          <reference field="14" count="1" selected="0">
            <x v="4"/>
          </reference>
          <reference field="16" count="1" selected="0">
            <x v="43"/>
          </reference>
          <reference field="21" count="1" selected="0">
            <x v="107"/>
          </reference>
          <reference field="22" count="1">
            <x v="89"/>
          </reference>
        </references>
      </pivotArea>
    </format>
    <format dxfId="10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26"/>
          </reference>
          <reference field="22" count="1">
            <x v="93"/>
          </reference>
        </references>
      </pivotArea>
    </format>
    <format dxfId="9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1"/>
          </reference>
          <reference field="22" count="1">
            <x v="75"/>
          </reference>
        </references>
      </pivotArea>
    </format>
    <format dxfId="8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42"/>
          </reference>
          <reference field="22" count="1">
            <x v="71"/>
          </reference>
        </references>
      </pivotArea>
    </format>
    <format dxfId="7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1"/>
          </reference>
          <reference field="22" count="1">
            <x v="44"/>
          </reference>
        </references>
      </pivotArea>
    </format>
    <format dxfId="6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56"/>
          </reference>
          <reference field="22" count="1">
            <x v="100"/>
          </reference>
        </references>
      </pivotArea>
    </format>
    <format dxfId="5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92"/>
          </reference>
          <reference field="22" count="1">
            <x v="120"/>
          </reference>
        </references>
      </pivotArea>
    </format>
    <format dxfId="4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01"/>
          </reference>
          <reference field="22" count="1">
            <x v="42"/>
          </reference>
        </references>
      </pivotArea>
    </format>
    <format dxfId="3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3"/>
          </reference>
          <reference field="22" count="1">
            <x v="37"/>
          </reference>
        </references>
      </pivotArea>
    </format>
    <format dxfId="2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24"/>
          </reference>
          <reference field="22" count="1">
            <x v="55"/>
          </reference>
        </references>
      </pivotArea>
    </format>
    <format dxfId="1">
      <pivotArea dataOnly="0" labelOnly="1" fieldPosition="0">
        <references count="5">
          <reference field="11" count="1" selected="0">
            <x v="16"/>
          </reference>
          <reference field="14" count="1" selected="0">
            <x v="0"/>
          </reference>
          <reference field="16" count="1" selected="0">
            <x v="17"/>
          </reference>
          <reference field="21" count="1" selected="0">
            <x v="133"/>
          </reference>
          <reference field="22" count="1">
            <x v="80"/>
          </reference>
        </references>
      </pivotArea>
    </format>
    <format dxfId="0">
      <pivotArea dataOnly="0" labelOnly="1" fieldPosition="0">
        <references count="4">
          <reference field="11" count="1" selected="0">
            <x v="1"/>
          </reference>
          <reference field="14" count="1" selected="0">
            <x v="6"/>
          </reference>
          <reference field="16" count="1" selected="0">
            <x v="24"/>
          </reference>
          <reference field="21" count="1">
            <x v="73"/>
          </reference>
        </references>
      </pivotArea>
    </format>
  </formats>
  <pivotTableStyleInfo name="PivotStyleMedium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8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ivotTable" Target="../pivotTables/pivotTable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ivotTable" Target="../pivotTables/pivotTable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ivotTable" Target="../pivotTables/pivotTable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AW419"/>
  <sheetViews>
    <sheetView topLeftCell="R1" zoomScale="90" zoomScaleNormal="90" workbookViewId="0">
      <pane ySplit="1" topLeftCell="A257" activePane="bottomLeft" state="frozen"/>
      <selection pane="bottomLeft" activeCell="AI259" sqref="W259:AI260"/>
    </sheetView>
  </sheetViews>
  <sheetFormatPr baseColWidth="10" defaultRowHeight="14.4" x14ac:dyDescent="0.3"/>
  <cols>
    <col min="2" max="2" width="31.5546875" customWidth="1"/>
    <col min="3" max="3" width="17" customWidth="1"/>
    <col min="4" max="4" width="23.5546875" customWidth="1"/>
    <col min="5" max="5" width="15.5546875" customWidth="1"/>
    <col min="6" max="6" width="31.5546875" customWidth="1"/>
    <col min="7" max="16" width="11.44140625" customWidth="1"/>
    <col min="17" max="17" width="20.21875" customWidth="1"/>
    <col min="18" max="18" width="11.44140625" customWidth="1"/>
    <col min="19" max="19" width="42.88671875" customWidth="1"/>
    <col min="20" max="21" width="11.44140625" customWidth="1"/>
    <col min="22" max="22" width="12.6640625" bestFit="1" customWidth="1"/>
    <col min="24" max="24" width="11.5546875" customWidth="1"/>
    <col min="25" max="25" width="37.33203125" bestFit="1" customWidth="1"/>
    <col min="26" max="26" width="18.6640625" customWidth="1"/>
    <col min="27" max="27" width="16.5546875" customWidth="1"/>
    <col min="28" max="28" width="20.5546875" customWidth="1"/>
    <col min="29" max="29" width="16.6640625" customWidth="1"/>
    <col min="30" max="30" width="13.33203125" customWidth="1"/>
    <col min="31" max="32" width="12.6640625" customWidth="1"/>
    <col min="33" max="33" width="16.44140625" style="3" customWidth="1"/>
    <col min="34" max="34" width="16.21875" customWidth="1"/>
    <col min="35" max="35" width="16.109375" customWidth="1"/>
    <col min="36" max="36" width="23.109375" customWidth="1"/>
    <col min="37" max="37" width="23.88671875" customWidth="1"/>
    <col min="38" max="38" width="24.6640625" bestFit="1" customWidth="1"/>
    <col min="39" max="39" width="26" customWidth="1"/>
    <col min="40" max="40" width="13.33203125" hidden="1" customWidth="1"/>
    <col min="41" max="41" width="29.33203125" hidden="1" customWidth="1"/>
    <col min="42" max="42" width="14.33203125" hidden="1" customWidth="1"/>
    <col min="43" max="43" width="30.33203125" hidden="1" customWidth="1"/>
    <col min="44" max="44" width="12.44140625" hidden="1" customWidth="1"/>
    <col min="45" max="45" width="14.5546875" bestFit="1" customWidth="1"/>
    <col min="47" max="47" width="13.5546875" bestFit="1" customWidth="1"/>
    <col min="48" max="48" width="14.5546875" bestFit="1" customWidth="1"/>
    <col min="49" max="49" width="13.5546875" bestFit="1" customWidth="1"/>
  </cols>
  <sheetData>
    <row r="1" spans="1:49" s="2" customFormat="1" ht="28.8" x14ac:dyDescent="0.3">
      <c r="A1" s="2" t="s">
        <v>0</v>
      </c>
      <c r="B1" s="2" t="s">
        <v>1</v>
      </c>
      <c r="C1" s="2" t="s">
        <v>493</v>
      </c>
      <c r="D1" s="2" t="s">
        <v>492</v>
      </c>
      <c r="E1" s="2" t="s">
        <v>494</v>
      </c>
      <c r="F1" s="2" t="s">
        <v>491</v>
      </c>
      <c r="G1" s="2" t="s">
        <v>2</v>
      </c>
      <c r="H1" s="2" t="s">
        <v>3</v>
      </c>
      <c r="I1" s="2" t="s">
        <v>4</v>
      </c>
      <c r="J1" s="2" t="s">
        <v>5</v>
      </c>
      <c r="K1" s="2" t="s">
        <v>6</v>
      </c>
      <c r="L1" s="2" t="s">
        <v>7</v>
      </c>
      <c r="M1" s="2" t="s">
        <v>487</v>
      </c>
      <c r="N1" s="2" t="s">
        <v>8</v>
      </c>
      <c r="O1" s="2" t="s">
        <v>9</v>
      </c>
      <c r="P1" s="2" t="s">
        <v>10</v>
      </c>
      <c r="Q1" s="2" t="s">
        <v>11</v>
      </c>
      <c r="R1" s="2" t="s">
        <v>12</v>
      </c>
      <c r="S1" s="2" t="s">
        <v>13</v>
      </c>
      <c r="T1" s="2" t="s">
        <v>14</v>
      </c>
      <c r="U1" s="2" t="s">
        <v>15</v>
      </c>
      <c r="V1" s="2" t="s">
        <v>16</v>
      </c>
      <c r="W1" s="2" t="s">
        <v>17</v>
      </c>
      <c r="X1" s="2" t="s">
        <v>18</v>
      </c>
      <c r="Y1" s="2" t="s">
        <v>19</v>
      </c>
      <c r="Z1" s="2" t="s">
        <v>20</v>
      </c>
      <c r="AA1" s="2" t="s">
        <v>21</v>
      </c>
      <c r="AB1" s="2" t="s">
        <v>22</v>
      </c>
      <c r="AC1" s="2" t="s">
        <v>23</v>
      </c>
      <c r="AD1" s="2" t="s">
        <v>24</v>
      </c>
      <c r="AE1" s="2" t="s">
        <v>25</v>
      </c>
      <c r="AF1" s="2" t="s">
        <v>26</v>
      </c>
      <c r="AG1" s="12" t="s">
        <v>474</v>
      </c>
      <c r="AH1" s="9" t="s">
        <v>466</v>
      </c>
      <c r="AI1" s="5" t="s">
        <v>27</v>
      </c>
      <c r="AJ1" s="6" t="s">
        <v>467</v>
      </c>
      <c r="AK1" s="7" t="s">
        <v>468</v>
      </c>
      <c r="AL1" s="8" t="s">
        <v>480</v>
      </c>
      <c r="AM1" s="8" t="s">
        <v>469</v>
      </c>
      <c r="AN1" s="2" t="s">
        <v>27</v>
      </c>
      <c r="AO1" s="2" t="s">
        <v>28</v>
      </c>
      <c r="AP1" s="2" t="s">
        <v>29</v>
      </c>
      <c r="AQ1" s="2" t="s">
        <v>30</v>
      </c>
      <c r="AR1" s="2" t="s">
        <v>31</v>
      </c>
    </row>
    <row r="2" spans="1:49" hidden="1" x14ac:dyDescent="0.3">
      <c r="A2" t="s">
        <v>132</v>
      </c>
      <c r="B2" t="s">
        <v>133</v>
      </c>
      <c r="C2">
        <v>1</v>
      </c>
      <c r="D2" t="s">
        <v>495</v>
      </c>
      <c r="E2">
        <v>1.3</v>
      </c>
      <c r="F2" t="s">
        <v>496</v>
      </c>
      <c r="G2" t="s">
        <v>34</v>
      </c>
      <c r="H2" t="s">
        <v>35</v>
      </c>
      <c r="I2" t="s">
        <v>52</v>
      </c>
      <c r="J2" t="s">
        <v>53</v>
      </c>
      <c r="K2" t="s">
        <v>54</v>
      </c>
      <c r="L2" t="s">
        <v>55</v>
      </c>
      <c r="M2" t="s">
        <v>490</v>
      </c>
      <c r="N2">
        <v>6</v>
      </c>
      <c r="O2" t="s">
        <v>40</v>
      </c>
      <c r="P2">
        <v>24</v>
      </c>
      <c r="Q2" t="s">
        <v>56</v>
      </c>
      <c r="R2" t="s">
        <v>57</v>
      </c>
      <c r="S2" t="s">
        <v>58</v>
      </c>
      <c r="T2">
        <v>1000</v>
      </c>
      <c r="U2" t="s">
        <v>56</v>
      </c>
      <c r="V2">
        <v>1111</v>
      </c>
      <c r="W2" t="s">
        <v>368</v>
      </c>
      <c r="X2">
        <v>0</v>
      </c>
      <c r="Y2" t="s">
        <v>46</v>
      </c>
      <c r="Z2" s="1">
        <v>12975991.18</v>
      </c>
      <c r="AA2" s="1">
        <v>12975991.18</v>
      </c>
      <c r="AB2" s="1">
        <v>1018018.8</v>
      </c>
      <c r="AC2" s="1">
        <v>1018018.8</v>
      </c>
      <c r="AD2" s="1">
        <v>1018018.8</v>
      </c>
      <c r="AE2" s="1">
        <v>1018018.8</v>
      </c>
      <c r="AF2" s="1">
        <v>1018018.8</v>
      </c>
      <c r="AG2" s="3">
        <v>12975991.18</v>
      </c>
      <c r="AH2" s="3">
        <f t="shared" ref="AH2:AH9" si="0">Z2-AB2</f>
        <v>11957972.379999999</v>
      </c>
      <c r="AI2" s="3"/>
      <c r="AJ2" s="3"/>
      <c r="AK2" s="3"/>
      <c r="AL2" s="20">
        <f>Z2+AI2-AJ2+AK2</f>
        <v>12975991.18</v>
      </c>
      <c r="AM2" s="3"/>
      <c r="AN2">
        <v>0</v>
      </c>
      <c r="AO2">
        <v>0</v>
      </c>
      <c r="AP2">
        <v>0</v>
      </c>
      <c r="AQ2">
        <v>0</v>
      </c>
      <c r="AR2">
        <v>0</v>
      </c>
    </row>
    <row r="3" spans="1:49" s="22" customFormat="1" hidden="1" x14ac:dyDescent="0.3">
      <c r="A3" s="22" t="s">
        <v>47</v>
      </c>
      <c r="B3" s="22" t="s">
        <v>48</v>
      </c>
      <c r="C3">
        <v>1</v>
      </c>
      <c r="D3" t="s">
        <v>495</v>
      </c>
      <c r="E3">
        <v>1.3</v>
      </c>
      <c r="F3" t="s">
        <v>496</v>
      </c>
      <c r="G3" t="s">
        <v>34</v>
      </c>
      <c r="H3" t="s">
        <v>35</v>
      </c>
      <c r="I3" t="s">
        <v>52</v>
      </c>
      <c r="J3" t="s">
        <v>53</v>
      </c>
      <c r="K3" t="s">
        <v>54</v>
      </c>
      <c r="L3" t="s">
        <v>55</v>
      </c>
      <c r="M3" t="s">
        <v>490</v>
      </c>
      <c r="N3">
        <v>6</v>
      </c>
      <c r="O3" t="s">
        <v>40</v>
      </c>
      <c r="P3">
        <v>24</v>
      </c>
      <c r="Q3" t="s">
        <v>56</v>
      </c>
      <c r="R3" t="s">
        <v>57</v>
      </c>
      <c r="S3" t="s">
        <v>58</v>
      </c>
      <c r="T3" s="22">
        <v>1000</v>
      </c>
      <c r="U3" s="22" t="s">
        <v>56</v>
      </c>
      <c r="V3" s="22">
        <v>1131</v>
      </c>
      <c r="W3" s="22" t="s">
        <v>59</v>
      </c>
      <c r="X3" s="22">
        <v>13</v>
      </c>
      <c r="Y3" s="22" t="s">
        <v>60</v>
      </c>
      <c r="Z3" s="23">
        <v>677552014.45000005</v>
      </c>
      <c r="AA3" s="23">
        <v>677552010.19000006</v>
      </c>
      <c r="AB3" s="1">
        <v>4000</v>
      </c>
      <c r="AC3" s="1">
        <v>4000</v>
      </c>
      <c r="AD3" s="1">
        <v>4000</v>
      </c>
      <c r="AE3" s="1">
        <v>4000</v>
      </c>
      <c r="AF3" s="1">
        <v>4000</v>
      </c>
      <c r="AG3" s="24">
        <v>746533932.86160004</v>
      </c>
      <c r="AH3" s="24">
        <f t="shared" si="0"/>
        <v>677548014.45000005</v>
      </c>
      <c r="AI3" s="24">
        <f>11494363.66+19047032.4+13920</f>
        <v>30555316.059999999</v>
      </c>
      <c r="AJ3" s="24"/>
      <c r="AK3" s="24"/>
      <c r="AL3" s="20">
        <f t="shared" ref="AL3:AL36" si="1">Z3+AI3-AJ3+AK3</f>
        <v>708107330.50999999</v>
      </c>
      <c r="AN3" s="22">
        <v>0</v>
      </c>
      <c r="AO3" s="22">
        <v>4.26</v>
      </c>
      <c r="AP3" s="22">
        <v>0</v>
      </c>
      <c r="AQ3" s="22">
        <v>0</v>
      </c>
      <c r="AR3" s="22">
        <v>4.26</v>
      </c>
      <c r="AS3" s="36"/>
      <c r="AU3" s="36"/>
      <c r="AW3" s="35"/>
    </row>
    <row r="4" spans="1:49" hidden="1" x14ac:dyDescent="0.3">
      <c r="A4" t="s">
        <v>132</v>
      </c>
      <c r="B4" t="s">
        <v>133</v>
      </c>
      <c r="C4">
        <v>1</v>
      </c>
      <c r="D4" t="s">
        <v>495</v>
      </c>
      <c r="E4">
        <v>1.3</v>
      </c>
      <c r="F4" t="s">
        <v>496</v>
      </c>
      <c r="G4" t="s">
        <v>34</v>
      </c>
      <c r="H4" t="s">
        <v>35</v>
      </c>
      <c r="I4" t="s">
        <v>52</v>
      </c>
      <c r="J4" t="s">
        <v>53</v>
      </c>
      <c r="K4" t="s">
        <v>54</v>
      </c>
      <c r="L4" t="s">
        <v>55</v>
      </c>
      <c r="M4" t="s">
        <v>490</v>
      </c>
      <c r="N4">
        <v>6</v>
      </c>
      <c r="O4" t="s">
        <v>40</v>
      </c>
      <c r="P4">
        <v>24</v>
      </c>
      <c r="Q4" t="s">
        <v>56</v>
      </c>
      <c r="R4" t="s">
        <v>57</v>
      </c>
      <c r="S4" t="s">
        <v>58</v>
      </c>
      <c r="T4">
        <v>1000</v>
      </c>
      <c r="U4" t="s">
        <v>56</v>
      </c>
      <c r="V4">
        <v>1131</v>
      </c>
      <c r="W4" t="s">
        <v>59</v>
      </c>
      <c r="X4">
        <v>13</v>
      </c>
      <c r="Y4" t="s">
        <v>60</v>
      </c>
      <c r="Z4" s="1">
        <v>66640389.609999999</v>
      </c>
      <c r="AA4" s="1">
        <v>66640393.869999997</v>
      </c>
      <c r="AB4" s="1">
        <v>55146025.950000003</v>
      </c>
      <c r="AC4" s="1">
        <v>55146025.950000003</v>
      </c>
      <c r="AD4" s="1">
        <v>55146025.950000003</v>
      </c>
      <c r="AE4" s="1">
        <v>55146025.950000003</v>
      </c>
      <c r="AF4" s="1">
        <v>55146025.950000003</v>
      </c>
      <c r="AG4" s="3">
        <v>27426167.360800002</v>
      </c>
      <c r="AH4" s="3">
        <f t="shared" si="0"/>
        <v>11494363.659999996</v>
      </c>
      <c r="AI4" s="3"/>
      <c r="AJ4" s="3">
        <v>11494363.66</v>
      </c>
      <c r="AK4" s="3"/>
      <c r="AL4" s="20">
        <f t="shared" si="1"/>
        <v>55146025.950000003</v>
      </c>
      <c r="AM4" s="3"/>
      <c r="AN4">
        <v>0</v>
      </c>
      <c r="AO4">
        <v>0</v>
      </c>
      <c r="AP4">
        <v>0</v>
      </c>
      <c r="AQ4">
        <v>4.26</v>
      </c>
      <c r="AR4">
        <v>-4.26</v>
      </c>
    </row>
    <row r="5" spans="1:49" hidden="1" x14ac:dyDescent="0.3">
      <c r="A5" t="s">
        <v>132</v>
      </c>
      <c r="B5" t="s">
        <v>133</v>
      </c>
      <c r="C5">
        <v>1</v>
      </c>
      <c r="D5" t="s">
        <v>495</v>
      </c>
      <c r="E5">
        <v>1.3</v>
      </c>
      <c r="F5" t="s">
        <v>496</v>
      </c>
      <c r="G5" t="s">
        <v>34</v>
      </c>
      <c r="H5" t="s">
        <v>35</v>
      </c>
      <c r="I5" t="s">
        <v>52</v>
      </c>
      <c r="J5" t="s">
        <v>53</v>
      </c>
      <c r="K5" t="s">
        <v>54</v>
      </c>
      <c r="L5" t="s">
        <v>55</v>
      </c>
      <c r="M5" t="s">
        <v>490</v>
      </c>
      <c r="N5">
        <v>6</v>
      </c>
      <c r="O5" t="s">
        <v>40</v>
      </c>
      <c r="P5">
        <v>24</v>
      </c>
      <c r="Q5" t="s">
        <v>56</v>
      </c>
      <c r="R5" t="s">
        <v>57</v>
      </c>
      <c r="S5" t="s">
        <v>58</v>
      </c>
      <c r="T5">
        <v>1000</v>
      </c>
      <c r="U5" t="s">
        <v>56</v>
      </c>
      <c r="V5">
        <v>1211</v>
      </c>
      <c r="W5" t="s">
        <v>369</v>
      </c>
      <c r="X5">
        <v>0</v>
      </c>
      <c r="Y5" t="s">
        <v>46</v>
      </c>
      <c r="Z5" s="1">
        <v>0</v>
      </c>
      <c r="AA5" s="1">
        <v>0</v>
      </c>
      <c r="AB5" s="1">
        <v>248200.05</v>
      </c>
      <c r="AC5" s="1">
        <v>248200.05</v>
      </c>
      <c r="AD5" s="1">
        <v>248200.05</v>
      </c>
      <c r="AE5" s="1">
        <v>248200.05</v>
      </c>
      <c r="AF5" s="1">
        <v>248200.05</v>
      </c>
      <c r="AH5" s="3">
        <f t="shared" si="0"/>
        <v>-248200.05</v>
      </c>
      <c r="AI5" s="3">
        <v>0</v>
      </c>
      <c r="AJ5" s="3"/>
      <c r="AK5" s="3"/>
      <c r="AL5" s="20">
        <f t="shared" si="1"/>
        <v>0</v>
      </c>
      <c r="AM5" s="3"/>
      <c r="AN5">
        <v>0</v>
      </c>
      <c r="AO5">
        <v>0</v>
      </c>
      <c r="AP5">
        <v>0</v>
      </c>
      <c r="AQ5">
        <v>0</v>
      </c>
      <c r="AR5">
        <v>0</v>
      </c>
    </row>
    <row r="6" spans="1:49" s="37" customFormat="1" hidden="1" x14ac:dyDescent="0.3">
      <c r="A6" s="37" t="s">
        <v>61</v>
      </c>
      <c r="B6" s="37" t="s">
        <v>62</v>
      </c>
      <c r="C6">
        <v>1</v>
      </c>
      <c r="D6" t="s">
        <v>495</v>
      </c>
      <c r="E6">
        <v>1.3</v>
      </c>
      <c r="F6" t="s">
        <v>496</v>
      </c>
      <c r="G6" t="s">
        <v>34</v>
      </c>
      <c r="H6" t="s">
        <v>35</v>
      </c>
      <c r="I6" t="s">
        <v>52</v>
      </c>
      <c r="J6" t="s">
        <v>53</v>
      </c>
      <c r="K6" t="s">
        <v>54</v>
      </c>
      <c r="L6" t="s">
        <v>55</v>
      </c>
      <c r="M6" t="s">
        <v>490</v>
      </c>
      <c r="N6">
        <v>6</v>
      </c>
      <c r="O6" t="s">
        <v>40</v>
      </c>
      <c r="P6">
        <v>24</v>
      </c>
      <c r="Q6" t="s">
        <v>56</v>
      </c>
      <c r="R6" t="s">
        <v>57</v>
      </c>
      <c r="S6" t="s">
        <v>58</v>
      </c>
      <c r="T6" s="37">
        <v>1000</v>
      </c>
      <c r="U6" s="37" t="s">
        <v>56</v>
      </c>
      <c r="V6" s="37">
        <v>1221</v>
      </c>
      <c r="W6" s="37" t="s">
        <v>63</v>
      </c>
      <c r="X6" s="37">
        <v>14</v>
      </c>
      <c r="Y6" s="37" t="s">
        <v>64</v>
      </c>
      <c r="Z6" s="38">
        <v>67987851.709999993</v>
      </c>
      <c r="AA6" s="1">
        <v>67987848.969999999</v>
      </c>
      <c r="AB6">
        <v>0</v>
      </c>
      <c r="AC6">
        <v>0</v>
      </c>
      <c r="AD6">
        <v>0</v>
      </c>
      <c r="AE6">
        <v>0</v>
      </c>
      <c r="AF6">
        <v>0</v>
      </c>
      <c r="AG6" s="3">
        <v>0</v>
      </c>
      <c r="AH6" s="39">
        <f t="shared" si="0"/>
        <v>67987851.709999993</v>
      </c>
      <c r="AI6" s="39">
        <v>37388978.770000003</v>
      </c>
      <c r="AJ6" s="39"/>
      <c r="AK6" s="39"/>
      <c r="AL6" s="20">
        <f t="shared" si="1"/>
        <v>105376830.47999999</v>
      </c>
      <c r="AM6" s="39"/>
      <c r="AN6">
        <v>0</v>
      </c>
      <c r="AO6">
        <v>2.74</v>
      </c>
      <c r="AP6">
        <v>0</v>
      </c>
      <c r="AQ6">
        <v>0</v>
      </c>
      <c r="AR6">
        <v>2.74</v>
      </c>
      <c r="AS6" s="38"/>
    </row>
    <row r="7" spans="1:49" hidden="1" x14ac:dyDescent="0.3">
      <c r="A7" t="s">
        <v>132</v>
      </c>
      <c r="B7" t="s">
        <v>133</v>
      </c>
      <c r="C7">
        <v>1</v>
      </c>
      <c r="D7" t="s">
        <v>495</v>
      </c>
      <c r="E7">
        <v>1.3</v>
      </c>
      <c r="F7" t="s">
        <v>496</v>
      </c>
      <c r="G7" t="s">
        <v>34</v>
      </c>
      <c r="H7" t="s">
        <v>35</v>
      </c>
      <c r="I7" t="s">
        <v>52</v>
      </c>
      <c r="J7" t="s">
        <v>53</v>
      </c>
      <c r="K7" t="s">
        <v>54</v>
      </c>
      <c r="L7" t="s">
        <v>55</v>
      </c>
      <c r="M7" t="s">
        <v>490</v>
      </c>
      <c r="N7">
        <v>6</v>
      </c>
      <c r="O7" t="s">
        <v>40</v>
      </c>
      <c r="P7">
        <v>24</v>
      </c>
      <c r="Q7" t="s">
        <v>56</v>
      </c>
      <c r="R7" t="s">
        <v>57</v>
      </c>
      <c r="S7" t="s">
        <v>58</v>
      </c>
      <c r="T7">
        <v>1000</v>
      </c>
      <c r="U7" t="s">
        <v>56</v>
      </c>
      <c r="V7">
        <v>1221</v>
      </c>
      <c r="W7" t="s">
        <v>63</v>
      </c>
      <c r="X7">
        <v>14</v>
      </c>
      <c r="Y7" t="s">
        <v>64</v>
      </c>
      <c r="Z7" s="1">
        <v>52109311.420000002</v>
      </c>
      <c r="AA7" s="1">
        <v>52109314.159999996</v>
      </c>
      <c r="AB7" s="1">
        <v>10151775.960000001</v>
      </c>
      <c r="AC7" s="1">
        <v>10151775.960000001</v>
      </c>
      <c r="AD7" s="1">
        <v>10151775.960000001</v>
      </c>
      <c r="AE7" s="1">
        <v>10151775.960000001</v>
      </c>
      <c r="AF7" s="1">
        <v>10151775.960000001</v>
      </c>
      <c r="AG7" s="3">
        <v>120097163.13</v>
      </c>
      <c r="AH7" s="3">
        <f t="shared" si="0"/>
        <v>41957535.460000001</v>
      </c>
      <c r="AI7" s="3">
        <v>0</v>
      </c>
      <c r="AJ7" s="3">
        <v>37388978.770000003</v>
      </c>
      <c r="AK7" s="3">
        <f>20306793.85-20593.87</f>
        <v>20286199.98</v>
      </c>
      <c r="AL7" s="20">
        <f t="shared" si="1"/>
        <v>35006532.629999995</v>
      </c>
      <c r="AM7" s="3"/>
      <c r="AN7">
        <v>0</v>
      </c>
      <c r="AO7">
        <v>0</v>
      </c>
      <c r="AP7">
        <v>0</v>
      </c>
      <c r="AQ7">
        <v>2.74</v>
      </c>
      <c r="AR7">
        <v>-2.74</v>
      </c>
      <c r="AS7" s="13"/>
    </row>
    <row r="8" spans="1:49" hidden="1" x14ac:dyDescent="0.3">
      <c r="A8" t="s">
        <v>132</v>
      </c>
      <c r="B8" t="s">
        <v>133</v>
      </c>
      <c r="C8">
        <v>1</v>
      </c>
      <c r="D8" t="s">
        <v>495</v>
      </c>
      <c r="E8">
        <v>1.3</v>
      </c>
      <c r="F8" t="s">
        <v>496</v>
      </c>
      <c r="G8" t="s">
        <v>34</v>
      </c>
      <c r="H8" t="s">
        <v>35</v>
      </c>
      <c r="I8" t="s">
        <v>52</v>
      </c>
      <c r="J8" t="s">
        <v>53</v>
      </c>
      <c r="K8" t="s">
        <v>54</v>
      </c>
      <c r="L8" t="s">
        <v>55</v>
      </c>
      <c r="M8" t="s">
        <v>490</v>
      </c>
      <c r="N8">
        <v>6</v>
      </c>
      <c r="O8" t="s">
        <v>40</v>
      </c>
      <c r="P8">
        <v>24</v>
      </c>
      <c r="Q8" t="s">
        <v>56</v>
      </c>
      <c r="R8" t="s">
        <v>57</v>
      </c>
      <c r="S8" t="s">
        <v>58</v>
      </c>
      <c r="T8">
        <v>1000</v>
      </c>
      <c r="U8" t="s">
        <v>56</v>
      </c>
      <c r="V8">
        <v>1231</v>
      </c>
      <c r="W8" t="s">
        <v>370</v>
      </c>
      <c r="X8">
        <v>0</v>
      </c>
      <c r="Y8" t="s">
        <v>46</v>
      </c>
      <c r="Z8" s="1">
        <v>26400</v>
      </c>
      <c r="AA8" s="1">
        <v>26400</v>
      </c>
      <c r="AB8">
        <v>0</v>
      </c>
      <c r="AC8">
        <v>0</v>
      </c>
      <c r="AD8">
        <v>0</v>
      </c>
      <c r="AE8">
        <v>0</v>
      </c>
      <c r="AF8">
        <v>0</v>
      </c>
      <c r="AG8" s="3">
        <v>26400</v>
      </c>
      <c r="AH8" s="3">
        <f t="shared" si="0"/>
        <v>26400</v>
      </c>
      <c r="AI8" s="3"/>
      <c r="AJ8" s="3"/>
      <c r="AK8" s="3"/>
      <c r="AL8" s="20">
        <f t="shared" si="1"/>
        <v>26400</v>
      </c>
      <c r="AM8" s="3"/>
      <c r="AN8">
        <v>0</v>
      </c>
      <c r="AO8">
        <v>0</v>
      </c>
      <c r="AP8">
        <v>0</v>
      </c>
      <c r="AQ8">
        <v>0</v>
      </c>
      <c r="AR8">
        <v>0</v>
      </c>
    </row>
    <row r="9" spans="1:49" hidden="1" x14ac:dyDescent="0.3">
      <c r="A9" t="s">
        <v>132</v>
      </c>
      <c r="B9" t="s">
        <v>133</v>
      </c>
      <c r="C9">
        <v>1</v>
      </c>
      <c r="D9" t="s">
        <v>495</v>
      </c>
      <c r="E9">
        <v>1.3</v>
      </c>
      <c r="F9" t="s">
        <v>496</v>
      </c>
      <c r="G9" t="s">
        <v>34</v>
      </c>
      <c r="H9" t="s">
        <v>35</v>
      </c>
      <c r="I9" t="s">
        <v>52</v>
      </c>
      <c r="J9" t="s">
        <v>53</v>
      </c>
      <c r="K9" t="s">
        <v>54</v>
      </c>
      <c r="L9" t="s">
        <v>55</v>
      </c>
      <c r="M9" t="s">
        <v>490</v>
      </c>
      <c r="N9">
        <v>6</v>
      </c>
      <c r="O9" t="s">
        <v>40</v>
      </c>
      <c r="P9">
        <v>24</v>
      </c>
      <c r="Q9" t="s">
        <v>56</v>
      </c>
      <c r="R9" t="s">
        <v>57</v>
      </c>
      <c r="S9" t="s">
        <v>58</v>
      </c>
      <c r="T9">
        <v>1000</v>
      </c>
      <c r="U9" t="s">
        <v>56</v>
      </c>
      <c r="V9">
        <v>1321</v>
      </c>
      <c r="W9" t="s">
        <v>371</v>
      </c>
      <c r="X9">
        <v>13</v>
      </c>
      <c r="Y9" t="s">
        <v>60</v>
      </c>
      <c r="Z9" s="1">
        <v>10516227.710000001</v>
      </c>
      <c r="AA9" s="1">
        <v>10516224.880000001</v>
      </c>
      <c r="AB9" s="1">
        <v>23421.37</v>
      </c>
      <c r="AC9" s="1">
        <v>23421.37</v>
      </c>
      <c r="AD9" s="1">
        <v>23421.37</v>
      </c>
      <c r="AE9" s="1">
        <v>21358.87</v>
      </c>
      <c r="AF9" s="1">
        <v>19135.07</v>
      </c>
      <c r="AG9" s="3">
        <v>10936876.82</v>
      </c>
      <c r="AH9" s="3">
        <f t="shared" si="0"/>
        <v>10492806.340000002</v>
      </c>
      <c r="AI9" s="3"/>
      <c r="AJ9" s="3">
        <v>10492806.340000002</v>
      </c>
      <c r="AK9" s="3"/>
      <c r="AL9" s="20">
        <f t="shared" si="1"/>
        <v>23421.36999999918</v>
      </c>
      <c r="AM9" s="3"/>
      <c r="AN9">
        <v>0</v>
      </c>
      <c r="AO9">
        <v>2.83</v>
      </c>
      <c r="AP9">
        <v>0</v>
      </c>
      <c r="AQ9">
        <v>0</v>
      </c>
      <c r="AR9">
        <v>2.83</v>
      </c>
      <c r="AS9" s="13"/>
      <c r="AU9" s="13"/>
      <c r="AW9" s="1"/>
    </row>
    <row r="10" spans="1:49" s="22" customFormat="1" hidden="1" x14ac:dyDescent="0.3">
      <c r="A10" s="22" t="s">
        <v>47</v>
      </c>
      <c r="B10" s="22" t="s">
        <v>48</v>
      </c>
      <c r="C10">
        <v>1</v>
      </c>
      <c r="D10" t="s">
        <v>495</v>
      </c>
      <c r="E10">
        <v>1.3</v>
      </c>
      <c r="F10" t="s">
        <v>496</v>
      </c>
      <c r="G10" t="s">
        <v>34</v>
      </c>
      <c r="H10" t="s">
        <v>35</v>
      </c>
      <c r="I10" t="s">
        <v>52</v>
      </c>
      <c r="J10" t="s">
        <v>53</v>
      </c>
      <c r="K10" t="s">
        <v>54</v>
      </c>
      <c r="L10" t="s">
        <v>55</v>
      </c>
      <c r="M10" t="s">
        <v>490</v>
      </c>
      <c r="N10">
        <v>6</v>
      </c>
      <c r="O10" t="s">
        <v>40</v>
      </c>
      <c r="P10">
        <v>24</v>
      </c>
      <c r="Q10" t="s">
        <v>56</v>
      </c>
      <c r="R10" t="s">
        <v>57</v>
      </c>
      <c r="S10" t="s">
        <v>58</v>
      </c>
      <c r="T10" s="22">
        <v>1000</v>
      </c>
      <c r="U10" s="22" t="s">
        <v>56</v>
      </c>
      <c r="V10" s="22">
        <v>1321</v>
      </c>
      <c r="W10" s="22" t="s">
        <v>371</v>
      </c>
      <c r="X10" s="22">
        <v>13</v>
      </c>
      <c r="Y10" s="22" t="s">
        <v>60</v>
      </c>
      <c r="Z10" s="23">
        <v>0</v>
      </c>
      <c r="AA10" s="23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24"/>
      <c r="AH10" s="24">
        <v>0</v>
      </c>
      <c r="AI10" s="24">
        <f>10492806.34+264542.12+193.33</f>
        <v>10757541.789999999</v>
      </c>
      <c r="AJ10" s="24"/>
      <c r="AK10" s="24"/>
      <c r="AL10" s="20">
        <f t="shared" si="1"/>
        <v>10757541.789999999</v>
      </c>
      <c r="AM10" s="24"/>
    </row>
    <row r="11" spans="1:49" hidden="1" x14ac:dyDescent="0.3">
      <c r="A11" t="s">
        <v>132</v>
      </c>
      <c r="B11" t="s">
        <v>133</v>
      </c>
      <c r="C11">
        <v>1</v>
      </c>
      <c r="D11" t="s">
        <v>495</v>
      </c>
      <c r="E11">
        <v>1.3</v>
      </c>
      <c r="F11" t="s">
        <v>496</v>
      </c>
      <c r="G11" t="s">
        <v>34</v>
      </c>
      <c r="H11" t="s">
        <v>35</v>
      </c>
      <c r="I11" t="s">
        <v>52</v>
      </c>
      <c r="J11" t="s">
        <v>53</v>
      </c>
      <c r="K11" t="s">
        <v>54</v>
      </c>
      <c r="L11" t="s">
        <v>55</v>
      </c>
      <c r="M11" t="s">
        <v>490</v>
      </c>
      <c r="N11">
        <v>6</v>
      </c>
      <c r="O11" t="s">
        <v>40</v>
      </c>
      <c r="P11">
        <v>24</v>
      </c>
      <c r="Q11" t="s">
        <v>56</v>
      </c>
      <c r="R11" t="s">
        <v>57</v>
      </c>
      <c r="S11" t="s">
        <v>58</v>
      </c>
      <c r="T11">
        <v>1000</v>
      </c>
      <c r="U11" t="s">
        <v>56</v>
      </c>
      <c r="V11">
        <v>1321</v>
      </c>
      <c r="W11" t="s">
        <v>371</v>
      </c>
      <c r="X11">
        <v>14</v>
      </c>
      <c r="Y11" t="s">
        <v>64</v>
      </c>
      <c r="Z11" s="1">
        <v>1512326.29</v>
      </c>
      <c r="AA11" s="1">
        <v>1512329.12</v>
      </c>
      <c r="AB11" s="1">
        <v>12525.62</v>
      </c>
      <c r="AC11" s="1">
        <v>12525.62</v>
      </c>
      <c r="AD11" s="1">
        <v>12525.62</v>
      </c>
      <c r="AE11" s="1">
        <v>7341.01</v>
      </c>
      <c r="AF11" s="1">
        <v>7341.01</v>
      </c>
      <c r="AG11" s="3">
        <v>1512326.29</v>
      </c>
      <c r="AH11" s="3">
        <f>Z11-AB11</f>
        <v>1499800.67</v>
      </c>
      <c r="AI11" s="3">
        <v>0</v>
      </c>
      <c r="AJ11" s="3"/>
      <c r="AK11" s="3">
        <v>184513.6</v>
      </c>
      <c r="AL11" s="20">
        <f t="shared" si="1"/>
        <v>1696839.8900000001</v>
      </c>
      <c r="AM11" s="3"/>
      <c r="AN11">
        <v>0</v>
      </c>
      <c r="AO11">
        <v>0</v>
      </c>
      <c r="AP11">
        <v>0</v>
      </c>
      <c r="AQ11">
        <v>2.83</v>
      </c>
      <c r="AR11">
        <v>-2.83</v>
      </c>
    </row>
    <row r="12" spans="1:49" hidden="1" x14ac:dyDescent="0.3">
      <c r="A12" t="s">
        <v>132</v>
      </c>
      <c r="B12" t="s">
        <v>133</v>
      </c>
      <c r="C12">
        <v>1</v>
      </c>
      <c r="D12" t="s">
        <v>495</v>
      </c>
      <c r="E12">
        <v>1.3</v>
      </c>
      <c r="F12" t="s">
        <v>496</v>
      </c>
      <c r="G12" t="s">
        <v>34</v>
      </c>
      <c r="H12" t="s">
        <v>35</v>
      </c>
      <c r="I12" t="s">
        <v>52</v>
      </c>
      <c r="J12" t="s">
        <v>53</v>
      </c>
      <c r="K12" t="s">
        <v>54</v>
      </c>
      <c r="L12" t="s">
        <v>55</v>
      </c>
      <c r="M12" t="s">
        <v>490</v>
      </c>
      <c r="N12">
        <v>6</v>
      </c>
      <c r="O12" t="s">
        <v>40</v>
      </c>
      <c r="P12">
        <v>24</v>
      </c>
      <c r="Q12" t="s">
        <v>56</v>
      </c>
      <c r="R12" t="s">
        <v>57</v>
      </c>
      <c r="S12" t="s">
        <v>58</v>
      </c>
      <c r="T12">
        <v>1000</v>
      </c>
      <c r="U12" t="s">
        <v>56</v>
      </c>
      <c r="V12">
        <v>1322</v>
      </c>
      <c r="W12" t="s">
        <v>372</v>
      </c>
      <c r="X12">
        <v>13</v>
      </c>
      <c r="Y12" t="s">
        <v>60</v>
      </c>
      <c r="Z12" s="1">
        <v>105162277.12</v>
      </c>
      <c r="AA12" s="1">
        <v>105162275.34</v>
      </c>
      <c r="AB12" s="1">
        <v>210001.87</v>
      </c>
      <c r="AC12" s="1">
        <v>210001.87</v>
      </c>
      <c r="AD12" s="1">
        <v>210001.87</v>
      </c>
      <c r="AE12" s="1">
        <v>210001.87</v>
      </c>
      <c r="AF12" s="1">
        <v>189467.15</v>
      </c>
      <c r="AG12" s="3">
        <v>109368768.2</v>
      </c>
      <c r="AH12" s="3">
        <f>Z12-AB12</f>
        <v>104952275.25</v>
      </c>
      <c r="AI12" s="3"/>
      <c r="AJ12" s="3">
        <v>104952275.25</v>
      </c>
      <c r="AK12" s="3"/>
      <c r="AL12" s="20">
        <f t="shared" si="1"/>
        <v>210001.87000000477</v>
      </c>
      <c r="AM12" s="3"/>
      <c r="AN12">
        <v>0</v>
      </c>
      <c r="AO12">
        <v>1.78</v>
      </c>
      <c r="AP12">
        <v>0</v>
      </c>
      <c r="AQ12">
        <v>0</v>
      </c>
      <c r="AR12">
        <v>1.78</v>
      </c>
    </row>
    <row r="13" spans="1:49" s="22" customFormat="1" hidden="1" x14ac:dyDescent="0.3">
      <c r="A13" s="22" t="s">
        <v>47</v>
      </c>
      <c r="B13" s="22" t="s">
        <v>48</v>
      </c>
      <c r="C13">
        <v>1</v>
      </c>
      <c r="D13" t="s">
        <v>495</v>
      </c>
      <c r="E13">
        <v>1.3</v>
      </c>
      <c r="F13" t="s">
        <v>496</v>
      </c>
      <c r="G13" t="s">
        <v>34</v>
      </c>
      <c r="H13" t="s">
        <v>35</v>
      </c>
      <c r="I13" t="s">
        <v>52</v>
      </c>
      <c r="J13" t="s">
        <v>53</v>
      </c>
      <c r="K13" t="s">
        <v>54</v>
      </c>
      <c r="L13" t="s">
        <v>55</v>
      </c>
      <c r="M13" t="s">
        <v>490</v>
      </c>
      <c r="N13">
        <v>6</v>
      </c>
      <c r="O13" t="s">
        <v>40</v>
      </c>
      <c r="P13">
        <v>24</v>
      </c>
      <c r="Q13" t="s">
        <v>56</v>
      </c>
      <c r="R13" t="s">
        <v>57</v>
      </c>
      <c r="S13" t="s">
        <v>58</v>
      </c>
      <c r="T13" s="22">
        <v>1000</v>
      </c>
      <c r="U13" s="22" t="s">
        <v>56</v>
      </c>
      <c r="V13" s="22">
        <v>1322</v>
      </c>
      <c r="W13" s="22" t="s">
        <v>372</v>
      </c>
      <c r="X13" s="22">
        <v>13</v>
      </c>
      <c r="Y13" s="22" t="s">
        <v>60</v>
      </c>
      <c r="Z13" s="23">
        <v>0</v>
      </c>
      <c r="AA13" s="23">
        <v>0</v>
      </c>
      <c r="AB13" s="1">
        <v>0</v>
      </c>
      <c r="AC13" s="1">
        <v>0</v>
      </c>
      <c r="AD13" s="1"/>
      <c r="AE13" s="1"/>
      <c r="AF13" s="1"/>
      <c r="AG13" s="24"/>
      <c r="AH13" s="24">
        <v>0</v>
      </c>
      <c r="AI13" s="24">
        <f>104952275.25+2645421.16+1933.34</f>
        <v>107599629.75</v>
      </c>
      <c r="AJ13" s="24"/>
      <c r="AK13" s="24"/>
      <c r="AL13" s="20">
        <f t="shared" si="1"/>
        <v>107599629.75</v>
      </c>
      <c r="AM13" s="24"/>
      <c r="AS13" s="36"/>
      <c r="AU13" s="36"/>
      <c r="AW13" s="23"/>
    </row>
    <row r="14" spans="1:49" hidden="1" x14ac:dyDescent="0.3">
      <c r="A14" t="s">
        <v>132</v>
      </c>
      <c r="B14" t="s">
        <v>133</v>
      </c>
      <c r="C14">
        <v>1</v>
      </c>
      <c r="D14" t="s">
        <v>495</v>
      </c>
      <c r="E14">
        <v>1.3</v>
      </c>
      <c r="F14" t="s">
        <v>496</v>
      </c>
      <c r="G14" t="s">
        <v>34</v>
      </c>
      <c r="H14" t="s">
        <v>35</v>
      </c>
      <c r="I14" t="s">
        <v>52</v>
      </c>
      <c r="J14" t="s">
        <v>53</v>
      </c>
      <c r="K14" t="s">
        <v>54</v>
      </c>
      <c r="L14" t="s">
        <v>55</v>
      </c>
      <c r="M14" t="s">
        <v>490</v>
      </c>
      <c r="N14">
        <v>6</v>
      </c>
      <c r="O14" t="s">
        <v>40</v>
      </c>
      <c r="P14">
        <v>24</v>
      </c>
      <c r="Q14" t="s">
        <v>56</v>
      </c>
      <c r="R14" t="s">
        <v>57</v>
      </c>
      <c r="S14" t="s">
        <v>58</v>
      </c>
      <c r="T14">
        <v>1000</v>
      </c>
      <c r="U14" t="s">
        <v>56</v>
      </c>
      <c r="V14">
        <v>1322</v>
      </c>
      <c r="W14" t="s">
        <v>372</v>
      </c>
      <c r="X14">
        <v>14</v>
      </c>
      <c r="Y14" t="s">
        <v>64</v>
      </c>
      <c r="Z14" s="1">
        <v>15123262.9</v>
      </c>
      <c r="AA14" s="1">
        <v>15123264.68</v>
      </c>
      <c r="AB14" s="1">
        <v>62676.46</v>
      </c>
      <c r="AC14" s="1">
        <v>62676.46</v>
      </c>
      <c r="AD14" s="1">
        <v>62676.46</v>
      </c>
      <c r="AE14" s="1">
        <v>62676.46</v>
      </c>
      <c r="AF14" s="1">
        <v>62676.46</v>
      </c>
      <c r="AG14" s="3">
        <v>15123262.9</v>
      </c>
      <c r="AH14" s="18">
        <f>Z14-AB14</f>
        <v>15060586.439999999</v>
      </c>
      <c r="AI14" s="3"/>
      <c r="AJ14" s="3">
        <v>15060586.439999999</v>
      </c>
      <c r="AK14" s="3"/>
      <c r="AL14" s="20">
        <f t="shared" si="1"/>
        <v>62676.460000000894</v>
      </c>
      <c r="AM14" s="3"/>
      <c r="AN14">
        <v>0</v>
      </c>
      <c r="AO14">
        <v>0</v>
      </c>
      <c r="AP14">
        <v>0</v>
      </c>
      <c r="AQ14">
        <v>1.78</v>
      </c>
      <c r="AR14">
        <v>-1.78</v>
      </c>
      <c r="AS14" s="13"/>
      <c r="AU14" s="13"/>
      <c r="AW14" s="1"/>
    </row>
    <row r="15" spans="1:49" s="37" customFormat="1" hidden="1" x14ac:dyDescent="0.3">
      <c r="A15" s="37" t="s">
        <v>61</v>
      </c>
      <c r="B15" s="37" t="s">
        <v>62</v>
      </c>
      <c r="C15">
        <v>1</v>
      </c>
      <c r="D15" t="s">
        <v>495</v>
      </c>
      <c r="E15">
        <v>1.3</v>
      </c>
      <c r="F15" t="s">
        <v>496</v>
      </c>
      <c r="G15" t="s">
        <v>34</v>
      </c>
      <c r="H15" t="s">
        <v>35</v>
      </c>
      <c r="I15" t="s">
        <v>52</v>
      </c>
      <c r="J15" t="s">
        <v>53</v>
      </c>
      <c r="K15" t="s">
        <v>54</v>
      </c>
      <c r="L15" t="s">
        <v>55</v>
      </c>
      <c r="M15" t="s">
        <v>490</v>
      </c>
      <c r="N15">
        <v>6</v>
      </c>
      <c r="O15" t="s">
        <v>40</v>
      </c>
      <c r="P15">
        <v>24</v>
      </c>
      <c r="Q15" t="s">
        <v>56</v>
      </c>
      <c r="R15" t="s">
        <v>57</v>
      </c>
      <c r="S15" t="s">
        <v>58</v>
      </c>
      <c r="T15" s="37">
        <v>1000</v>
      </c>
      <c r="U15" s="37" t="s">
        <v>56</v>
      </c>
      <c r="V15" s="37">
        <v>1322</v>
      </c>
      <c r="W15" s="37" t="s">
        <v>372</v>
      </c>
      <c r="X15" s="37">
        <v>14</v>
      </c>
      <c r="Y15" s="37" t="s">
        <v>64</v>
      </c>
      <c r="Z15" s="38">
        <v>0</v>
      </c>
      <c r="AA15" s="1"/>
      <c r="AB15" s="1"/>
      <c r="AC15" s="1"/>
      <c r="AD15" s="1"/>
      <c r="AE15" s="1"/>
      <c r="AF15" s="1"/>
      <c r="AG15" s="3">
        <v>0</v>
      </c>
      <c r="AH15" s="38">
        <v>0</v>
      </c>
      <c r="AI15" s="39">
        <f>15060586.44+1845135.98</f>
        <v>16905722.419999998</v>
      </c>
      <c r="AJ15" s="39"/>
      <c r="AK15" s="39"/>
      <c r="AL15" s="20">
        <f t="shared" si="1"/>
        <v>16905722.419999998</v>
      </c>
      <c r="AM15" s="39"/>
      <c r="AN15"/>
      <c r="AO15"/>
      <c r="AP15"/>
      <c r="AQ15"/>
      <c r="AR15"/>
    </row>
    <row r="16" spans="1:49" hidden="1" x14ac:dyDescent="0.3">
      <c r="A16" t="s">
        <v>132</v>
      </c>
      <c r="B16" t="s">
        <v>133</v>
      </c>
      <c r="C16">
        <v>1</v>
      </c>
      <c r="D16" t="s">
        <v>495</v>
      </c>
      <c r="E16">
        <v>1.3</v>
      </c>
      <c r="F16" t="s">
        <v>496</v>
      </c>
      <c r="G16" t="s">
        <v>34</v>
      </c>
      <c r="H16" t="s">
        <v>35</v>
      </c>
      <c r="I16" t="s">
        <v>52</v>
      </c>
      <c r="J16" t="s">
        <v>53</v>
      </c>
      <c r="K16" t="s">
        <v>54</v>
      </c>
      <c r="L16" t="s">
        <v>55</v>
      </c>
      <c r="M16" t="s">
        <v>490</v>
      </c>
      <c r="N16">
        <v>6</v>
      </c>
      <c r="O16" t="s">
        <v>40</v>
      </c>
      <c r="P16">
        <v>24</v>
      </c>
      <c r="Q16" t="s">
        <v>56</v>
      </c>
      <c r="R16" t="s">
        <v>57</v>
      </c>
      <c r="S16" t="s">
        <v>58</v>
      </c>
      <c r="T16">
        <v>1000</v>
      </c>
      <c r="U16" t="s">
        <v>56</v>
      </c>
      <c r="V16">
        <v>1331</v>
      </c>
      <c r="W16" t="s">
        <v>373</v>
      </c>
      <c r="X16">
        <v>0</v>
      </c>
      <c r="Y16" t="s">
        <v>46</v>
      </c>
      <c r="Z16" s="1">
        <v>700000</v>
      </c>
      <c r="AA16" s="1">
        <v>700000</v>
      </c>
      <c r="AB16" s="1">
        <v>11155.97</v>
      </c>
      <c r="AC16" s="1">
        <v>11155.97</v>
      </c>
      <c r="AD16" s="1">
        <v>11155.97</v>
      </c>
      <c r="AE16" s="1">
        <v>11155.97</v>
      </c>
      <c r="AF16" s="1">
        <v>11155.97</v>
      </c>
      <c r="AG16" s="3">
        <v>700000</v>
      </c>
      <c r="AH16" s="3">
        <f>Z16-AB16</f>
        <v>688844.03</v>
      </c>
      <c r="AI16" s="3"/>
      <c r="AJ16" s="3"/>
      <c r="AK16" s="3"/>
      <c r="AL16" s="20">
        <f t="shared" si="1"/>
        <v>700000</v>
      </c>
      <c r="AM16" s="3"/>
      <c r="AN16">
        <v>0</v>
      </c>
      <c r="AO16">
        <v>0</v>
      </c>
      <c r="AP16">
        <v>0</v>
      </c>
      <c r="AQ16">
        <v>0</v>
      </c>
      <c r="AR16">
        <v>0</v>
      </c>
    </row>
    <row r="17" spans="1:49" hidden="1" x14ac:dyDescent="0.3">
      <c r="A17" t="s">
        <v>132</v>
      </c>
      <c r="B17" t="s">
        <v>133</v>
      </c>
      <c r="C17">
        <v>1</v>
      </c>
      <c r="D17" t="s">
        <v>495</v>
      </c>
      <c r="E17">
        <v>1.3</v>
      </c>
      <c r="F17" t="s">
        <v>496</v>
      </c>
      <c r="G17" t="s">
        <v>34</v>
      </c>
      <c r="H17" t="s">
        <v>35</v>
      </c>
      <c r="I17" t="s">
        <v>52</v>
      </c>
      <c r="J17" t="s">
        <v>53</v>
      </c>
      <c r="K17" t="s">
        <v>54</v>
      </c>
      <c r="L17" t="s">
        <v>55</v>
      </c>
      <c r="M17" t="s">
        <v>490</v>
      </c>
      <c r="N17">
        <v>6</v>
      </c>
      <c r="O17" t="s">
        <v>40</v>
      </c>
      <c r="P17">
        <v>24</v>
      </c>
      <c r="Q17" t="s">
        <v>56</v>
      </c>
      <c r="R17" t="s">
        <v>57</v>
      </c>
      <c r="S17" t="s">
        <v>58</v>
      </c>
      <c r="T17">
        <v>1000</v>
      </c>
      <c r="U17" t="s">
        <v>56</v>
      </c>
      <c r="V17">
        <v>1341</v>
      </c>
      <c r="W17" t="s">
        <v>374</v>
      </c>
      <c r="X17">
        <v>0</v>
      </c>
      <c r="Y17" t="s">
        <v>46</v>
      </c>
      <c r="Z17" s="1">
        <v>7500000</v>
      </c>
      <c r="AA17" s="1">
        <v>7500000</v>
      </c>
      <c r="AB17" s="1">
        <v>32533.599999999999</v>
      </c>
      <c r="AC17" s="1">
        <v>32533.599999999999</v>
      </c>
      <c r="AD17" s="1">
        <v>32533.599999999999</v>
      </c>
      <c r="AE17" s="1">
        <v>32533.599999999999</v>
      </c>
      <c r="AF17" s="1">
        <v>32533.599999999999</v>
      </c>
      <c r="AG17" s="3">
        <v>700000</v>
      </c>
      <c r="AH17" s="3">
        <f>Z17-AB17</f>
        <v>7467466.4000000004</v>
      </c>
      <c r="AI17" s="3"/>
      <c r="AJ17" s="3"/>
      <c r="AK17" s="3"/>
      <c r="AL17" s="20">
        <f t="shared" si="1"/>
        <v>7500000</v>
      </c>
      <c r="AM17" s="3"/>
      <c r="AN17">
        <v>0</v>
      </c>
      <c r="AO17">
        <v>0</v>
      </c>
      <c r="AP17">
        <v>0</v>
      </c>
      <c r="AQ17">
        <v>0</v>
      </c>
      <c r="AR17">
        <v>0</v>
      </c>
    </row>
    <row r="18" spans="1:49" hidden="1" x14ac:dyDescent="0.3">
      <c r="A18" t="s">
        <v>132</v>
      </c>
      <c r="B18" t="s">
        <v>133</v>
      </c>
      <c r="C18">
        <v>1</v>
      </c>
      <c r="D18" t="s">
        <v>495</v>
      </c>
      <c r="E18">
        <v>1.3</v>
      </c>
      <c r="F18" t="s">
        <v>496</v>
      </c>
      <c r="G18" t="s">
        <v>34</v>
      </c>
      <c r="H18" t="s">
        <v>35</v>
      </c>
      <c r="I18" t="s">
        <v>52</v>
      </c>
      <c r="J18" t="s">
        <v>53</v>
      </c>
      <c r="K18" t="s">
        <v>54</v>
      </c>
      <c r="L18" t="s">
        <v>55</v>
      </c>
      <c r="M18" t="s">
        <v>490</v>
      </c>
      <c r="N18">
        <v>6</v>
      </c>
      <c r="O18" t="s">
        <v>40</v>
      </c>
      <c r="P18">
        <v>24</v>
      </c>
      <c r="Q18" t="s">
        <v>56</v>
      </c>
      <c r="R18" t="s">
        <v>57</v>
      </c>
      <c r="S18" t="s">
        <v>58</v>
      </c>
      <c r="T18">
        <v>1000</v>
      </c>
      <c r="U18" t="s">
        <v>56</v>
      </c>
      <c r="V18">
        <v>1411</v>
      </c>
      <c r="W18" t="s">
        <v>375</v>
      </c>
      <c r="X18">
        <v>13</v>
      </c>
      <c r="Y18" t="s">
        <v>60</v>
      </c>
      <c r="Z18" s="1">
        <v>45430103.710000001</v>
      </c>
      <c r="AA18" s="1">
        <v>45430103.369999997</v>
      </c>
      <c r="AB18" s="1">
        <v>3492370.32</v>
      </c>
      <c r="AC18" s="1">
        <v>3492370.32</v>
      </c>
      <c r="AD18" s="1">
        <v>3492370.32</v>
      </c>
      <c r="AE18" s="1">
        <v>3492370.32</v>
      </c>
      <c r="AF18" s="1">
        <v>3492370.32</v>
      </c>
      <c r="AG18" s="3">
        <v>47247307.859999999</v>
      </c>
      <c r="AH18" s="3">
        <f>Z18-AB18</f>
        <v>41937733.390000001</v>
      </c>
      <c r="AI18" s="3"/>
      <c r="AJ18" s="3">
        <v>41937733.390000001</v>
      </c>
      <c r="AK18" s="3"/>
      <c r="AL18" s="20">
        <f t="shared" si="1"/>
        <v>3492370.3200000003</v>
      </c>
      <c r="AM18" s="3"/>
      <c r="AN18">
        <v>0</v>
      </c>
      <c r="AO18">
        <v>0.34</v>
      </c>
      <c r="AP18">
        <v>0</v>
      </c>
      <c r="AQ18">
        <v>0</v>
      </c>
      <c r="AR18">
        <v>0.34</v>
      </c>
      <c r="AS18" s="1"/>
      <c r="AU18" s="13"/>
      <c r="AW18" s="13"/>
    </row>
    <row r="19" spans="1:49" s="22" customFormat="1" hidden="1" x14ac:dyDescent="0.3">
      <c r="A19" s="22" t="s">
        <v>47</v>
      </c>
      <c r="B19" s="22" t="s">
        <v>48</v>
      </c>
      <c r="C19">
        <v>1</v>
      </c>
      <c r="D19" t="s">
        <v>495</v>
      </c>
      <c r="E19">
        <v>1.3</v>
      </c>
      <c r="F19" t="s">
        <v>496</v>
      </c>
      <c r="G19" t="s">
        <v>34</v>
      </c>
      <c r="H19" t="s">
        <v>35</v>
      </c>
      <c r="I19" t="s">
        <v>52</v>
      </c>
      <c r="J19" t="s">
        <v>53</v>
      </c>
      <c r="K19" t="s">
        <v>54</v>
      </c>
      <c r="L19" t="s">
        <v>55</v>
      </c>
      <c r="M19" t="s">
        <v>490</v>
      </c>
      <c r="N19">
        <v>6</v>
      </c>
      <c r="O19" t="s">
        <v>40</v>
      </c>
      <c r="P19">
        <v>24</v>
      </c>
      <c r="Q19" t="s">
        <v>56</v>
      </c>
      <c r="R19" t="s">
        <v>57</v>
      </c>
      <c r="S19" t="s">
        <v>58</v>
      </c>
      <c r="T19" s="22">
        <v>1000</v>
      </c>
      <c r="U19" s="22" t="s">
        <v>56</v>
      </c>
      <c r="V19" s="22">
        <v>1411</v>
      </c>
      <c r="W19" s="22" t="s">
        <v>375</v>
      </c>
      <c r="X19" s="22">
        <v>13</v>
      </c>
      <c r="Y19" s="22" t="s">
        <v>60</v>
      </c>
      <c r="Z19" s="23">
        <v>0</v>
      </c>
      <c r="AA19" s="23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24"/>
      <c r="AH19" s="23">
        <v>0</v>
      </c>
      <c r="AI19" s="24">
        <f>41937733.39+1142821.95+835.2</f>
        <v>43081390.540000007</v>
      </c>
      <c r="AJ19" s="24"/>
      <c r="AK19" s="24"/>
      <c r="AL19" s="20">
        <f t="shared" si="1"/>
        <v>43081390.540000007</v>
      </c>
      <c r="AM19" s="24"/>
    </row>
    <row r="20" spans="1:49" hidden="1" x14ac:dyDescent="0.3">
      <c r="A20" t="s">
        <v>132</v>
      </c>
      <c r="B20" t="s">
        <v>133</v>
      </c>
      <c r="C20">
        <v>1</v>
      </c>
      <c r="D20" t="s">
        <v>495</v>
      </c>
      <c r="E20">
        <v>1.3</v>
      </c>
      <c r="F20" t="s">
        <v>496</v>
      </c>
      <c r="G20" t="s">
        <v>34</v>
      </c>
      <c r="H20" t="s">
        <v>35</v>
      </c>
      <c r="I20" t="s">
        <v>52</v>
      </c>
      <c r="J20" t="s">
        <v>53</v>
      </c>
      <c r="K20" t="s">
        <v>54</v>
      </c>
      <c r="L20" t="s">
        <v>55</v>
      </c>
      <c r="M20" t="s">
        <v>490</v>
      </c>
      <c r="N20">
        <v>6</v>
      </c>
      <c r="O20" t="s">
        <v>40</v>
      </c>
      <c r="P20">
        <v>24</v>
      </c>
      <c r="Q20" t="s">
        <v>56</v>
      </c>
      <c r="R20" t="s">
        <v>57</v>
      </c>
      <c r="S20" t="s">
        <v>58</v>
      </c>
      <c r="T20">
        <v>1000</v>
      </c>
      <c r="U20" t="s">
        <v>56</v>
      </c>
      <c r="V20">
        <v>1411</v>
      </c>
      <c r="W20" t="s">
        <v>375</v>
      </c>
      <c r="X20">
        <v>14</v>
      </c>
      <c r="Y20" t="s">
        <v>64</v>
      </c>
      <c r="Z20" s="1">
        <v>6533249.5700000003</v>
      </c>
      <c r="AA20" s="1">
        <v>6533249.9100000001</v>
      </c>
      <c r="AB20" s="1">
        <v>637371.12</v>
      </c>
      <c r="AC20" s="1">
        <v>637371.12</v>
      </c>
      <c r="AD20" s="1">
        <v>637371.12</v>
      </c>
      <c r="AE20" s="1">
        <v>637371.12</v>
      </c>
      <c r="AF20" s="1">
        <v>637371.12</v>
      </c>
      <c r="AG20" s="3">
        <v>6533249.5700000003</v>
      </c>
      <c r="AH20" s="3">
        <f>Z20-AB20</f>
        <v>5895878.4500000002</v>
      </c>
      <c r="AI20" s="3">
        <v>0</v>
      </c>
      <c r="AJ20" s="3"/>
      <c r="AK20" s="3">
        <v>797098.75</v>
      </c>
      <c r="AL20" s="20">
        <f t="shared" si="1"/>
        <v>7330348.3200000003</v>
      </c>
      <c r="AM20" s="3"/>
      <c r="AN20">
        <v>0</v>
      </c>
      <c r="AO20">
        <v>0</v>
      </c>
      <c r="AP20">
        <v>0</v>
      </c>
      <c r="AQ20">
        <v>0.34</v>
      </c>
      <c r="AR20">
        <v>-0.34</v>
      </c>
      <c r="AU20" s="13"/>
    </row>
    <row r="21" spans="1:49" hidden="1" x14ac:dyDescent="0.3">
      <c r="A21" t="s">
        <v>132</v>
      </c>
      <c r="B21" t="s">
        <v>133</v>
      </c>
      <c r="C21">
        <v>1</v>
      </c>
      <c r="D21" t="s">
        <v>495</v>
      </c>
      <c r="E21">
        <v>1.3</v>
      </c>
      <c r="F21" t="s">
        <v>496</v>
      </c>
      <c r="G21" t="s">
        <v>34</v>
      </c>
      <c r="H21" t="s">
        <v>35</v>
      </c>
      <c r="I21" t="s">
        <v>52</v>
      </c>
      <c r="J21" t="s">
        <v>53</v>
      </c>
      <c r="K21" t="s">
        <v>54</v>
      </c>
      <c r="L21" t="s">
        <v>55</v>
      </c>
      <c r="M21" t="s">
        <v>490</v>
      </c>
      <c r="N21">
        <v>6</v>
      </c>
      <c r="O21" t="s">
        <v>40</v>
      </c>
      <c r="P21">
        <v>24</v>
      </c>
      <c r="Q21" t="s">
        <v>56</v>
      </c>
      <c r="R21" t="s">
        <v>57</v>
      </c>
      <c r="S21" t="s">
        <v>58</v>
      </c>
      <c r="T21">
        <v>1000</v>
      </c>
      <c r="U21" t="s">
        <v>56</v>
      </c>
      <c r="V21">
        <v>1421</v>
      </c>
      <c r="W21" t="s">
        <v>376</v>
      </c>
      <c r="X21">
        <v>13</v>
      </c>
      <c r="Y21" t="s">
        <v>60</v>
      </c>
      <c r="Z21" s="1">
        <v>22715051.859999999</v>
      </c>
      <c r="AA21" s="1">
        <v>22715052.239999998</v>
      </c>
      <c r="AB21" s="1">
        <v>1647769.43</v>
      </c>
      <c r="AC21" s="1">
        <v>1647769.43</v>
      </c>
      <c r="AD21" s="1">
        <v>1647769.43</v>
      </c>
      <c r="AE21" s="1">
        <v>1647769.43</v>
      </c>
      <c r="AF21" s="1">
        <v>1647769.43</v>
      </c>
      <c r="AG21" s="3">
        <v>23623653.93</v>
      </c>
      <c r="AH21" s="3">
        <f>Z21-AB21</f>
        <v>21067282.43</v>
      </c>
      <c r="AI21" s="3"/>
      <c r="AJ21" s="3">
        <v>21067282.43</v>
      </c>
      <c r="AK21" s="3"/>
      <c r="AL21" s="20">
        <f t="shared" si="1"/>
        <v>1647769.4299999997</v>
      </c>
      <c r="AM21" s="3"/>
      <c r="AN21">
        <v>0</v>
      </c>
      <c r="AO21">
        <v>0</v>
      </c>
      <c r="AP21">
        <v>0</v>
      </c>
      <c r="AQ21">
        <v>0.38</v>
      </c>
      <c r="AR21">
        <v>-0.38</v>
      </c>
      <c r="AS21" s="1"/>
      <c r="AU21" s="13"/>
      <c r="AV21" s="13"/>
    </row>
    <row r="22" spans="1:49" s="22" customFormat="1" hidden="1" x14ac:dyDescent="0.3">
      <c r="A22" s="22" t="s">
        <v>47</v>
      </c>
      <c r="B22" s="22" t="s">
        <v>48</v>
      </c>
      <c r="C22">
        <v>1</v>
      </c>
      <c r="D22" t="s">
        <v>495</v>
      </c>
      <c r="E22">
        <v>1.3</v>
      </c>
      <c r="F22" t="s">
        <v>496</v>
      </c>
      <c r="G22" t="s">
        <v>34</v>
      </c>
      <c r="H22" t="s">
        <v>35</v>
      </c>
      <c r="I22" t="s">
        <v>52</v>
      </c>
      <c r="J22" t="s">
        <v>53</v>
      </c>
      <c r="K22" t="s">
        <v>54</v>
      </c>
      <c r="L22" t="s">
        <v>55</v>
      </c>
      <c r="M22" t="s">
        <v>490</v>
      </c>
      <c r="N22">
        <v>6</v>
      </c>
      <c r="O22" t="s">
        <v>40</v>
      </c>
      <c r="P22">
        <v>24</v>
      </c>
      <c r="Q22" t="s">
        <v>56</v>
      </c>
      <c r="R22" t="s">
        <v>57</v>
      </c>
      <c r="S22" t="s">
        <v>58</v>
      </c>
      <c r="T22" s="22">
        <v>1000</v>
      </c>
      <c r="U22" s="22" t="s">
        <v>56</v>
      </c>
      <c r="V22" s="22">
        <v>1421</v>
      </c>
      <c r="W22" s="22" t="s">
        <v>376</v>
      </c>
      <c r="X22" s="22">
        <v>13</v>
      </c>
      <c r="Y22" s="22" t="s">
        <v>60</v>
      </c>
      <c r="Z22" s="23">
        <v>0</v>
      </c>
      <c r="AA22" s="23">
        <v>0</v>
      </c>
      <c r="AB22" s="1">
        <v>0</v>
      </c>
      <c r="AC22" s="1">
        <v>0</v>
      </c>
      <c r="AD22" s="1">
        <v>0</v>
      </c>
      <c r="AE22" s="1">
        <v>0</v>
      </c>
      <c r="AF22" s="1">
        <v>0</v>
      </c>
      <c r="AG22" s="24"/>
      <c r="AH22" s="23">
        <v>0</v>
      </c>
      <c r="AI22" s="24">
        <f>21067282.43+571410.97+417.6</f>
        <v>21639111</v>
      </c>
      <c r="AJ22" s="24"/>
      <c r="AK22" s="24"/>
      <c r="AL22" s="20">
        <f t="shared" si="1"/>
        <v>21639111</v>
      </c>
      <c r="AM22" s="24"/>
    </row>
    <row r="23" spans="1:49" hidden="1" x14ac:dyDescent="0.3">
      <c r="A23" t="s">
        <v>132</v>
      </c>
      <c r="B23" t="s">
        <v>133</v>
      </c>
      <c r="C23">
        <v>1</v>
      </c>
      <c r="D23" t="s">
        <v>495</v>
      </c>
      <c r="E23">
        <v>1.3</v>
      </c>
      <c r="F23" t="s">
        <v>496</v>
      </c>
      <c r="G23" t="s">
        <v>34</v>
      </c>
      <c r="H23" t="s">
        <v>35</v>
      </c>
      <c r="I23" t="s">
        <v>52</v>
      </c>
      <c r="J23" t="s">
        <v>53</v>
      </c>
      <c r="K23" t="s">
        <v>54</v>
      </c>
      <c r="L23" t="s">
        <v>55</v>
      </c>
      <c r="M23" t="s">
        <v>490</v>
      </c>
      <c r="N23">
        <v>6</v>
      </c>
      <c r="O23" t="s">
        <v>40</v>
      </c>
      <c r="P23">
        <v>24</v>
      </c>
      <c r="Q23" t="s">
        <v>56</v>
      </c>
      <c r="R23" t="s">
        <v>57</v>
      </c>
      <c r="S23" t="s">
        <v>58</v>
      </c>
      <c r="T23">
        <v>1000</v>
      </c>
      <c r="U23" t="s">
        <v>56</v>
      </c>
      <c r="V23">
        <v>1421</v>
      </c>
      <c r="W23" t="s">
        <v>376</v>
      </c>
      <c r="X23">
        <v>14</v>
      </c>
      <c r="Y23" t="s">
        <v>64</v>
      </c>
      <c r="Z23" s="1">
        <v>3266624.79</v>
      </c>
      <c r="AA23" s="1">
        <v>3266624.41</v>
      </c>
      <c r="AB23" s="1">
        <v>462325.63</v>
      </c>
      <c r="AC23" s="1">
        <v>462325.63</v>
      </c>
      <c r="AD23" s="1">
        <v>462325.63</v>
      </c>
      <c r="AE23" s="1">
        <v>462325.63</v>
      </c>
      <c r="AF23" s="1">
        <v>462325.63</v>
      </c>
      <c r="AG23" s="3">
        <v>3266624.79</v>
      </c>
      <c r="AH23" s="18">
        <f>Z23-AB23</f>
        <v>2804299.16</v>
      </c>
      <c r="AI23" s="3"/>
      <c r="AJ23" s="13">
        <v>2478558.2300000191</v>
      </c>
      <c r="AK23" s="3"/>
      <c r="AL23" s="20">
        <f t="shared" si="1"/>
        <v>788066.55999998096</v>
      </c>
      <c r="AM23" s="3"/>
      <c r="AN23">
        <v>0</v>
      </c>
      <c r="AO23">
        <v>0.38</v>
      </c>
      <c r="AP23">
        <v>0</v>
      </c>
      <c r="AQ23">
        <v>0</v>
      </c>
      <c r="AR23">
        <v>0.38</v>
      </c>
    </row>
    <row r="24" spans="1:49" s="37" customFormat="1" hidden="1" x14ac:dyDescent="0.3">
      <c r="A24" s="37" t="s">
        <v>61</v>
      </c>
      <c r="B24" s="37" t="s">
        <v>62</v>
      </c>
      <c r="C24">
        <v>1</v>
      </c>
      <c r="D24" t="s">
        <v>495</v>
      </c>
      <c r="E24">
        <v>1.3</v>
      </c>
      <c r="F24" t="s">
        <v>496</v>
      </c>
      <c r="G24" t="s">
        <v>34</v>
      </c>
      <c r="H24" t="s">
        <v>35</v>
      </c>
      <c r="I24" t="s">
        <v>52</v>
      </c>
      <c r="J24" t="s">
        <v>53</v>
      </c>
      <c r="K24" t="s">
        <v>54</v>
      </c>
      <c r="L24" t="s">
        <v>55</v>
      </c>
      <c r="M24" t="s">
        <v>490</v>
      </c>
      <c r="N24">
        <v>6</v>
      </c>
      <c r="O24" t="s">
        <v>40</v>
      </c>
      <c r="P24">
        <v>24</v>
      </c>
      <c r="Q24" t="s">
        <v>56</v>
      </c>
      <c r="R24" t="s">
        <v>57</v>
      </c>
      <c r="S24" t="s">
        <v>58</v>
      </c>
      <c r="T24" s="37">
        <v>1000</v>
      </c>
      <c r="U24" s="37" t="s">
        <v>56</v>
      </c>
      <c r="V24" s="37">
        <v>1421</v>
      </c>
      <c r="W24" s="37" t="s">
        <v>376</v>
      </c>
      <c r="X24" s="37">
        <v>14</v>
      </c>
      <c r="Y24" s="37" t="s">
        <v>64</v>
      </c>
      <c r="Z24" s="38">
        <v>0</v>
      </c>
      <c r="AA24" s="3">
        <v>0</v>
      </c>
      <c r="AB24" s="1">
        <v>0</v>
      </c>
      <c r="AC24" s="1"/>
      <c r="AD24" s="1"/>
      <c r="AE24" s="1"/>
      <c r="AF24" s="1"/>
      <c r="AG24" s="1">
        <v>0</v>
      </c>
      <c r="AH24" s="38">
        <v>0</v>
      </c>
      <c r="AI24" s="40">
        <f>2478558.23000002+398549.37</f>
        <v>2877107.6000000201</v>
      </c>
      <c r="AJ24" s="39"/>
      <c r="AK24" s="39"/>
      <c r="AL24" s="20">
        <f t="shared" si="1"/>
        <v>2877107.6000000201</v>
      </c>
      <c r="AM24" s="39"/>
      <c r="AN24"/>
      <c r="AO24"/>
      <c r="AP24"/>
      <c r="AQ24"/>
      <c r="AR24"/>
      <c r="AS24" s="38"/>
      <c r="AU24" s="40"/>
      <c r="AV24" s="40"/>
    </row>
    <row r="25" spans="1:49" hidden="1" x14ac:dyDescent="0.3">
      <c r="A25" t="s">
        <v>132</v>
      </c>
      <c r="B25" t="s">
        <v>133</v>
      </c>
      <c r="C25">
        <v>1</v>
      </c>
      <c r="D25" t="s">
        <v>495</v>
      </c>
      <c r="E25">
        <v>1.3</v>
      </c>
      <c r="F25" t="s">
        <v>496</v>
      </c>
      <c r="G25" t="s">
        <v>34</v>
      </c>
      <c r="H25" t="s">
        <v>35</v>
      </c>
      <c r="I25" t="s">
        <v>52</v>
      </c>
      <c r="J25" t="s">
        <v>53</v>
      </c>
      <c r="K25" t="s">
        <v>54</v>
      </c>
      <c r="L25" t="s">
        <v>55</v>
      </c>
      <c r="M25" t="s">
        <v>490</v>
      </c>
      <c r="N25">
        <v>6</v>
      </c>
      <c r="O25" t="s">
        <v>40</v>
      </c>
      <c r="P25">
        <v>24</v>
      </c>
      <c r="Q25" t="s">
        <v>56</v>
      </c>
      <c r="R25" t="s">
        <v>57</v>
      </c>
      <c r="S25" t="s">
        <v>58</v>
      </c>
      <c r="T25">
        <v>1000</v>
      </c>
      <c r="U25" t="s">
        <v>56</v>
      </c>
      <c r="V25">
        <v>1431</v>
      </c>
      <c r="W25" t="s">
        <v>377</v>
      </c>
      <c r="X25">
        <v>13</v>
      </c>
      <c r="Y25" t="s">
        <v>60</v>
      </c>
      <c r="Z25" s="1">
        <v>15143367.9</v>
      </c>
      <c r="AA25" s="1">
        <v>15143370.32</v>
      </c>
      <c r="AB25" s="1">
        <v>1693284.75</v>
      </c>
      <c r="AC25" s="1">
        <v>1693284.75</v>
      </c>
      <c r="AD25" s="1">
        <v>1693284.75</v>
      </c>
      <c r="AE25" s="1">
        <v>1693284.75</v>
      </c>
      <c r="AF25" s="1">
        <v>1693284.75</v>
      </c>
      <c r="AG25" s="3">
        <v>15749102.619999999</v>
      </c>
      <c r="AH25" s="3">
        <f>Z25-AB25</f>
        <v>13450083.15</v>
      </c>
      <c r="AI25" s="3"/>
      <c r="AJ25" s="3">
        <v>13450083.15</v>
      </c>
      <c r="AK25" s="3"/>
      <c r="AL25" s="20">
        <f t="shared" si="1"/>
        <v>1693284.75</v>
      </c>
      <c r="AM25" s="3"/>
      <c r="AN25">
        <v>0</v>
      </c>
      <c r="AO25">
        <v>0</v>
      </c>
      <c r="AP25">
        <v>0</v>
      </c>
      <c r="AQ25">
        <v>2.42</v>
      </c>
      <c r="AR25">
        <v>-2.42</v>
      </c>
    </row>
    <row r="26" spans="1:49" s="22" customFormat="1" hidden="1" x14ac:dyDescent="0.3">
      <c r="A26" s="22" t="s">
        <v>47</v>
      </c>
      <c r="B26" s="22" t="s">
        <v>48</v>
      </c>
      <c r="C26">
        <v>1</v>
      </c>
      <c r="D26" t="s">
        <v>495</v>
      </c>
      <c r="E26">
        <v>1.3</v>
      </c>
      <c r="F26" t="s">
        <v>496</v>
      </c>
      <c r="G26" t="s">
        <v>34</v>
      </c>
      <c r="H26" t="s">
        <v>35</v>
      </c>
      <c r="I26" t="s">
        <v>52</v>
      </c>
      <c r="J26" t="s">
        <v>53</v>
      </c>
      <c r="K26" t="s">
        <v>54</v>
      </c>
      <c r="L26" t="s">
        <v>55</v>
      </c>
      <c r="M26" t="s">
        <v>490</v>
      </c>
      <c r="N26">
        <v>6</v>
      </c>
      <c r="O26" t="s">
        <v>40</v>
      </c>
      <c r="P26">
        <v>24</v>
      </c>
      <c r="Q26" t="s">
        <v>56</v>
      </c>
      <c r="R26" t="s">
        <v>57</v>
      </c>
      <c r="S26" t="s">
        <v>58</v>
      </c>
      <c r="T26" s="22">
        <v>1000</v>
      </c>
      <c r="U26" s="22" t="s">
        <v>56</v>
      </c>
      <c r="V26" s="22">
        <v>1431</v>
      </c>
      <c r="W26" s="22" t="s">
        <v>377</v>
      </c>
      <c r="X26" s="22">
        <v>13</v>
      </c>
      <c r="Y26" s="22" t="s">
        <v>60</v>
      </c>
      <c r="Z26" s="23">
        <v>0</v>
      </c>
      <c r="AA26" s="23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24"/>
      <c r="AH26" s="23">
        <v>0</v>
      </c>
      <c r="AI26" s="24">
        <f>13450083.15+380940.65+278.4</f>
        <v>13831302.200000001</v>
      </c>
      <c r="AJ26" s="24"/>
      <c r="AK26" s="24"/>
      <c r="AL26" s="20">
        <f t="shared" si="1"/>
        <v>13831302.200000001</v>
      </c>
      <c r="AM26" s="24"/>
      <c r="AS26" s="23"/>
      <c r="AU26" s="36"/>
      <c r="AV26" s="36"/>
    </row>
    <row r="27" spans="1:49" hidden="1" x14ac:dyDescent="0.3">
      <c r="A27" t="s">
        <v>132</v>
      </c>
      <c r="B27" t="s">
        <v>133</v>
      </c>
      <c r="C27">
        <v>1</v>
      </c>
      <c r="D27" t="s">
        <v>495</v>
      </c>
      <c r="E27">
        <v>1.3</v>
      </c>
      <c r="F27" t="s">
        <v>496</v>
      </c>
      <c r="G27" t="s">
        <v>34</v>
      </c>
      <c r="H27" t="s">
        <v>35</v>
      </c>
      <c r="I27" t="s">
        <v>52</v>
      </c>
      <c r="J27" t="s">
        <v>53</v>
      </c>
      <c r="K27" t="s">
        <v>54</v>
      </c>
      <c r="L27" t="s">
        <v>55</v>
      </c>
      <c r="M27" t="s">
        <v>490</v>
      </c>
      <c r="N27">
        <v>6</v>
      </c>
      <c r="O27" t="s">
        <v>40</v>
      </c>
      <c r="P27">
        <v>24</v>
      </c>
      <c r="Q27" t="s">
        <v>56</v>
      </c>
      <c r="R27" t="s">
        <v>57</v>
      </c>
      <c r="S27" t="s">
        <v>58</v>
      </c>
      <c r="T27">
        <v>1000</v>
      </c>
      <c r="U27" t="s">
        <v>56</v>
      </c>
      <c r="V27">
        <v>1431</v>
      </c>
      <c r="W27" t="s">
        <v>377</v>
      </c>
      <c r="X27">
        <v>14</v>
      </c>
      <c r="Y27" t="s">
        <v>64</v>
      </c>
      <c r="Z27" s="1">
        <v>2177749.86</v>
      </c>
      <c r="AA27" s="1">
        <v>2177747.44</v>
      </c>
      <c r="AB27" s="1">
        <v>305337.08</v>
      </c>
      <c r="AC27" s="1">
        <v>305337.08</v>
      </c>
      <c r="AD27" s="1">
        <v>305337.08</v>
      </c>
      <c r="AE27" s="1">
        <v>305337.08</v>
      </c>
      <c r="AF27" s="1">
        <v>305337.08</v>
      </c>
      <c r="AG27" s="3">
        <v>2177748.86</v>
      </c>
      <c r="AH27" s="3">
        <f>Z27-AB27</f>
        <v>1872412.7799999998</v>
      </c>
      <c r="AI27" s="3">
        <v>0</v>
      </c>
      <c r="AJ27" s="3"/>
      <c r="AK27" s="3">
        <v>265699.58</v>
      </c>
      <c r="AL27" s="20">
        <f t="shared" si="1"/>
        <v>2443449.44</v>
      </c>
      <c r="AM27" s="3"/>
      <c r="AN27">
        <v>0</v>
      </c>
      <c r="AO27">
        <v>2.42</v>
      </c>
      <c r="AP27">
        <v>0</v>
      </c>
      <c r="AQ27">
        <v>0</v>
      </c>
      <c r="AR27">
        <v>2.42</v>
      </c>
      <c r="AS27" s="1"/>
      <c r="AT27" s="13"/>
    </row>
    <row r="28" spans="1:49" hidden="1" x14ac:dyDescent="0.3">
      <c r="A28" t="s">
        <v>132</v>
      </c>
      <c r="B28" t="s">
        <v>133</v>
      </c>
      <c r="C28">
        <v>1</v>
      </c>
      <c r="D28" t="s">
        <v>495</v>
      </c>
      <c r="E28">
        <v>1.3</v>
      </c>
      <c r="F28" t="s">
        <v>496</v>
      </c>
      <c r="G28" t="s">
        <v>34</v>
      </c>
      <c r="H28" t="s">
        <v>35</v>
      </c>
      <c r="I28" t="s">
        <v>52</v>
      </c>
      <c r="J28" t="s">
        <v>53</v>
      </c>
      <c r="K28" t="s">
        <v>54</v>
      </c>
      <c r="L28" t="s">
        <v>55</v>
      </c>
      <c r="M28" t="s">
        <v>490</v>
      </c>
      <c r="N28">
        <v>6</v>
      </c>
      <c r="O28" t="s">
        <v>40</v>
      </c>
      <c r="P28">
        <v>24</v>
      </c>
      <c r="Q28" t="s">
        <v>56</v>
      </c>
      <c r="R28" t="s">
        <v>57</v>
      </c>
      <c r="S28" t="s">
        <v>58</v>
      </c>
      <c r="T28">
        <v>1000</v>
      </c>
      <c r="U28" t="s">
        <v>56</v>
      </c>
      <c r="V28">
        <v>1432</v>
      </c>
      <c r="W28" t="s">
        <v>378</v>
      </c>
      <c r="X28">
        <v>13</v>
      </c>
      <c r="Y28" t="s">
        <v>60</v>
      </c>
      <c r="Z28" s="1">
        <v>132504469.17</v>
      </c>
      <c r="AA28" s="1">
        <v>132504454.87</v>
      </c>
      <c r="AB28" s="1">
        <v>9611981.8100000005</v>
      </c>
      <c r="AC28" s="1">
        <v>9611981.8100000005</v>
      </c>
      <c r="AD28" s="1">
        <v>9611981.8100000005</v>
      </c>
      <c r="AE28" s="1">
        <v>9611981.8100000005</v>
      </c>
      <c r="AF28" s="1">
        <v>9611981.8100000005</v>
      </c>
      <c r="AG28" s="3">
        <v>137804647.94</v>
      </c>
      <c r="AH28" s="3">
        <f>Z28-AB28</f>
        <v>122892487.36</v>
      </c>
      <c r="AI28" s="3"/>
      <c r="AJ28" s="3">
        <v>122892487.36</v>
      </c>
      <c r="AK28" s="3"/>
      <c r="AL28" s="20">
        <f t="shared" si="1"/>
        <v>9611981.8100000024</v>
      </c>
      <c r="AM28" s="3"/>
      <c r="AN28">
        <v>0</v>
      </c>
      <c r="AO28">
        <v>14.3</v>
      </c>
      <c r="AP28">
        <v>0</v>
      </c>
      <c r="AQ28">
        <v>0</v>
      </c>
      <c r="AR28">
        <v>14.3</v>
      </c>
      <c r="AS28" s="1"/>
      <c r="AU28" s="13"/>
      <c r="AV28" s="13"/>
    </row>
    <row r="29" spans="1:49" s="22" customFormat="1" hidden="1" x14ac:dyDescent="0.3">
      <c r="A29" s="22" t="s">
        <v>47</v>
      </c>
      <c r="B29" s="22" t="s">
        <v>48</v>
      </c>
      <c r="C29">
        <v>1</v>
      </c>
      <c r="D29" t="s">
        <v>495</v>
      </c>
      <c r="E29">
        <v>1.3</v>
      </c>
      <c r="F29" t="s">
        <v>496</v>
      </c>
      <c r="G29" t="s">
        <v>34</v>
      </c>
      <c r="H29" t="s">
        <v>35</v>
      </c>
      <c r="I29" t="s">
        <v>52</v>
      </c>
      <c r="J29" t="s">
        <v>53</v>
      </c>
      <c r="K29" t="s">
        <v>54</v>
      </c>
      <c r="L29" t="s">
        <v>55</v>
      </c>
      <c r="M29" t="s">
        <v>490</v>
      </c>
      <c r="N29">
        <v>6</v>
      </c>
      <c r="O29" t="s">
        <v>40</v>
      </c>
      <c r="P29">
        <v>24</v>
      </c>
      <c r="Q29" t="s">
        <v>56</v>
      </c>
      <c r="R29" t="s">
        <v>57</v>
      </c>
      <c r="S29" t="s">
        <v>58</v>
      </c>
      <c r="T29" s="22">
        <v>1000</v>
      </c>
      <c r="U29" s="22" t="s">
        <v>56</v>
      </c>
      <c r="V29" s="22">
        <v>1432</v>
      </c>
      <c r="W29" s="22" t="s">
        <v>378</v>
      </c>
      <c r="X29" s="22">
        <v>13</v>
      </c>
      <c r="Y29" s="22" t="s">
        <v>60</v>
      </c>
      <c r="Z29" s="23">
        <v>0</v>
      </c>
      <c r="AA29" s="23">
        <v>0</v>
      </c>
      <c r="AB29" s="1"/>
      <c r="AC29" s="1">
        <v>0</v>
      </c>
      <c r="AD29" s="1">
        <v>0</v>
      </c>
      <c r="AE29" s="1">
        <v>0</v>
      </c>
      <c r="AF29" s="1">
        <v>0</v>
      </c>
      <c r="AG29" s="24"/>
      <c r="AH29" s="23">
        <v>0</v>
      </c>
      <c r="AI29" s="24">
        <f>122892487.36+3333230.67+2436</f>
        <v>126228154.03</v>
      </c>
      <c r="AJ29" s="24"/>
      <c r="AK29" s="24"/>
      <c r="AL29" s="20">
        <f t="shared" si="1"/>
        <v>126228154.03</v>
      </c>
      <c r="AM29" s="24"/>
    </row>
    <row r="30" spans="1:49" hidden="1" x14ac:dyDescent="0.3">
      <c r="A30" t="s">
        <v>132</v>
      </c>
      <c r="B30" t="s">
        <v>133</v>
      </c>
      <c r="C30">
        <v>1</v>
      </c>
      <c r="D30" t="s">
        <v>495</v>
      </c>
      <c r="E30">
        <v>1.3</v>
      </c>
      <c r="F30" t="s">
        <v>496</v>
      </c>
      <c r="G30" t="s">
        <v>34</v>
      </c>
      <c r="H30" t="s">
        <v>35</v>
      </c>
      <c r="I30" t="s">
        <v>52</v>
      </c>
      <c r="J30" t="s">
        <v>53</v>
      </c>
      <c r="K30" t="s">
        <v>54</v>
      </c>
      <c r="L30" t="s">
        <v>55</v>
      </c>
      <c r="M30" t="s">
        <v>490</v>
      </c>
      <c r="N30">
        <v>6</v>
      </c>
      <c r="O30" t="s">
        <v>40</v>
      </c>
      <c r="P30">
        <v>24</v>
      </c>
      <c r="Q30" t="s">
        <v>56</v>
      </c>
      <c r="R30" t="s">
        <v>57</v>
      </c>
      <c r="S30" t="s">
        <v>58</v>
      </c>
      <c r="T30">
        <v>1000</v>
      </c>
      <c r="U30" t="s">
        <v>56</v>
      </c>
      <c r="V30">
        <v>1432</v>
      </c>
      <c r="W30" t="s">
        <v>378</v>
      </c>
      <c r="X30">
        <v>14</v>
      </c>
      <c r="Y30" t="s">
        <v>64</v>
      </c>
      <c r="Z30" s="1">
        <v>19055311.25</v>
      </c>
      <c r="AA30" s="1">
        <v>19055325.550000001</v>
      </c>
      <c r="AB30" s="1">
        <v>4551856.1900000004</v>
      </c>
      <c r="AC30" s="1">
        <v>4551856.1900000004</v>
      </c>
      <c r="AD30" s="1">
        <v>4551856.1900000004</v>
      </c>
      <c r="AE30" s="1">
        <v>4551856.1900000004</v>
      </c>
      <c r="AF30" s="1">
        <v>4551856.1900000004</v>
      </c>
      <c r="AG30" s="3">
        <v>19055311.25</v>
      </c>
      <c r="AH30" s="18">
        <f>Z30-AB30</f>
        <v>14503455.059999999</v>
      </c>
      <c r="AI30" s="3"/>
      <c r="AJ30" s="3">
        <v>14503455.060000001</v>
      </c>
      <c r="AK30" s="3"/>
      <c r="AL30" s="20">
        <f t="shared" si="1"/>
        <v>4551856.1899999995</v>
      </c>
      <c r="AM30" s="3"/>
      <c r="AN30">
        <v>0</v>
      </c>
      <c r="AO30">
        <v>0</v>
      </c>
      <c r="AP30">
        <v>0</v>
      </c>
      <c r="AQ30">
        <v>14.3</v>
      </c>
      <c r="AR30">
        <v>-14.3</v>
      </c>
      <c r="AS30" s="1"/>
      <c r="AU30" s="13"/>
      <c r="AV30" s="13"/>
    </row>
    <row r="31" spans="1:49" s="37" customFormat="1" hidden="1" x14ac:dyDescent="0.3">
      <c r="A31" s="37" t="s">
        <v>61</v>
      </c>
      <c r="B31" s="37" t="s">
        <v>62</v>
      </c>
      <c r="C31">
        <v>1</v>
      </c>
      <c r="D31" t="s">
        <v>495</v>
      </c>
      <c r="E31">
        <v>1.3</v>
      </c>
      <c r="F31" t="s">
        <v>496</v>
      </c>
      <c r="G31" t="s">
        <v>34</v>
      </c>
      <c r="H31" t="s">
        <v>35</v>
      </c>
      <c r="I31" t="s">
        <v>52</v>
      </c>
      <c r="J31" t="s">
        <v>53</v>
      </c>
      <c r="K31" t="s">
        <v>54</v>
      </c>
      <c r="L31" t="s">
        <v>55</v>
      </c>
      <c r="M31" t="s">
        <v>490</v>
      </c>
      <c r="N31">
        <v>6</v>
      </c>
      <c r="O31" t="s">
        <v>40</v>
      </c>
      <c r="P31">
        <v>24</v>
      </c>
      <c r="Q31" t="s">
        <v>56</v>
      </c>
      <c r="R31" t="s">
        <v>57</v>
      </c>
      <c r="S31" t="s">
        <v>58</v>
      </c>
      <c r="T31" s="37">
        <v>1000</v>
      </c>
      <c r="U31" s="37" t="s">
        <v>56</v>
      </c>
      <c r="V31" s="37">
        <v>1432</v>
      </c>
      <c r="W31" s="37" t="s">
        <v>378</v>
      </c>
      <c r="X31" s="37">
        <v>14</v>
      </c>
      <c r="Y31" s="37" t="s">
        <v>64</v>
      </c>
      <c r="Z31" s="38">
        <v>0</v>
      </c>
      <c r="AA31"/>
      <c r="AB31"/>
      <c r="AC31"/>
      <c r="AD31"/>
      <c r="AE31"/>
      <c r="AF31"/>
      <c r="AG31" s="1">
        <v>0</v>
      </c>
      <c r="AH31" s="38">
        <v>0</v>
      </c>
      <c r="AI31" s="41">
        <f>14503455.06+2324871.34</f>
        <v>16828326.399999999</v>
      </c>
      <c r="AJ31" s="41"/>
      <c r="AK31" s="41"/>
      <c r="AL31" s="20">
        <f t="shared" si="1"/>
        <v>16828326.399999999</v>
      </c>
      <c r="AM31" s="41"/>
      <c r="AN31"/>
      <c r="AO31"/>
      <c r="AP31"/>
      <c r="AQ31"/>
      <c r="AR31"/>
    </row>
    <row r="32" spans="1:49" hidden="1" x14ac:dyDescent="0.3">
      <c r="A32" t="s">
        <v>132</v>
      </c>
      <c r="B32" t="s">
        <v>133</v>
      </c>
      <c r="C32">
        <v>1</v>
      </c>
      <c r="D32" t="s">
        <v>495</v>
      </c>
      <c r="E32">
        <v>1.3</v>
      </c>
      <c r="F32" t="s">
        <v>496</v>
      </c>
      <c r="G32" t="s">
        <v>34</v>
      </c>
      <c r="H32" t="s">
        <v>35</v>
      </c>
      <c r="I32" t="s">
        <v>52</v>
      </c>
      <c r="J32" t="s">
        <v>53</v>
      </c>
      <c r="K32" t="s">
        <v>54</v>
      </c>
      <c r="L32" t="s">
        <v>55</v>
      </c>
      <c r="M32" t="s">
        <v>490</v>
      </c>
      <c r="N32">
        <v>6</v>
      </c>
      <c r="O32" t="s">
        <v>40</v>
      </c>
      <c r="P32">
        <v>24</v>
      </c>
      <c r="Q32" t="s">
        <v>56</v>
      </c>
      <c r="R32" t="s">
        <v>57</v>
      </c>
      <c r="S32" t="s">
        <v>58</v>
      </c>
      <c r="T32">
        <v>1000</v>
      </c>
      <c r="U32" t="s">
        <v>56</v>
      </c>
      <c r="V32">
        <v>1441</v>
      </c>
      <c r="W32" t="s">
        <v>379</v>
      </c>
      <c r="X32">
        <v>0</v>
      </c>
      <c r="Y32" t="s">
        <v>46</v>
      </c>
      <c r="Z32" s="1">
        <v>13616211</v>
      </c>
      <c r="AA32" s="1">
        <v>13616211</v>
      </c>
      <c r="AB32" s="1">
        <v>11088589.48</v>
      </c>
      <c r="AC32" s="1">
        <v>11088589.48</v>
      </c>
      <c r="AD32" s="1">
        <v>11088589.48</v>
      </c>
      <c r="AE32" s="1">
        <v>11088589.48</v>
      </c>
      <c r="AF32" s="1">
        <v>11088589.48</v>
      </c>
      <c r="AG32" s="3">
        <v>14298588</v>
      </c>
      <c r="AH32" s="3">
        <f>Z32-AB32</f>
        <v>2527621.5199999996</v>
      </c>
      <c r="AI32" s="3"/>
      <c r="AJ32" s="3"/>
      <c r="AK32" s="3"/>
      <c r="AL32" s="20">
        <f t="shared" si="1"/>
        <v>13616211</v>
      </c>
      <c r="AM32" s="3"/>
      <c r="AN32">
        <v>0</v>
      </c>
      <c r="AO32">
        <v>0</v>
      </c>
      <c r="AP32">
        <v>0</v>
      </c>
      <c r="AQ32">
        <v>0</v>
      </c>
      <c r="AR32">
        <v>0</v>
      </c>
      <c r="AS32" s="1"/>
    </row>
    <row r="33" spans="1:45" hidden="1" x14ac:dyDescent="0.3">
      <c r="A33" t="s">
        <v>132</v>
      </c>
      <c r="B33" t="s">
        <v>133</v>
      </c>
      <c r="C33">
        <v>1</v>
      </c>
      <c r="D33" t="s">
        <v>495</v>
      </c>
      <c r="E33">
        <v>1.3</v>
      </c>
      <c r="F33" t="s">
        <v>496</v>
      </c>
      <c r="G33" t="s">
        <v>34</v>
      </c>
      <c r="H33" t="s">
        <v>35</v>
      </c>
      <c r="I33" t="s">
        <v>52</v>
      </c>
      <c r="J33" t="s">
        <v>53</v>
      </c>
      <c r="K33" t="s">
        <v>54</v>
      </c>
      <c r="L33" t="s">
        <v>55</v>
      </c>
      <c r="M33" t="s">
        <v>490</v>
      </c>
      <c r="N33">
        <v>6</v>
      </c>
      <c r="O33" t="s">
        <v>40</v>
      </c>
      <c r="P33">
        <v>24</v>
      </c>
      <c r="Q33" t="s">
        <v>56</v>
      </c>
      <c r="R33" t="s">
        <v>57</v>
      </c>
      <c r="S33" t="s">
        <v>58</v>
      </c>
      <c r="T33">
        <v>1000</v>
      </c>
      <c r="U33" t="s">
        <v>56</v>
      </c>
      <c r="V33">
        <v>1521</v>
      </c>
      <c r="W33" t="s">
        <v>380</v>
      </c>
      <c r="X33">
        <v>0</v>
      </c>
      <c r="Y33" t="s">
        <v>46</v>
      </c>
      <c r="Z33" s="1">
        <v>5373789</v>
      </c>
      <c r="AA33" s="1">
        <v>5373789</v>
      </c>
      <c r="AB33">
        <v>0</v>
      </c>
      <c r="AC33">
        <v>0</v>
      </c>
      <c r="AD33">
        <v>0</v>
      </c>
      <c r="AE33">
        <v>0</v>
      </c>
      <c r="AF33">
        <v>0</v>
      </c>
      <c r="AG33" s="3">
        <v>5373789</v>
      </c>
      <c r="AH33" s="3">
        <f>Z33-AB33</f>
        <v>5373789</v>
      </c>
      <c r="AI33" s="3"/>
      <c r="AJ33" s="3"/>
      <c r="AK33" s="3"/>
      <c r="AL33" s="20">
        <f t="shared" si="1"/>
        <v>5373789</v>
      </c>
      <c r="AM33" s="3"/>
      <c r="AN33">
        <v>0</v>
      </c>
      <c r="AO33">
        <v>0</v>
      </c>
      <c r="AP33">
        <v>0</v>
      </c>
      <c r="AQ33">
        <v>0</v>
      </c>
      <c r="AR33">
        <v>0</v>
      </c>
    </row>
    <row r="34" spans="1:45" s="37" customFormat="1" hidden="1" x14ac:dyDescent="0.3">
      <c r="A34" s="37" t="s">
        <v>61</v>
      </c>
      <c r="B34" s="37" t="s">
        <v>62</v>
      </c>
      <c r="C34">
        <v>1</v>
      </c>
      <c r="D34" t="s">
        <v>495</v>
      </c>
      <c r="E34">
        <v>1.3</v>
      </c>
      <c r="F34" t="s">
        <v>496</v>
      </c>
      <c r="G34" t="s">
        <v>34</v>
      </c>
      <c r="H34" t="s">
        <v>35</v>
      </c>
      <c r="I34" t="s">
        <v>52</v>
      </c>
      <c r="J34" t="s">
        <v>53</v>
      </c>
      <c r="K34" t="s">
        <v>54</v>
      </c>
      <c r="L34" t="s">
        <v>55</v>
      </c>
      <c r="M34" t="s">
        <v>490</v>
      </c>
      <c r="N34">
        <v>6</v>
      </c>
      <c r="O34" t="s">
        <v>40</v>
      </c>
      <c r="P34">
        <v>24</v>
      </c>
      <c r="Q34" t="s">
        <v>56</v>
      </c>
      <c r="R34" t="s">
        <v>57</v>
      </c>
      <c r="S34" t="s">
        <v>58</v>
      </c>
      <c r="T34" s="37">
        <v>1000</v>
      </c>
      <c r="U34" s="37" t="s">
        <v>56</v>
      </c>
      <c r="V34" s="37">
        <v>1591</v>
      </c>
      <c r="W34" s="37" t="s">
        <v>65</v>
      </c>
      <c r="X34" s="37">
        <v>0</v>
      </c>
      <c r="Y34" s="37" t="s">
        <v>46</v>
      </c>
      <c r="Z34" s="38">
        <v>73756599.290000007</v>
      </c>
      <c r="AA34" s="1">
        <v>73756599.450000003</v>
      </c>
      <c r="AB34" s="1">
        <v>47988340.57</v>
      </c>
      <c r="AC34" s="1">
        <v>47988340.57</v>
      </c>
      <c r="AD34" s="1">
        <v>5818059.3799999999</v>
      </c>
      <c r="AE34" s="1">
        <v>5818059.3799999999</v>
      </c>
      <c r="AF34" s="1">
        <v>5818059.3799999999</v>
      </c>
      <c r="AG34" s="3">
        <v>73756599.290000007</v>
      </c>
      <c r="AH34" s="39">
        <f>Z34-AB34</f>
        <v>25768258.720000006</v>
      </c>
      <c r="AJ34" s="39"/>
      <c r="AK34" s="39"/>
      <c r="AL34" s="20">
        <f t="shared" si="1"/>
        <v>73756599.290000007</v>
      </c>
      <c r="AM34" s="39"/>
      <c r="AN34">
        <v>0</v>
      </c>
      <c r="AO34">
        <v>0</v>
      </c>
      <c r="AP34">
        <v>0</v>
      </c>
      <c r="AQ34">
        <v>0.16</v>
      </c>
      <c r="AR34">
        <v>-0.16</v>
      </c>
      <c r="AS34" s="40"/>
    </row>
    <row r="35" spans="1:45" s="37" customFormat="1" hidden="1" x14ac:dyDescent="0.3">
      <c r="A35" s="22" t="s">
        <v>47</v>
      </c>
      <c r="B35" s="22" t="s">
        <v>48</v>
      </c>
      <c r="C35">
        <v>1</v>
      </c>
      <c r="D35" t="s">
        <v>495</v>
      </c>
      <c r="E35">
        <v>1.3</v>
      </c>
      <c r="F35" t="s">
        <v>496</v>
      </c>
      <c r="G35" t="s">
        <v>34</v>
      </c>
      <c r="H35" t="s">
        <v>35</v>
      </c>
      <c r="I35" t="s">
        <v>52</v>
      </c>
      <c r="J35" t="s">
        <v>53</v>
      </c>
      <c r="K35" t="s">
        <v>54</v>
      </c>
      <c r="L35" t="s">
        <v>55</v>
      </c>
      <c r="M35" t="s">
        <v>490</v>
      </c>
      <c r="N35">
        <v>6</v>
      </c>
      <c r="O35" t="s">
        <v>40</v>
      </c>
      <c r="P35">
        <v>24</v>
      </c>
      <c r="Q35" t="s">
        <v>56</v>
      </c>
      <c r="R35" t="s">
        <v>57</v>
      </c>
      <c r="S35" t="s">
        <v>58</v>
      </c>
      <c r="T35" s="22">
        <v>1000</v>
      </c>
      <c r="U35" s="22" t="s">
        <v>56</v>
      </c>
      <c r="V35" s="22">
        <v>1591</v>
      </c>
      <c r="W35" s="22" t="s">
        <v>65</v>
      </c>
      <c r="X35" s="22">
        <v>0</v>
      </c>
      <c r="Y35" s="22" t="s">
        <v>46</v>
      </c>
      <c r="Z35" s="23">
        <v>0</v>
      </c>
      <c r="AA35" s="23">
        <v>0</v>
      </c>
      <c r="AB35" s="23">
        <v>0</v>
      </c>
      <c r="AC35" s="23">
        <v>0</v>
      </c>
      <c r="AD35" s="23">
        <v>0</v>
      </c>
      <c r="AE35" s="23">
        <v>0</v>
      </c>
      <c r="AF35" s="23">
        <v>0</v>
      </c>
      <c r="AG35" s="24">
        <v>0</v>
      </c>
      <c r="AH35" s="24">
        <v>0</v>
      </c>
      <c r="AI35" s="24">
        <v>26931853.660000086</v>
      </c>
      <c r="AJ35" s="24"/>
      <c r="AK35" s="24"/>
      <c r="AL35" s="20">
        <f t="shared" si="1"/>
        <v>26931853.660000086</v>
      </c>
      <c r="AM35" s="24"/>
      <c r="AN35"/>
      <c r="AO35"/>
      <c r="AP35"/>
      <c r="AQ35"/>
      <c r="AR35"/>
      <c r="AS35" s="40"/>
    </row>
    <row r="36" spans="1:45" hidden="1" x14ac:dyDescent="0.3">
      <c r="A36" t="s">
        <v>132</v>
      </c>
      <c r="B36" t="s">
        <v>133</v>
      </c>
      <c r="C36">
        <v>1</v>
      </c>
      <c r="D36" t="s">
        <v>495</v>
      </c>
      <c r="E36">
        <v>1.3</v>
      </c>
      <c r="F36" t="s">
        <v>496</v>
      </c>
      <c r="G36" t="s">
        <v>34</v>
      </c>
      <c r="H36" t="s">
        <v>35</v>
      </c>
      <c r="I36" t="s">
        <v>52</v>
      </c>
      <c r="J36" t="s">
        <v>53</v>
      </c>
      <c r="K36" t="s">
        <v>54</v>
      </c>
      <c r="L36" t="s">
        <v>55</v>
      </c>
      <c r="M36" t="s">
        <v>490</v>
      </c>
      <c r="N36">
        <v>6</v>
      </c>
      <c r="O36" t="s">
        <v>40</v>
      </c>
      <c r="P36">
        <v>24</v>
      </c>
      <c r="Q36" t="s">
        <v>56</v>
      </c>
      <c r="R36" t="s">
        <v>57</v>
      </c>
      <c r="S36" t="s">
        <v>58</v>
      </c>
      <c r="T36">
        <v>1000</v>
      </c>
      <c r="U36" t="s">
        <v>56</v>
      </c>
      <c r="V36">
        <v>1591</v>
      </c>
      <c r="W36" t="s">
        <v>65</v>
      </c>
      <c r="X36">
        <v>0</v>
      </c>
      <c r="Y36" t="s">
        <v>46</v>
      </c>
      <c r="Z36" s="1">
        <v>38357222.210000001</v>
      </c>
      <c r="AA36" s="1">
        <v>38357222.049999997</v>
      </c>
      <c r="AB36" s="1">
        <v>7895677.0300000003</v>
      </c>
      <c r="AC36" s="1">
        <v>7895677.0300000003</v>
      </c>
      <c r="AD36" s="1">
        <v>7895677.0300000003</v>
      </c>
      <c r="AE36" s="1">
        <v>7895677.0300000003</v>
      </c>
      <c r="AF36" s="1">
        <v>7895577.0300000003</v>
      </c>
      <c r="AG36" s="3">
        <f>25435622.21+6789600+6132000</f>
        <v>38357222.210000001</v>
      </c>
      <c r="AH36" s="3">
        <f>Z36-AB36</f>
        <v>30461545.18</v>
      </c>
      <c r="AI36" s="3">
        <v>0</v>
      </c>
      <c r="AJ36" s="3">
        <v>24609904.050000001</v>
      </c>
      <c r="AK36" s="3">
        <v>0</v>
      </c>
      <c r="AL36" s="20">
        <f t="shared" si="1"/>
        <v>13747318.16</v>
      </c>
      <c r="AM36" s="3"/>
      <c r="AN36">
        <v>0</v>
      </c>
      <c r="AO36">
        <v>0.16</v>
      </c>
      <c r="AP36">
        <v>0</v>
      </c>
      <c r="AQ36">
        <v>0</v>
      </c>
      <c r="AR36">
        <v>0.16</v>
      </c>
      <c r="AS36" s="1"/>
    </row>
    <row r="37" spans="1:45" hidden="1" x14ac:dyDescent="0.3">
      <c r="A37" t="s">
        <v>66</v>
      </c>
      <c r="B37" t="s">
        <v>67</v>
      </c>
      <c r="C37">
        <v>1</v>
      </c>
      <c r="D37" t="s">
        <v>495</v>
      </c>
      <c r="E37">
        <v>1.3</v>
      </c>
      <c r="F37" t="s">
        <v>496</v>
      </c>
      <c r="G37" t="s">
        <v>34</v>
      </c>
      <c r="H37" t="s">
        <v>35</v>
      </c>
      <c r="I37" t="s">
        <v>52</v>
      </c>
      <c r="J37" t="s">
        <v>53</v>
      </c>
      <c r="K37" t="s">
        <v>54</v>
      </c>
      <c r="L37" t="s">
        <v>55</v>
      </c>
      <c r="M37" t="s">
        <v>490</v>
      </c>
      <c r="N37">
        <v>6</v>
      </c>
      <c r="O37" t="s">
        <v>40</v>
      </c>
      <c r="P37">
        <v>24</v>
      </c>
      <c r="Q37" t="s">
        <v>56</v>
      </c>
      <c r="R37" t="s">
        <v>57</v>
      </c>
      <c r="S37" t="s">
        <v>58</v>
      </c>
      <c r="T37">
        <v>1000</v>
      </c>
      <c r="U37" t="s">
        <v>56</v>
      </c>
      <c r="V37">
        <v>1711</v>
      </c>
      <c r="W37" t="s">
        <v>68</v>
      </c>
      <c r="X37">
        <v>0</v>
      </c>
      <c r="Y37" t="s">
        <v>46</v>
      </c>
      <c r="Z37" s="1">
        <v>0</v>
      </c>
      <c r="AA37" s="1">
        <v>0</v>
      </c>
      <c r="AB37" s="1">
        <v>1644092.56</v>
      </c>
      <c r="AC37" s="1">
        <v>1644092.56</v>
      </c>
      <c r="AD37" s="1">
        <v>1644092.56</v>
      </c>
      <c r="AE37" s="1">
        <v>1644092.56</v>
      </c>
      <c r="AF37" s="1">
        <v>1644092.56</v>
      </c>
      <c r="AH37" s="3">
        <f>Z37-AB37</f>
        <v>-1644092.56</v>
      </c>
      <c r="AI37" s="3">
        <v>22000000</v>
      </c>
      <c r="AJ37" s="3"/>
      <c r="AK37" s="3"/>
      <c r="AL37" s="3">
        <f t="shared" ref="AL37:AL66" si="2">Z37+AI37-AJ37+AK37</f>
        <v>22000000</v>
      </c>
      <c r="AM37" s="3"/>
      <c r="AN37">
        <v>0</v>
      </c>
      <c r="AO37">
        <v>0</v>
      </c>
      <c r="AP37">
        <v>0</v>
      </c>
      <c r="AQ37">
        <v>0</v>
      </c>
      <c r="AR37">
        <v>0</v>
      </c>
    </row>
    <row r="38" spans="1:45" hidden="1" x14ac:dyDescent="0.3">
      <c r="A38" t="s">
        <v>132</v>
      </c>
      <c r="B38" t="s">
        <v>133</v>
      </c>
      <c r="C38">
        <v>2</v>
      </c>
      <c r="D38" t="s">
        <v>499</v>
      </c>
      <c r="E38">
        <v>2.2000000000000002</v>
      </c>
      <c r="F38" t="s">
        <v>500</v>
      </c>
      <c r="G38" t="s">
        <v>222</v>
      </c>
      <c r="H38" t="s">
        <v>223</v>
      </c>
      <c r="I38" t="s">
        <v>136</v>
      </c>
      <c r="J38" t="s">
        <v>137</v>
      </c>
      <c r="K38" t="s">
        <v>73</v>
      </c>
      <c r="L38" t="s">
        <v>74</v>
      </c>
      <c r="M38" t="s">
        <v>490</v>
      </c>
      <c r="N38">
        <v>1</v>
      </c>
      <c r="O38" t="s">
        <v>224</v>
      </c>
      <c r="P38">
        <v>16</v>
      </c>
      <c r="Q38" t="s">
        <v>231</v>
      </c>
      <c r="R38" t="s">
        <v>232</v>
      </c>
      <c r="S38" t="s">
        <v>233</v>
      </c>
      <c r="T38">
        <v>2000</v>
      </c>
      <c r="U38" t="s">
        <v>109</v>
      </c>
      <c r="V38">
        <v>2111</v>
      </c>
      <c r="W38" t="s">
        <v>303</v>
      </c>
      <c r="X38">
        <v>0</v>
      </c>
      <c r="Y38" t="s">
        <v>46</v>
      </c>
      <c r="Z38" s="1">
        <v>0</v>
      </c>
      <c r="AA38" s="1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/>
      <c r="AH38">
        <v>0</v>
      </c>
      <c r="AI38" s="3"/>
      <c r="AJ38" s="3"/>
      <c r="AK38" s="3">
        <v>14000</v>
      </c>
      <c r="AL38" s="3">
        <f t="shared" si="2"/>
        <v>14000</v>
      </c>
      <c r="AM38" s="3" t="s">
        <v>471</v>
      </c>
    </row>
    <row r="39" spans="1:45" hidden="1" x14ac:dyDescent="0.3">
      <c r="A39" t="s">
        <v>132</v>
      </c>
      <c r="B39" t="s">
        <v>133</v>
      </c>
      <c r="C39">
        <v>1</v>
      </c>
      <c r="D39" t="s">
        <v>495</v>
      </c>
      <c r="E39">
        <v>1.3</v>
      </c>
      <c r="F39" t="s">
        <v>496</v>
      </c>
      <c r="G39" t="s">
        <v>34</v>
      </c>
      <c r="H39" t="s">
        <v>35</v>
      </c>
      <c r="I39" t="s">
        <v>36</v>
      </c>
      <c r="J39" t="s">
        <v>37</v>
      </c>
      <c r="K39" t="s">
        <v>38</v>
      </c>
      <c r="L39" t="s">
        <v>39</v>
      </c>
      <c r="M39" t="s">
        <v>490</v>
      </c>
      <c r="N39">
        <v>6</v>
      </c>
      <c r="O39" t="s">
        <v>40</v>
      </c>
      <c r="P39">
        <v>18</v>
      </c>
      <c r="Q39" t="s">
        <v>300</v>
      </c>
      <c r="R39" t="s">
        <v>301</v>
      </c>
      <c r="S39" t="s">
        <v>302</v>
      </c>
      <c r="T39">
        <v>2000</v>
      </c>
      <c r="U39" t="s">
        <v>109</v>
      </c>
      <c r="V39">
        <v>2111</v>
      </c>
      <c r="W39" t="s">
        <v>303</v>
      </c>
      <c r="X39">
        <v>0</v>
      </c>
      <c r="Y39" t="s">
        <v>46</v>
      </c>
      <c r="Z39" s="1">
        <v>0</v>
      </c>
      <c r="AA39" s="1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/>
      <c r="AH39" s="3">
        <f>Z39-AB39</f>
        <v>0</v>
      </c>
      <c r="AI39" s="3"/>
      <c r="AJ39" s="3"/>
      <c r="AK39" s="3"/>
      <c r="AL39" s="3">
        <f t="shared" si="2"/>
        <v>0</v>
      </c>
      <c r="AM39" s="3"/>
      <c r="AN39">
        <v>0</v>
      </c>
      <c r="AO39">
        <v>0</v>
      </c>
      <c r="AP39">
        <v>0</v>
      </c>
      <c r="AQ39">
        <v>0</v>
      </c>
      <c r="AR39">
        <v>0</v>
      </c>
    </row>
    <row r="40" spans="1:45" hidden="1" x14ac:dyDescent="0.3">
      <c r="A40" t="s">
        <v>132</v>
      </c>
      <c r="B40" t="s">
        <v>133</v>
      </c>
      <c r="C40">
        <v>1</v>
      </c>
      <c r="D40" t="s">
        <v>495</v>
      </c>
      <c r="E40">
        <v>1.3</v>
      </c>
      <c r="F40" t="s">
        <v>496</v>
      </c>
      <c r="G40" t="s">
        <v>34</v>
      </c>
      <c r="H40" t="s">
        <v>35</v>
      </c>
      <c r="I40" t="s">
        <v>52</v>
      </c>
      <c r="J40" t="s">
        <v>53</v>
      </c>
      <c r="K40" t="s">
        <v>54</v>
      </c>
      <c r="L40" t="s">
        <v>55</v>
      </c>
      <c r="M40" t="s">
        <v>490</v>
      </c>
      <c r="N40">
        <v>6</v>
      </c>
      <c r="O40" t="s">
        <v>40</v>
      </c>
      <c r="P40">
        <v>21</v>
      </c>
      <c r="Q40" t="s">
        <v>113</v>
      </c>
      <c r="R40" t="s">
        <v>57</v>
      </c>
      <c r="S40" t="s">
        <v>58</v>
      </c>
      <c r="T40">
        <v>2000</v>
      </c>
      <c r="U40" t="s">
        <v>109</v>
      </c>
      <c r="V40">
        <v>2111</v>
      </c>
      <c r="W40" t="s">
        <v>303</v>
      </c>
      <c r="X40">
        <v>0</v>
      </c>
      <c r="Y40" t="s">
        <v>46</v>
      </c>
      <c r="Z40" s="1">
        <v>3474000</v>
      </c>
      <c r="AA40" s="1">
        <v>3474000</v>
      </c>
      <c r="AB40" s="1">
        <v>40845.199999999997</v>
      </c>
      <c r="AC40" s="1">
        <v>40845.199999999997</v>
      </c>
      <c r="AD40">
        <v>0</v>
      </c>
      <c r="AE40">
        <v>0</v>
      </c>
      <c r="AF40">
        <v>0</v>
      </c>
      <c r="AG40"/>
      <c r="AH40" s="3">
        <f>Z40-AB40</f>
        <v>3433154.8</v>
      </c>
      <c r="AI40" s="3"/>
      <c r="AJ40" s="3"/>
      <c r="AK40" s="3"/>
      <c r="AL40" s="3">
        <f t="shared" si="2"/>
        <v>3474000</v>
      </c>
      <c r="AM40" s="3"/>
      <c r="AN40">
        <v>0</v>
      </c>
      <c r="AO40">
        <v>0</v>
      </c>
      <c r="AP40">
        <v>0</v>
      </c>
      <c r="AQ40">
        <v>0</v>
      </c>
      <c r="AR40">
        <v>0</v>
      </c>
    </row>
    <row r="41" spans="1:45" hidden="1" x14ac:dyDescent="0.3">
      <c r="A41" t="s">
        <v>132</v>
      </c>
      <c r="B41" t="s">
        <v>133</v>
      </c>
      <c r="C41">
        <v>2</v>
      </c>
      <c r="D41" t="s">
        <v>499</v>
      </c>
      <c r="E41">
        <v>2.2000000000000002</v>
      </c>
      <c r="F41" t="s">
        <v>500</v>
      </c>
      <c r="G41" t="s">
        <v>222</v>
      </c>
      <c r="H41" t="s">
        <v>223</v>
      </c>
      <c r="I41" t="s">
        <v>136</v>
      </c>
      <c r="J41" t="s">
        <v>137</v>
      </c>
      <c r="K41" t="s">
        <v>73</v>
      </c>
      <c r="L41" t="s">
        <v>74</v>
      </c>
      <c r="M41" t="s">
        <v>490</v>
      </c>
      <c r="N41">
        <v>1</v>
      </c>
      <c r="O41" t="s">
        <v>224</v>
      </c>
      <c r="P41">
        <v>16</v>
      </c>
      <c r="Q41" t="s">
        <v>231</v>
      </c>
      <c r="R41" t="s">
        <v>232</v>
      </c>
      <c r="S41" t="s">
        <v>233</v>
      </c>
      <c r="T41">
        <v>2000</v>
      </c>
      <c r="U41" t="s">
        <v>109</v>
      </c>
      <c r="V41">
        <v>2121</v>
      </c>
      <c r="W41" t="s">
        <v>324</v>
      </c>
      <c r="X41">
        <v>0</v>
      </c>
      <c r="Y41" t="s">
        <v>46</v>
      </c>
      <c r="Z41" s="1">
        <v>0</v>
      </c>
      <c r="AA41" s="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/>
      <c r="AH41">
        <v>0</v>
      </c>
      <c r="AI41" s="3"/>
      <c r="AJ41" s="3"/>
      <c r="AK41" s="3">
        <v>13000</v>
      </c>
      <c r="AL41" s="3">
        <f t="shared" si="2"/>
        <v>13000</v>
      </c>
      <c r="AM41" s="3" t="s">
        <v>471</v>
      </c>
    </row>
    <row r="42" spans="1:45" hidden="1" x14ac:dyDescent="0.3">
      <c r="A42" t="s">
        <v>132</v>
      </c>
      <c r="B42" t="s">
        <v>133</v>
      </c>
      <c r="C42">
        <v>1</v>
      </c>
      <c r="D42" t="s">
        <v>495</v>
      </c>
      <c r="E42">
        <v>1.3</v>
      </c>
      <c r="F42" t="s">
        <v>496</v>
      </c>
      <c r="G42" t="s">
        <v>34</v>
      </c>
      <c r="H42" t="s">
        <v>35</v>
      </c>
      <c r="I42" t="s">
        <v>136</v>
      </c>
      <c r="J42" t="s">
        <v>137</v>
      </c>
      <c r="K42" t="s">
        <v>73</v>
      </c>
      <c r="L42" t="s">
        <v>74</v>
      </c>
      <c r="M42" t="s">
        <v>490</v>
      </c>
      <c r="N42">
        <v>1</v>
      </c>
      <c r="O42" t="s">
        <v>224</v>
      </c>
      <c r="P42">
        <v>14</v>
      </c>
      <c r="Q42" t="s">
        <v>323</v>
      </c>
      <c r="R42" t="s">
        <v>232</v>
      </c>
      <c r="S42" t="s">
        <v>233</v>
      </c>
      <c r="T42">
        <v>2000</v>
      </c>
      <c r="U42" t="s">
        <v>109</v>
      </c>
      <c r="V42">
        <v>2121</v>
      </c>
      <c r="W42" t="s">
        <v>324</v>
      </c>
      <c r="X42">
        <v>0</v>
      </c>
      <c r="Y42" t="s">
        <v>46</v>
      </c>
      <c r="Z42" s="1">
        <v>70000</v>
      </c>
      <c r="AA42" s="1">
        <v>70000</v>
      </c>
      <c r="AB42">
        <v>0</v>
      </c>
      <c r="AC42">
        <v>0</v>
      </c>
      <c r="AD42">
        <v>0</v>
      </c>
      <c r="AE42">
        <v>0</v>
      </c>
      <c r="AF42">
        <v>0</v>
      </c>
      <c r="AG42" s="14">
        <v>100000</v>
      </c>
      <c r="AH42" s="3">
        <f t="shared" ref="AH42:AH73" si="3">Z42-AB42</f>
        <v>70000</v>
      </c>
      <c r="AI42" s="3"/>
      <c r="AJ42" s="3"/>
      <c r="AK42" s="3"/>
      <c r="AL42" s="3">
        <f t="shared" si="2"/>
        <v>70000</v>
      </c>
      <c r="AM42" s="3"/>
      <c r="AN42">
        <v>0</v>
      </c>
      <c r="AO42">
        <v>0</v>
      </c>
      <c r="AP42">
        <v>0</v>
      </c>
      <c r="AQ42">
        <v>0</v>
      </c>
      <c r="AR42">
        <v>0</v>
      </c>
    </row>
    <row r="43" spans="1:45" hidden="1" x14ac:dyDescent="0.3">
      <c r="A43" t="s">
        <v>132</v>
      </c>
      <c r="B43" t="s">
        <v>133</v>
      </c>
      <c r="C43">
        <v>1</v>
      </c>
      <c r="D43" t="s">
        <v>495</v>
      </c>
      <c r="E43">
        <v>1.7</v>
      </c>
      <c r="F43" t="s">
        <v>497</v>
      </c>
      <c r="G43" t="s">
        <v>71</v>
      </c>
      <c r="H43" t="s">
        <v>72</v>
      </c>
      <c r="I43" t="s">
        <v>52</v>
      </c>
      <c r="J43" t="s">
        <v>53</v>
      </c>
      <c r="K43" t="s">
        <v>73</v>
      </c>
      <c r="L43" t="s">
        <v>74</v>
      </c>
      <c r="M43" t="s">
        <v>490</v>
      </c>
      <c r="N43">
        <v>3</v>
      </c>
      <c r="O43" t="s">
        <v>75</v>
      </c>
      <c r="P43">
        <v>11</v>
      </c>
      <c r="Q43" t="s">
        <v>173</v>
      </c>
      <c r="R43" t="s">
        <v>77</v>
      </c>
      <c r="S43" t="s">
        <v>78</v>
      </c>
      <c r="T43">
        <v>2000</v>
      </c>
      <c r="U43" t="s">
        <v>109</v>
      </c>
      <c r="V43">
        <v>2131</v>
      </c>
      <c r="W43" t="s">
        <v>174</v>
      </c>
      <c r="X43">
        <v>0</v>
      </c>
      <c r="Y43" t="s">
        <v>46</v>
      </c>
      <c r="Z43" s="1">
        <v>1000000</v>
      </c>
      <c r="AA43" s="1">
        <v>1000000</v>
      </c>
      <c r="AB43">
        <v>0</v>
      </c>
      <c r="AC43">
        <v>0</v>
      </c>
      <c r="AD43">
        <v>0</v>
      </c>
      <c r="AE43">
        <v>0</v>
      </c>
      <c r="AF43">
        <v>0</v>
      </c>
      <c r="AG43" s="1">
        <v>2000000</v>
      </c>
      <c r="AH43" s="3">
        <f t="shared" si="3"/>
        <v>1000000</v>
      </c>
      <c r="AI43" s="3"/>
      <c r="AJ43" s="3"/>
      <c r="AK43" s="3">
        <v>1000000</v>
      </c>
      <c r="AL43" s="3">
        <f t="shared" si="2"/>
        <v>2000000</v>
      </c>
      <c r="AM43" s="3"/>
      <c r="AN43">
        <v>0</v>
      </c>
      <c r="AO43">
        <v>0</v>
      </c>
      <c r="AP43">
        <v>0</v>
      </c>
      <c r="AQ43">
        <v>0</v>
      </c>
      <c r="AR43">
        <v>0</v>
      </c>
    </row>
    <row r="44" spans="1:45" hidden="1" x14ac:dyDescent="0.3">
      <c r="A44" t="s">
        <v>132</v>
      </c>
      <c r="B44" t="s">
        <v>133</v>
      </c>
      <c r="C44">
        <v>3</v>
      </c>
      <c r="D44" t="s">
        <v>508</v>
      </c>
      <c r="E44">
        <v>3.8</v>
      </c>
      <c r="F44" t="s">
        <v>509</v>
      </c>
      <c r="G44" t="s">
        <v>80</v>
      </c>
      <c r="H44" t="s">
        <v>81</v>
      </c>
      <c r="I44" t="s">
        <v>52</v>
      </c>
      <c r="J44" t="s">
        <v>53</v>
      </c>
      <c r="K44" t="s">
        <v>82</v>
      </c>
      <c r="L44" t="s">
        <v>83</v>
      </c>
      <c r="M44" t="s">
        <v>490</v>
      </c>
      <c r="N44">
        <v>6</v>
      </c>
      <c r="O44" t="s">
        <v>40</v>
      </c>
      <c r="P44">
        <v>49</v>
      </c>
      <c r="Q44" t="s">
        <v>186</v>
      </c>
      <c r="R44" t="s">
        <v>85</v>
      </c>
      <c r="S44" t="s">
        <v>86</v>
      </c>
      <c r="T44">
        <v>2000</v>
      </c>
      <c r="U44" t="s">
        <v>109</v>
      </c>
      <c r="V44">
        <v>2141</v>
      </c>
      <c r="W44" t="s">
        <v>187</v>
      </c>
      <c r="X44">
        <v>0</v>
      </c>
      <c r="Y44" t="s">
        <v>46</v>
      </c>
      <c r="Z44" s="1">
        <v>15000</v>
      </c>
      <c r="AA44" s="1">
        <v>0</v>
      </c>
      <c r="AB44" s="1">
        <v>4350</v>
      </c>
      <c r="AC44">
        <v>0</v>
      </c>
      <c r="AD44">
        <v>0</v>
      </c>
      <c r="AE44">
        <v>0</v>
      </c>
      <c r="AF44">
        <v>0</v>
      </c>
      <c r="AG44" s="1">
        <v>180000</v>
      </c>
      <c r="AH44" s="3">
        <f t="shared" si="3"/>
        <v>10650</v>
      </c>
      <c r="AI44" s="3"/>
      <c r="AJ44" s="3"/>
      <c r="AK44" s="3">
        <f>AG44-Z44</f>
        <v>165000</v>
      </c>
      <c r="AL44" s="3">
        <f t="shared" si="2"/>
        <v>180000</v>
      </c>
      <c r="AM44" s="3"/>
      <c r="AN44">
        <v>0</v>
      </c>
      <c r="AO44" s="1">
        <v>15000</v>
      </c>
      <c r="AP44">
        <v>0</v>
      </c>
      <c r="AQ44">
        <v>0</v>
      </c>
      <c r="AR44" s="1">
        <v>15000</v>
      </c>
    </row>
    <row r="45" spans="1:45" hidden="1" x14ac:dyDescent="0.3">
      <c r="A45" t="s">
        <v>132</v>
      </c>
      <c r="B45" t="s">
        <v>133</v>
      </c>
      <c r="C45">
        <v>1</v>
      </c>
      <c r="D45" t="s">
        <v>495</v>
      </c>
      <c r="E45">
        <v>1.3</v>
      </c>
      <c r="F45" t="s">
        <v>496</v>
      </c>
      <c r="G45" t="s">
        <v>34</v>
      </c>
      <c r="H45" t="s">
        <v>35</v>
      </c>
      <c r="I45" t="s">
        <v>36</v>
      </c>
      <c r="J45" t="s">
        <v>37</v>
      </c>
      <c r="K45" t="s">
        <v>38</v>
      </c>
      <c r="L45" t="s">
        <v>39</v>
      </c>
      <c r="M45" t="s">
        <v>490</v>
      </c>
      <c r="N45">
        <v>6</v>
      </c>
      <c r="O45" t="s">
        <v>40</v>
      </c>
      <c r="P45">
        <v>18</v>
      </c>
      <c r="Q45" t="s">
        <v>300</v>
      </c>
      <c r="R45" t="s">
        <v>301</v>
      </c>
      <c r="S45" t="s">
        <v>302</v>
      </c>
      <c r="T45">
        <v>2000</v>
      </c>
      <c r="U45" t="s">
        <v>109</v>
      </c>
      <c r="V45">
        <v>2141</v>
      </c>
      <c r="W45" t="s">
        <v>187</v>
      </c>
      <c r="X45">
        <v>0</v>
      </c>
      <c r="Y45" t="s">
        <v>46</v>
      </c>
      <c r="Z45" s="1">
        <v>0</v>
      </c>
      <c r="AA45" s="1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/>
      <c r="AH45" s="3">
        <f t="shared" si="3"/>
        <v>0</v>
      </c>
      <c r="AI45" s="3"/>
      <c r="AJ45" s="3"/>
      <c r="AK45" s="3"/>
      <c r="AL45" s="3">
        <f t="shared" si="2"/>
        <v>0</v>
      </c>
      <c r="AM45" s="3"/>
      <c r="AN45">
        <v>0</v>
      </c>
      <c r="AO45">
        <v>0</v>
      </c>
      <c r="AP45">
        <v>0</v>
      </c>
      <c r="AQ45">
        <v>0</v>
      </c>
      <c r="AR45">
        <v>0</v>
      </c>
    </row>
    <row r="46" spans="1:45" hidden="1" x14ac:dyDescent="0.3">
      <c r="A46" t="s">
        <v>132</v>
      </c>
      <c r="B46" t="s">
        <v>133</v>
      </c>
      <c r="C46">
        <v>1</v>
      </c>
      <c r="D46" t="s">
        <v>495</v>
      </c>
      <c r="E46">
        <v>1.3</v>
      </c>
      <c r="F46" t="s">
        <v>496</v>
      </c>
      <c r="G46" t="s">
        <v>34</v>
      </c>
      <c r="H46" t="s">
        <v>35</v>
      </c>
      <c r="I46" t="s">
        <v>52</v>
      </c>
      <c r="J46" t="s">
        <v>53</v>
      </c>
      <c r="K46" t="s">
        <v>54</v>
      </c>
      <c r="L46" t="s">
        <v>55</v>
      </c>
      <c r="M46" t="s">
        <v>490</v>
      </c>
      <c r="N46">
        <v>6</v>
      </c>
      <c r="O46" t="s">
        <v>40</v>
      </c>
      <c r="P46">
        <v>21</v>
      </c>
      <c r="Q46" t="s">
        <v>113</v>
      </c>
      <c r="R46" t="s">
        <v>57</v>
      </c>
      <c r="S46" t="s">
        <v>58</v>
      </c>
      <c r="T46">
        <v>2000</v>
      </c>
      <c r="U46" t="s">
        <v>109</v>
      </c>
      <c r="V46">
        <v>2141</v>
      </c>
      <c r="W46" t="s">
        <v>187</v>
      </c>
      <c r="X46">
        <v>0</v>
      </c>
      <c r="Y46" t="s">
        <v>46</v>
      </c>
      <c r="Z46" s="1">
        <v>23000</v>
      </c>
      <c r="AA46" s="1">
        <v>23000</v>
      </c>
      <c r="AB46">
        <v>0</v>
      </c>
      <c r="AC46">
        <v>0</v>
      </c>
      <c r="AD46">
        <v>0</v>
      </c>
      <c r="AE46">
        <v>0</v>
      </c>
      <c r="AF46">
        <v>0</v>
      </c>
      <c r="AG46"/>
      <c r="AH46" s="3">
        <f t="shared" si="3"/>
        <v>23000</v>
      </c>
      <c r="AI46" s="3"/>
      <c r="AJ46" s="3"/>
      <c r="AK46" s="3"/>
      <c r="AL46" s="3">
        <f t="shared" si="2"/>
        <v>23000</v>
      </c>
      <c r="AM46" s="3"/>
      <c r="AN46">
        <v>0</v>
      </c>
      <c r="AO46">
        <v>0</v>
      </c>
      <c r="AP46">
        <v>0</v>
      </c>
      <c r="AQ46">
        <v>0</v>
      </c>
      <c r="AR46">
        <v>0</v>
      </c>
    </row>
    <row r="47" spans="1:45" hidden="1" x14ac:dyDescent="0.3">
      <c r="A47" t="s">
        <v>132</v>
      </c>
      <c r="B47" t="s">
        <v>133</v>
      </c>
      <c r="C47">
        <v>1</v>
      </c>
      <c r="D47" t="s">
        <v>495</v>
      </c>
      <c r="E47">
        <v>1.3</v>
      </c>
      <c r="F47" t="s">
        <v>496</v>
      </c>
      <c r="G47" t="s">
        <v>34</v>
      </c>
      <c r="H47" t="s">
        <v>35</v>
      </c>
      <c r="I47" t="s">
        <v>52</v>
      </c>
      <c r="J47" t="s">
        <v>53</v>
      </c>
      <c r="K47" t="s">
        <v>54</v>
      </c>
      <c r="L47" t="s">
        <v>55</v>
      </c>
      <c r="M47" t="s">
        <v>490</v>
      </c>
      <c r="N47">
        <v>6</v>
      </c>
      <c r="O47" t="s">
        <v>40</v>
      </c>
      <c r="P47">
        <v>21</v>
      </c>
      <c r="Q47" t="s">
        <v>113</v>
      </c>
      <c r="R47" t="s">
        <v>57</v>
      </c>
      <c r="S47" t="s">
        <v>58</v>
      </c>
      <c r="T47">
        <v>2000</v>
      </c>
      <c r="U47" t="s">
        <v>109</v>
      </c>
      <c r="V47">
        <v>2151</v>
      </c>
      <c r="W47" t="s">
        <v>357</v>
      </c>
      <c r="X47">
        <v>0</v>
      </c>
      <c r="Y47" t="s">
        <v>46</v>
      </c>
      <c r="Z47" s="1">
        <v>420</v>
      </c>
      <c r="AA47" s="1">
        <v>420</v>
      </c>
      <c r="AB47">
        <v>0</v>
      </c>
      <c r="AC47">
        <v>0</v>
      </c>
      <c r="AD47">
        <v>0</v>
      </c>
      <c r="AE47">
        <v>0</v>
      </c>
      <c r="AF47">
        <v>0</v>
      </c>
      <c r="AG47"/>
      <c r="AH47" s="3">
        <f t="shared" si="3"/>
        <v>420</v>
      </c>
      <c r="AI47" s="3"/>
      <c r="AJ47" s="3"/>
      <c r="AK47" s="3"/>
      <c r="AL47" s="3">
        <f t="shared" si="2"/>
        <v>420</v>
      </c>
      <c r="AM47" s="3"/>
      <c r="AN47">
        <v>0</v>
      </c>
      <c r="AO47">
        <v>0</v>
      </c>
      <c r="AP47">
        <v>0</v>
      </c>
      <c r="AQ47">
        <v>0</v>
      </c>
      <c r="AR47">
        <v>0</v>
      </c>
    </row>
    <row r="48" spans="1:45" hidden="1" x14ac:dyDescent="0.3">
      <c r="A48" t="s">
        <v>132</v>
      </c>
      <c r="B48" t="s">
        <v>133</v>
      </c>
      <c r="C48">
        <v>2</v>
      </c>
      <c r="D48" t="s">
        <v>499</v>
      </c>
      <c r="E48">
        <v>2.2999999999999998</v>
      </c>
      <c r="F48" t="s">
        <v>501</v>
      </c>
      <c r="G48" t="s">
        <v>206</v>
      </c>
      <c r="H48" t="s">
        <v>207</v>
      </c>
      <c r="I48" t="s">
        <v>52</v>
      </c>
      <c r="J48" t="s">
        <v>53</v>
      </c>
      <c r="K48" t="s">
        <v>91</v>
      </c>
      <c r="L48" t="s">
        <v>92</v>
      </c>
      <c r="M48" t="s">
        <v>490</v>
      </c>
      <c r="N48">
        <v>3</v>
      </c>
      <c r="O48" t="s">
        <v>75</v>
      </c>
      <c r="P48">
        <v>39</v>
      </c>
      <c r="Q48" t="s">
        <v>208</v>
      </c>
      <c r="R48" t="s">
        <v>209</v>
      </c>
      <c r="S48" t="s">
        <v>210</v>
      </c>
      <c r="T48">
        <v>2000</v>
      </c>
      <c r="U48" t="s">
        <v>109</v>
      </c>
      <c r="V48">
        <v>2161</v>
      </c>
      <c r="W48" t="s">
        <v>211</v>
      </c>
      <c r="X48">
        <v>0</v>
      </c>
      <c r="Y48" t="s">
        <v>46</v>
      </c>
      <c r="Z48" s="1">
        <v>650000</v>
      </c>
      <c r="AA48" s="1">
        <v>650000</v>
      </c>
      <c r="AB48" s="1">
        <v>242022.39999999999</v>
      </c>
      <c r="AC48">
        <v>0</v>
      </c>
      <c r="AD48">
        <v>0</v>
      </c>
      <c r="AE48">
        <v>0</v>
      </c>
      <c r="AF48">
        <v>0</v>
      </c>
      <c r="AG48"/>
      <c r="AH48" s="3">
        <f t="shared" si="3"/>
        <v>407977.6</v>
      </c>
      <c r="AI48" s="3"/>
      <c r="AJ48" s="3"/>
      <c r="AK48" s="3"/>
      <c r="AL48" s="3">
        <f t="shared" si="2"/>
        <v>650000</v>
      </c>
      <c r="AM48" s="3"/>
      <c r="AN48">
        <v>0</v>
      </c>
      <c r="AO48">
        <v>0</v>
      </c>
      <c r="AP48">
        <v>0</v>
      </c>
      <c r="AQ48">
        <v>0</v>
      </c>
      <c r="AR48">
        <v>0</v>
      </c>
    </row>
    <row r="49" spans="1:44" hidden="1" x14ac:dyDescent="0.3">
      <c r="A49" t="s">
        <v>132</v>
      </c>
      <c r="B49" t="s">
        <v>133</v>
      </c>
      <c r="C49">
        <v>2</v>
      </c>
      <c r="D49" t="s">
        <v>499</v>
      </c>
      <c r="E49">
        <v>2.2000000000000002</v>
      </c>
      <c r="F49" t="s">
        <v>500</v>
      </c>
      <c r="G49" t="s">
        <v>222</v>
      </c>
      <c r="H49" t="s">
        <v>223</v>
      </c>
      <c r="I49" t="s">
        <v>136</v>
      </c>
      <c r="J49" t="s">
        <v>137</v>
      </c>
      <c r="K49" t="s">
        <v>73</v>
      </c>
      <c r="L49" t="s">
        <v>74</v>
      </c>
      <c r="M49" t="s">
        <v>490</v>
      </c>
      <c r="N49">
        <v>1</v>
      </c>
      <c r="O49" t="s">
        <v>224</v>
      </c>
      <c r="P49">
        <v>16</v>
      </c>
      <c r="Q49" t="s">
        <v>231</v>
      </c>
      <c r="R49" t="s">
        <v>232</v>
      </c>
      <c r="S49" t="s">
        <v>233</v>
      </c>
      <c r="T49">
        <v>2000</v>
      </c>
      <c r="U49" t="s">
        <v>109</v>
      </c>
      <c r="V49">
        <v>2161</v>
      </c>
      <c r="W49" t="s">
        <v>211</v>
      </c>
      <c r="X49">
        <v>0</v>
      </c>
      <c r="Y49" t="s">
        <v>46</v>
      </c>
      <c r="Z49" s="1">
        <v>20000</v>
      </c>
      <c r="AA49" s="1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/>
      <c r="AH49" s="3">
        <f t="shared" si="3"/>
        <v>20000</v>
      </c>
      <c r="AI49" s="3"/>
      <c r="AJ49" s="3"/>
      <c r="AK49" s="3">
        <f>30000+23000</f>
        <v>53000</v>
      </c>
      <c r="AL49" s="3">
        <f t="shared" si="2"/>
        <v>73000</v>
      </c>
      <c r="AM49" s="3" t="s">
        <v>471</v>
      </c>
      <c r="AN49">
        <v>0</v>
      </c>
      <c r="AO49" s="1">
        <v>20000</v>
      </c>
      <c r="AP49">
        <v>0</v>
      </c>
      <c r="AQ49">
        <v>0</v>
      </c>
      <c r="AR49" s="1">
        <v>20000</v>
      </c>
    </row>
    <row r="50" spans="1:44" hidden="1" x14ac:dyDescent="0.3">
      <c r="A50" t="s">
        <v>132</v>
      </c>
      <c r="B50" t="s">
        <v>133</v>
      </c>
      <c r="C50">
        <v>2</v>
      </c>
      <c r="D50" t="s">
        <v>499</v>
      </c>
      <c r="E50">
        <v>2.1</v>
      </c>
      <c r="F50" t="s">
        <v>498</v>
      </c>
      <c r="G50" t="s">
        <v>89</v>
      </c>
      <c r="H50" t="s">
        <v>90</v>
      </c>
      <c r="I50" t="s">
        <v>52</v>
      </c>
      <c r="J50" t="s">
        <v>53</v>
      </c>
      <c r="K50" t="s">
        <v>91</v>
      </c>
      <c r="L50" t="s">
        <v>92</v>
      </c>
      <c r="M50" t="s">
        <v>490</v>
      </c>
      <c r="N50">
        <v>3</v>
      </c>
      <c r="O50" t="s">
        <v>75</v>
      </c>
      <c r="P50">
        <v>35</v>
      </c>
      <c r="Q50" t="s">
        <v>93</v>
      </c>
      <c r="R50" t="s">
        <v>94</v>
      </c>
      <c r="S50" t="s">
        <v>95</v>
      </c>
      <c r="T50">
        <v>2000</v>
      </c>
      <c r="U50" t="s">
        <v>109</v>
      </c>
      <c r="V50">
        <v>2161</v>
      </c>
      <c r="W50" t="s">
        <v>211</v>
      </c>
      <c r="X50">
        <v>0</v>
      </c>
      <c r="Y50" t="s">
        <v>46</v>
      </c>
      <c r="Z50" s="1">
        <v>175000</v>
      </c>
      <c r="AA50" s="1">
        <v>175000</v>
      </c>
      <c r="AB50">
        <v>0</v>
      </c>
      <c r="AC50">
        <v>0</v>
      </c>
      <c r="AD50">
        <v>0</v>
      </c>
      <c r="AE50">
        <v>0</v>
      </c>
      <c r="AF50">
        <v>0</v>
      </c>
      <c r="AG50"/>
      <c r="AH50" s="3">
        <f t="shared" si="3"/>
        <v>175000</v>
      </c>
      <c r="AI50" s="3"/>
      <c r="AJ50" s="3"/>
      <c r="AK50" s="3"/>
      <c r="AL50" s="3">
        <f t="shared" si="2"/>
        <v>175000</v>
      </c>
      <c r="AM50" s="3"/>
      <c r="AN50">
        <v>0</v>
      </c>
      <c r="AO50">
        <v>0</v>
      </c>
      <c r="AP50">
        <v>0</v>
      </c>
      <c r="AQ50">
        <v>0</v>
      </c>
      <c r="AR50">
        <v>0</v>
      </c>
    </row>
    <row r="51" spans="1:44" hidden="1" x14ac:dyDescent="0.3">
      <c r="A51" t="s">
        <v>132</v>
      </c>
      <c r="B51" t="s">
        <v>133</v>
      </c>
      <c r="C51">
        <v>1</v>
      </c>
      <c r="D51" t="s">
        <v>495</v>
      </c>
      <c r="E51">
        <v>1.3</v>
      </c>
      <c r="F51" t="s">
        <v>496</v>
      </c>
      <c r="G51" t="s">
        <v>34</v>
      </c>
      <c r="H51" t="s">
        <v>35</v>
      </c>
      <c r="I51" t="s">
        <v>52</v>
      </c>
      <c r="J51" t="s">
        <v>53</v>
      </c>
      <c r="K51" t="s">
        <v>54</v>
      </c>
      <c r="L51" t="s">
        <v>55</v>
      </c>
      <c r="M51" t="s">
        <v>490</v>
      </c>
      <c r="N51">
        <v>6</v>
      </c>
      <c r="O51" t="s">
        <v>40</v>
      </c>
      <c r="P51">
        <v>21</v>
      </c>
      <c r="Q51" t="s">
        <v>113</v>
      </c>
      <c r="R51" t="s">
        <v>57</v>
      </c>
      <c r="S51" t="s">
        <v>58</v>
      </c>
      <c r="T51">
        <v>2000</v>
      </c>
      <c r="U51" t="s">
        <v>109</v>
      </c>
      <c r="V51">
        <v>2161</v>
      </c>
      <c r="W51" t="s">
        <v>211</v>
      </c>
      <c r="X51">
        <v>0</v>
      </c>
      <c r="Y51" t="s">
        <v>46</v>
      </c>
      <c r="Z51" s="1">
        <v>1828856.1</v>
      </c>
      <c r="AA51" s="1">
        <v>1828856.1</v>
      </c>
      <c r="AB51" s="1">
        <v>160723.24</v>
      </c>
      <c r="AC51" s="1">
        <v>160723.24</v>
      </c>
      <c r="AD51">
        <v>0</v>
      </c>
      <c r="AE51">
        <v>0</v>
      </c>
      <c r="AF51">
        <v>0</v>
      </c>
      <c r="AG51"/>
      <c r="AH51" s="3">
        <f t="shared" si="3"/>
        <v>1668132.86</v>
      </c>
      <c r="AI51" s="3"/>
      <c r="AJ51" s="3"/>
      <c r="AK51" s="3"/>
      <c r="AL51" s="3">
        <f t="shared" si="2"/>
        <v>1828856.1</v>
      </c>
      <c r="AM51" s="3"/>
      <c r="AN51">
        <v>0</v>
      </c>
      <c r="AO51">
        <v>0</v>
      </c>
      <c r="AP51">
        <v>0</v>
      </c>
      <c r="AQ51">
        <v>0</v>
      </c>
      <c r="AR51">
        <v>0</v>
      </c>
    </row>
    <row r="52" spans="1:44" hidden="1" x14ac:dyDescent="0.3">
      <c r="A52" t="s">
        <v>132</v>
      </c>
      <c r="B52" t="s">
        <v>133</v>
      </c>
      <c r="C52">
        <v>1</v>
      </c>
      <c r="D52" t="s">
        <v>495</v>
      </c>
      <c r="E52">
        <v>1.3</v>
      </c>
      <c r="F52" t="s">
        <v>496</v>
      </c>
      <c r="G52" t="s">
        <v>34</v>
      </c>
      <c r="H52" t="s">
        <v>35</v>
      </c>
      <c r="I52" t="s">
        <v>52</v>
      </c>
      <c r="J52" t="s">
        <v>53</v>
      </c>
      <c r="K52" t="s">
        <v>91</v>
      </c>
      <c r="L52" t="s">
        <v>92</v>
      </c>
      <c r="M52" t="s">
        <v>490</v>
      </c>
      <c r="N52">
        <v>3</v>
      </c>
      <c r="O52" t="s">
        <v>75</v>
      </c>
      <c r="P52">
        <v>33</v>
      </c>
      <c r="Q52" t="s">
        <v>381</v>
      </c>
      <c r="R52" t="s">
        <v>382</v>
      </c>
      <c r="S52" t="s">
        <v>383</v>
      </c>
      <c r="T52">
        <v>2000</v>
      </c>
      <c r="U52" t="s">
        <v>109</v>
      </c>
      <c r="V52">
        <v>2161</v>
      </c>
      <c r="W52" t="s">
        <v>211</v>
      </c>
      <c r="X52">
        <v>0</v>
      </c>
      <c r="Y52" t="s">
        <v>46</v>
      </c>
      <c r="Z52" s="1">
        <v>1250000</v>
      </c>
      <c r="AA52" s="1">
        <v>1250000</v>
      </c>
      <c r="AB52" s="1">
        <v>553061.31999999995</v>
      </c>
      <c r="AC52">
        <v>0</v>
      </c>
      <c r="AD52">
        <v>0</v>
      </c>
      <c r="AE52">
        <v>0</v>
      </c>
      <c r="AF52">
        <v>0</v>
      </c>
      <c r="AG52" s="1"/>
      <c r="AH52" s="3">
        <f t="shared" si="3"/>
        <v>696938.68</v>
      </c>
      <c r="AI52" s="3"/>
      <c r="AJ52" s="3"/>
      <c r="AK52" s="3"/>
      <c r="AL52" s="3">
        <f t="shared" si="2"/>
        <v>1250000</v>
      </c>
      <c r="AM52" s="3"/>
      <c r="AN52">
        <v>0</v>
      </c>
      <c r="AO52">
        <v>0</v>
      </c>
      <c r="AP52">
        <v>0</v>
      </c>
      <c r="AQ52">
        <v>0</v>
      </c>
      <c r="AR52">
        <v>0</v>
      </c>
    </row>
    <row r="53" spans="1:44" hidden="1" x14ac:dyDescent="0.3">
      <c r="A53" t="s">
        <v>132</v>
      </c>
      <c r="B53" t="s">
        <v>133</v>
      </c>
      <c r="C53">
        <v>2</v>
      </c>
      <c r="D53" t="s">
        <v>499</v>
      </c>
      <c r="E53">
        <v>2.7</v>
      </c>
      <c r="F53" t="s">
        <v>249</v>
      </c>
      <c r="G53" t="s">
        <v>248</v>
      </c>
      <c r="H53" t="s">
        <v>249</v>
      </c>
      <c r="I53" t="s">
        <v>52</v>
      </c>
      <c r="J53" t="s">
        <v>53</v>
      </c>
      <c r="K53" t="s">
        <v>271</v>
      </c>
      <c r="L53" t="s">
        <v>272</v>
      </c>
      <c r="M53" t="s">
        <v>490</v>
      </c>
      <c r="N53">
        <v>4</v>
      </c>
      <c r="O53" t="s">
        <v>273</v>
      </c>
      <c r="P53">
        <v>48</v>
      </c>
      <c r="Q53" t="s">
        <v>274</v>
      </c>
      <c r="R53" t="s">
        <v>275</v>
      </c>
      <c r="S53" t="s">
        <v>276</v>
      </c>
      <c r="T53">
        <v>2000</v>
      </c>
      <c r="U53" t="s">
        <v>109</v>
      </c>
      <c r="V53">
        <v>2171</v>
      </c>
      <c r="W53" t="s">
        <v>277</v>
      </c>
      <c r="X53">
        <v>0</v>
      </c>
      <c r="Y53" t="s">
        <v>46</v>
      </c>
      <c r="Z53" s="1">
        <v>30000</v>
      </c>
      <c r="AA53" s="1">
        <v>30000</v>
      </c>
      <c r="AB53">
        <v>0</v>
      </c>
      <c r="AC53">
        <v>0</v>
      </c>
      <c r="AD53">
        <v>0</v>
      </c>
      <c r="AE53">
        <v>0</v>
      </c>
      <c r="AF53">
        <v>0</v>
      </c>
      <c r="AG53"/>
      <c r="AH53" s="3">
        <f t="shared" si="3"/>
        <v>30000</v>
      </c>
      <c r="AI53" s="3"/>
      <c r="AJ53" s="3"/>
      <c r="AK53" s="3"/>
      <c r="AL53" s="3">
        <f t="shared" si="2"/>
        <v>30000</v>
      </c>
      <c r="AM53" s="3"/>
      <c r="AN53">
        <v>0</v>
      </c>
      <c r="AO53">
        <v>0</v>
      </c>
      <c r="AP53">
        <v>0</v>
      </c>
      <c r="AQ53">
        <v>0</v>
      </c>
      <c r="AR53">
        <v>0</v>
      </c>
    </row>
    <row r="54" spans="1:44" hidden="1" x14ac:dyDescent="0.3">
      <c r="A54" t="s">
        <v>132</v>
      </c>
      <c r="B54" t="s">
        <v>133</v>
      </c>
      <c r="C54">
        <v>1</v>
      </c>
      <c r="D54" t="s">
        <v>495</v>
      </c>
      <c r="E54">
        <v>1.3</v>
      </c>
      <c r="F54" t="s">
        <v>496</v>
      </c>
      <c r="G54" t="s">
        <v>34</v>
      </c>
      <c r="H54" t="s">
        <v>35</v>
      </c>
      <c r="I54" t="s">
        <v>325</v>
      </c>
      <c r="J54" t="s">
        <v>326</v>
      </c>
      <c r="K54" t="s">
        <v>73</v>
      </c>
      <c r="L54" t="s">
        <v>74</v>
      </c>
      <c r="M54" t="s">
        <v>490</v>
      </c>
      <c r="N54">
        <v>1</v>
      </c>
      <c r="O54" t="s">
        <v>224</v>
      </c>
      <c r="P54">
        <v>15</v>
      </c>
      <c r="Q54" t="s">
        <v>327</v>
      </c>
      <c r="R54" t="s">
        <v>232</v>
      </c>
      <c r="S54" t="s">
        <v>233</v>
      </c>
      <c r="T54">
        <v>2000</v>
      </c>
      <c r="U54" t="s">
        <v>109</v>
      </c>
      <c r="V54">
        <v>2171</v>
      </c>
      <c r="W54" t="s">
        <v>277</v>
      </c>
      <c r="X54">
        <v>0</v>
      </c>
      <c r="Y54" t="s">
        <v>46</v>
      </c>
      <c r="Z54" s="1">
        <v>300000</v>
      </c>
      <c r="AA54" s="1">
        <v>300000</v>
      </c>
      <c r="AB54">
        <v>0</v>
      </c>
      <c r="AC54">
        <v>0</v>
      </c>
      <c r="AD54">
        <v>0</v>
      </c>
      <c r="AE54">
        <v>0</v>
      </c>
      <c r="AF54">
        <v>0</v>
      </c>
      <c r="AG54" s="16">
        <v>300000</v>
      </c>
      <c r="AH54" s="3">
        <f t="shared" si="3"/>
        <v>300000</v>
      </c>
      <c r="AI54" s="3"/>
      <c r="AJ54" s="3"/>
      <c r="AK54" s="3"/>
      <c r="AL54" s="3">
        <f t="shared" si="2"/>
        <v>300000</v>
      </c>
      <c r="AM54" s="3"/>
      <c r="AN54">
        <v>0</v>
      </c>
      <c r="AO54">
        <v>0</v>
      </c>
      <c r="AP54">
        <v>0</v>
      </c>
      <c r="AQ54">
        <v>0</v>
      </c>
      <c r="AR54">
        <v>0</v>
      </c>
    </row>
    <row r="55" spans="1:44" hidden="1" x14ac:dyDescent="0.3">
      <c r="A55" t="s">
        <v>132</v>
      </c>
      <c r="B55" t="s">
        <v>133</v>
      </c>
      <c r="C55">
        <v>1</v>
      </c>
      <c r="D55" t="s">
        <v>495</v>
      </c>
      <c r="E55">
        <v>1.7</v>
      </c>
      <c r="F55" t="s">
        <v>497</v>
      </c>
      <c r="G55" t="s">
        <v>97</v>
      </c>
      <c r="H55" t="s">
        <v>98</v>
      </c>
      <c r="I55" t="s">
        <v>99</v>
      </c>
      <c r="J55" t="s">
        <v>100</v>
      </c>
      <c r="K55" t="s">
        <v>101</v>
      </c>
      <c r="L55" t="s">
        <v>102</v>
      </c>
      <c r="M55" t="s">
        <v>490</v>
      </c>
      <c r="N55">
        <v>7</v>
      </c>
      <c r="O55" t="s">
        <v>103</v>
      </c>
      <c r="P55">
        <v>41</v>
      </c>
      <c r="Q55" t="s">
        <v>108</v>
      </c>
      <c r="R55" t="s">
        <v>105</v>
      </c>
      <c r="S55" t="s">
        <v>106</v>
      </c>
      <c r="T55">
        <v>2000</v>
      </c>
      <c r="U55" t="s">
        <v>109</v>
      </c>
      <c r="V55">
        <v>2181</v>
      </c>
      <c r="W55" t="s">
        <v>282</v>
      </c>
      <c r="X55">
        <v>0</v>
      </c>
      <c r="Y55" t="s">
        <v>46</v>
      </c>
      <c r="Z55" s="1">
        <v>60000</v>
      </c>
      <c r="AA55" s="1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/>
      <c r="AH55" s="3">
        <f t="shared" si="3"/>
        <v>60000</v>
      </c>
      <c r="AI55" s="3"/>
      <c r="AJ55" s="3"/>
      <c r="AK55" s="3"/>
      <c r="AL55" s="3">
        <f t="shared" si="2"/>
        <v>60000</v>
      </c>
      <c r="AM55" s="3"/>
      <c r="AN55">
        <v>0</v>
      </c>
      <c r="AO55" s="1">
        <v>60000</v>
      </c>
      <c r="AP55">
        <v>0</v>
      </c>
      <c r="AQ55">
        <v>0</v>
      </c>
      <c r="AR55" s="1">
        <v>60000</v>
      </c>
    </row>
    <row r="56" spans="1:44" hidden="1" x14ac:dyDescent="0.3">
      <c r="A56" t="s">
        <v>132</v>
      </c>
      <c r="B56" t="s">
        <v>133</v>
      </c>
      <c r="C56">
        <v>1</v>
      </c>
      <c r="D56" t="s">
        <v>495</v>
      </c>
      <c r="E56">
        <v>1.3</v>
      </c>
      <c r="F56" t="s">
        <v>496</v>
      </c>
      <c r="G56" t="s">
        <v>34</v>
      </c>
      <c r="H56" t="s">
        <v>35</v>
      </c>
      <c r="I56" t="s">
        <v>36</v>
      </c>
      <c r="J56" t="s">
        <v>37</v>
      </c>
      <c r="K56" t="s">
        <v>38</v>
      </c>
      <c r="L56" t="s">
        <v>39</v>
      </c>
      <c r="M56" t="s">
        <v>490</v>
      </c>
      <c r="N56">
        <v>6</v>
      </c>
      <c r="O56" t="s">
        <v>40</v>
      </c>
      <c r="P56">
        <v>20</v>
      </c>
      <c r="Q56" t="s">
        <v>318</v>
      </c>
      <c r="R56" t="s">
        <v>319</v>
      </c>
      <c r="S56" t="s">
        <v>320</v>
      </c>
      <c r="T56">
        <v>2000</v>
      </c>
      <c r="U56" t="s">
        <v>109</v>
      </c>
      <c r="V56">
        <v>2181</v>
      </c>
      <c r="W56" t="s">
        <v>282</v>
      </c>
      <c r="X56">
        <v>0</v>
      </c>
      <c r="Y56" t="s">
        <v>46</v>
      </c>
      <c r="Z56" s="1">
        <v>2000000</v>
      </c>
      <c r="AA56" s="1">
        <v>2000000</v>
      </c>
      <c r="AB56" s="1">
        <v>789000</v>
      </c>
      <c r="AC56" s="1">
        <v>39750</v>
      </c>
      <c r="AD56">
        <v>0</v>
      </c>
      <c r="AE56">
        <v>0</v>
      </c>
      <c r="AF56">
        <v>0</v>
      </c>
      <c r="AG56">
        <v>2000000</v>
      </c>
      <c r="AH56" s="3">
        <f t="shared" si="3"/>
        <v>1211000</v>
      </c>
      <c r="AI56" s="3"/>
      <c r="AJ56" s="3"/>
      <c r="AK56" s="3"/>
      <c r="AL56" s="3">
        <f t="shared" si="2"/>
        <v>2000000</v>
      </c>
      <c r="AM56" s="3"/>
      <c r="AN56">
        <v>0</v>
      </c>
      <c r="AO56">
        <v>0</v>
      </c>
      <c r="AP56">
        <v>0</v>
      </c>
      <c r="AQ56">
        <v>0</v>
      </c>
      <c r="AR56">
        <v>0</v>
      </c>
    </row>
    <row r="57" spans="1:44" hidden="1" x14ac:dyDescent="0.3">
      <c r="A57" t="s">
        <v>132</v>
      </c>
      <c r="B57" t="s">
        <v>133</v>
      </c>
      <c r="C57">
        <v>1</v>
      </c>
      <c r="D57" t="s">
        <v>495</v>
      </c>
      <c r="E57">
        <v>1.7</v>
      </c>
      <c r="F57" t="s">
        <v>497</v>
      </c>
      <c r="G57" t="s">
        <v>71</v>
      </c>
      <c r="H57" t="s">
        <v>72</v>
      </c>
      <c r="I57" t="s">
        <v>52</v>
      </c>
      <c r="J57" t="s">
        <v>53</v>
      </c>
      <c r="K57" t="s">
        <v>73</v>
      </c>
      <c r="L57" t="s">
        <v>74</v>
      </c>
      <c r="M57" t="s">
        <v>490</v>
      </c>
      <c r="N57">
        <v>3</v>
      </c>
      <c r="O57" t="s">
        <v>75</v>
      </c>
      <c r="P57">
        <v>11</v>
      </c>
      <c r="Q57" t="s">
        <v>173</v>
      </c>
      <c r="R57" t="s">
        <v>77</v>
      </c>
      <c r="S57" t="s">
        <v>78</v>
      </c>
      <c r="T57">
        <v>2000</v>
      </c>
      <c r="U57" t="s">
        <v>109</v>
      </c>
      <c r="V57">
        <v>2211</v>
      </c>
      <c r="W57" t="s">
        <v>175</v>
      </c>
      <c r="X57">
        <v>0</v>
      </c>
      <c r="Y57" t="s">
        <v>46</v>
      </c>
      <c r="Z57" s="1">
        <v>150000</v>
      </c>
      <c r="AA57" s="1">
        <v>150000</v>
      </c>
      <c r="AB57">
        <v>0</v>
      </c>
      <c r="AC57">
        <v>0</v>
      </c>
      <c r="AD57">
        <v>0</v>
      </c>
      <c r="AE57">
        <v>0</v>
      </c>
      <c r="AF57">
        <v>0</v>
      </c>
      <c r="AG57" s="1">
        <v>300000</v>
      </c>
      <c r="AH57" s="3">
        <f t="shared" si="3"/>
        <v>150000</v>
      </c>
      <c r="AI57" s="3"/>
      <c r="AJ57" s="3"/>
      <c r="AK57" s="3">
        <v>150000</v>
      </c>
      <c r="AL57" s="3">
        <f t="shared" si="2"/>
        <v>300000</v>
      </c>
      <c r="AM57" s="3"/>
      <c r="AN57">
        <v>0</v>
      </c>
      <c r="AO57">
        <v>0</v>
      </c>
      <c r="AP57">
        <v>0</v>
      </c>
      <c r="AQ57">
        <v>0</v>
      </c>
      <c r="AR57">
        <v>0</v>
      </c>
    </row>
    <row r="58" spans="1:44" hidden="1" x14ac:dyDescent="0.3">
      <c r="A58" t="s">
        <v>132</v>
      </c>
      <c r="B58" t="s">
        <v>133</v>
      </c>
      <c r="C58">
        <v>1</v>
      </c>
      <c r="D58" t="s">
        <v>495</v>
      </c>
      <c r="E58">
        <v>1.7</v>
      </c>
      <c r="F58" t="s">
        <v>497</v>
      </c>
      <c r="G58" t="s">
        <v>97</v>
      </c>
      <c r="H58" t="s">
        <v>98</v>
      </c>
      <c r="I58" t="s">
        <v>99</v>
      </c>
      <c r="J58" t="s">
        <v>100</v>
      </c>
      <c r="K58" t="s">
        <v>101</v>
      </c>
      <c r="L58" t="s">
        <v>102</v>
      </c>
      <c r="M58" t="s">
        <v>490</v>
      </c>
      <c r="N58">
        <v>7</v>
      </c>
      <c r="O58" t="s">
        <v>103</v>
      </c>
      <c r="P58">
        <v>41</v>
      </c>
      <c r="Q58" t="s">
        <v>108</v>
      </c>
      <c r="R58" t="s">
        <v>105</v>
      </c>
      <c r="S58" t="s">
        <v>106</v>
      </c>
      <c r="T58">
        <v>2000</v>
      </c>
      <c r="U58" t="s">
        <v>109</v>
      </c>
      <c r="V58">
        <v>2211</v>
      </c>
      <c r="W58" t="s">
        <v>175</v>
      </c>
      <c r="X58">
        <v>0</v>
      </c>
      <c r="Y58" t="s">
        <v>46</v>
      </c>
      <c r="Z58" s="1">
        <v>390000</v>
      </c>
      <c r="AA58" s="1">
        <v>390000</v>
      </c>
      <c r="AB58" s="1">
        <v>369972.72</v>
      </c>
      <c r="AC58">
        <v>0</v>
      </c>
      <c r="AD58">
        <v>0</v>
      </c>
      <c r="AE58">
        <v>0</v>
      </c>
      <c r="AF58">
        <v>0</v>
      </c>
      <c r="AG58"/>
      <c r="AH58" s="3">
        <f t="shared" si="3"/>
        <v>20027.280000000028</v>
      </c>
      <c r="AI58" s="3"/>
      <c r="AJ58" s="3"/>
      <c r="AK58" s="3"/>
      <c r="AL58" s="3">
        <f t="shared" si="2"/>
        <v>390000</v>
      </c>
      <c r="AM58" s="3"/>
      <c r="AN58">
        <v>0</v>
      </c>
      <c r="AO58">
        <v>0</v>
      </c>
      <c r="AP58">
        <v>0</v>
      </c>
      <c r="AQ58">
        <v>0</v>
      </c>
      <c r="AR58">
        <v>0</v>
      </c>
    </row>
    <row r="59" spans="1:44" hidden="1" x14ac:dyDescent="0.3">
      <c r="A59" t="s">
        <v>132</v>
      </c>
      <c r="B59" t="s">
        <v>133</v>
      </c>
      <c r="C59">
        <v>1</v>
      </c>
      <c r="D59" t="s">
        <v>495</v>
      </c>
      <c r="E59">
        <v>1.3</v>
      </c>
      <c r="F59" t="s">
        <v>496</v>
      </c>
      <c r="G59" t="s">
        <v>286</v>
      </c>
      <c r="H59" t="s">
        <v>287</v>
      </c>
      <c r="I59" t="s">
        <v>288</v>
      </c>
      <c r="J59" t="s">
        <v>289</v>
      </c>
      <c r="K59" t="s">
        <v>290</v>
      </c>
      <c r="L59" t="s">
        <v>291</v>
      </c>
      <c r="M59" t="s">
        <v>490</v>
      </c>
      <c r="N59">
        <v>1</v>
      </c>
      <c r="O59" t="s">
        <v>224</v>
      </c>
      <c r="P59">
        <v>17</v>
      </c>
      <c r="Q59" t="s">
        <v>292</v>
      </c>
      <c r="R59" t="s">
        <v>293</v>
      </c>
      <c r="S59" t="s">
        <v>294</v>
      </c>
      <c r="T59">
        <v>2000</v>
      </c>
      <c r="U59" t="s">
        <v>109</v>
      </c>
      <c r="V59">
        <v>2211</v>
      </c>
      <c r="W59" t="s">
        <v>175</v>
      </c>
      <c r="X59">
        <v>0</v>
      </c>
      <c r="Y59" t="s">
        <v>46</v>
      </c>
      <c r="Z59" s="1">
        <v>25000</v>
      </c>
      <c r="AA59" s="1">
        <v>25000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85000</v>
      </c>
      <c r="AH59" s="3">
        <f t="shared" si="3"/>
        <v>25000</v>
      </c>
      <c r="AI59" s="3"/>
      <c r="AJ59" s="3"/>
      <c r="AK59" s="3"/>
      <c r="AL59" s="3">
        <f t="shared" si="2"/>
        <v>25000</v>
      </c>
      <c r="AM59" s="3"/>
      <c r="AN59">
        <v>0</v>
      </c>
      <c r="AO59">
        <v>0</v>
      </c>
      <c r="AP59">
        <v>0</v>
      </c>
      <c r="AQ59">
        <v>0</v>
      </c>
      <c r="AR59">
        <v>0</v>
      </c>
    </row>
    <row r="60" spans="1:44" hidden="1" x14ac:dyDescent="0.3">
      <c r="A60" t="s">
        <v>132</v>
      </c>
      <c r="B60" t="s">
        <v>133</v>
      </c>
      <c r="C60">
        <v>1</v>
      </c>
      <c r="D60" t="s">
        <v>495</v>
      </c>
      <c r="E60">
        <v>1.3</v>
      </c>
      <c r="F60" t="s">
        <v>496</v>
      </c>
      <c r="G60" t="s">
        <v>34</v>
      </c>
      <c r="H60" t="s">
        <v>35</v>
      </c>
      <c r="I60" t="s">
        <v>36</v>
      </c>
      <c r="J60" t="s">
        <v>37</v>
      </c>
      <c r="K60" t="s">
        <v>38</v>
      </c>
      <c r="L60" t="s">
        <v>39</v>
      </c>
      <c r="M60" t="s">
        <v>490</v>
      </c>
      <c r="N60">
        <v>6</v>
      </c>
      <c r="O60" t="s">
        <v>40</v>
      </c>
      <c r="P60">
        <v>18</v>
      </c>
      <c r="Q60" t="s">
        <v>300</v>
      </c>
      <c r="R60" t="s">
        <v>301</v>
      </c>
      <c r="S60" t="s">
        <v>302</v>
      </c>
      <c r="T60">
        <v>2000</v>
      </c>
      <c r="U60" t="s">
        <v>109</v>
      </c>
      <c r="V60">
        <v>2211</v>
      </c>
      <c r="W60" t="s">
        <v>175</v>
      </c>
      <c r="X60">
        <v>0</v>
      </c>
      <c r="Y60" t="s">
        <v>46</v>
      </c>
      <c r="Z60" s="1">
        <v>2545</v>
      </c>
      <c r="AA60" s="1">
        <v>2545</v>
      </c>
      <c r="AB60">
        <v>0</v>
      </c>
      <c r="AC60">
        <v>0</v>
      </c>
      <c r="AD60">
        <v>0</v>
      </c>
      <c r="AE60">
        <v>0</v>
      </c>
      <c r="AF60">
        <v>0</v>
      </c>
      <c r="AG60"/>
      <c r="AH60" s="3">
        <f t="shared" si="3"/>
        <v>2545</v>
      </c>
      <c r="AI60" s="3"/>
      <c r="AJ60" s="3"/>
      <c r="AK60" s="3"/>
      <c r="AL60" s="3">
        <f t="shared" si="2"/>
        <v>2545</v>
      </c>
      <c r="AM60" s="3"/>
      <c r="AN60">
        <v>0</v>
      </c>
      <c r="AO60">
        <v>0</v>
      </c>
      <c r="AP60">
        <v>0</v>
      </c>
      <c r="AQ60">
        <v>0</v>
      </c>
      <c r="AR60">
        <v>0</v>
      </c>
    </row>
    <row r="61" spans="1:44" hidden="1" x14ac:dyDescent="0.3">
      <c r="A61" t="s">
        <v>132</v>
      </c>
      <c r="B61" t="s">
        <v>133</v>
      </c>
      <c r="C61">
        <v>1</v>
      </c>
      <c r="D61" t="s">
        <v>495</v>
      </c>
      <c r="E61">
        <v>1.3</v>
      </c>
      <c r="F61" t="s">
        <v>496</v>
      </c>
      <c r="G61" t="s">
        <v>34</v>
      </c>
      <c r="H61" t="s">
        <v>35</v>
      </c>
      <c r="I61" t="s">
        <v>52</v>
      </c>
      <c r="J61" t="s">
        <v>53</v>
      </c>
      <c r="K61" t="s">
        <v>329</v>
      </c>
      <c r="L61" t="s">
        <v>330</v>
      </c>
      <c r="M61" t="s">
        <v>490</v>
      </c>
      <c r="N61">
        <v>5</v>
      </c>
      <c r="O61" t="s">
        <v>258</v>
      </c>
      <c r="P61">
        <v>2</v>
      </c>
      <c r="Q61" t="s">
        <v>339</v>
      </c>
      <c r="R61" t="s">
        <v>340</v>
      </c>
      <c r="S61" t="s">
        <v>341</v>
      </c>
      <c r="T61">
        <v>2000</v>
      </c>
      <c r="U61" t="s">
        <v>109</v>
      </c>
      <c r="V61">
        <v>2211</v>
      </c>
      <c r="W61" t="s">
        <v>175</v>
      </c>
      <c r="X61">
        <v>0</v>
      </c>
      <c r="Y61" t="s">
        <v>46</v>
      </c>
      <c r="Z61" s="1">
        <v>0</v>
      </c>
      <c r="AA61" s="1">
        <v>100000</v>
      </c>
      <c r="AB61">
        <v>0</v>
      </c>
      <c r="AC61">
        <v>0</v>
      </c>
      <c r="AD61">
        <v>0</v>
      </c>
      <c r="AE61">
        <v>0</v>
      </c>
      <c r="AF61">
        <v>0</v>
      </c>
      <c r="AG61" s="1">
        <v>300000</v>
      </c>
      <c r="AH61" s="3">
        <f t="shared" si="3"/>
        <v>0</v>
      </c>
      <c r="AI61" s="3"/>
      <c r="AJ61" s="3"/>
      <c r="AK61" s="3"/>
      <c r="AL61" s="3">
        <f t="shared" si="2"/>
        <v>0</v>
      </c>
      <c r="AM61" s="3"/>
      <c r="AN61">
        <v>0</v>
      </c>
      <c r="AO61">
        <v>0</v>
      </c>
      <c r="AP61">
        <v>0</v>
      </c>
      <c r="AQ61" s="1">
        <v>100000</v>
      </c>
      <c r="AR61" s="1">
        <v>-100000</v>
      </c>
    </row>
    <row r="62" spans="1:44" hidden="1" x14ac:dyDescent="0.3">
      <c r="A62" t="s">
        <v>132</v>
      </c>
      <c r="B62" t="s">
        <v>133</v>
      </c>
      <c r="C62">
        <v>1</v>
      </c>
      <c r="D62" t="s">
        <v>495</v>
      </c>
      <c r="E62">
        <v>1.3</v>
      </c>
      <c r="F62" t="s">
        <v>496</v>
      </c>
      <c r="G62" t="s">
        <v>34</v>
      </c>
      <c r="H62" t="s">
        <v>35</v>
      </c>
      <c r="I62" t="s">
        <v>52</v>
      </c>
      <c r="J62" t="s">
        <v>53</v>
      </c>
      <c r="K62" t="s">
        <v>329</v>
      </c>
      <c r="L62" t="s">
        <v>330</v>
      </c>
      <c r="M62" t="s">
        <v>490</v>
      </c>
      <c r="N62">
        <v>5</v>
      </c>
      <c r="O62" t="s">
        <v>258</v>
      </c>
      <c r="P62">
        <v>5</v>
      </c>
      <c r="Q62" t="s">
        <v>342</v>
      </c>
      <c r="R62" t="s">
        <v>343</v>
      </c>
      <c r="S62" t="s">
        <v>344</v>
      </c>
      <c r="T62">
        <v>2000</v>
      </c>
      <c r="U62" t="s">
        <v>109</v>
      </c>
      <c r="V62">
        <v>2211</v>
      </c>
      <c r="W62" t="s">
        <v>175</v>
      </c>
      <c r="X62">
        <v>0</v>
      </c>
      <c r="Y62" t="s">
        <v>46</v>
      </c>
      <c r="Z62" s="1">
        <v>100000</v>
      </c>
      <c r="AA62" s="1">
        <v>0</v>
      </c>
      <c r="AB62" s="1">
        <v>10000</v>
      </c>
      <c r="AC62" s="1">
        <v>10000</v>
      </c>
      <c r="AD62">
        <v>0</v>
      </c>
      <c r="AE62">
        <v>0</v>
      </c>
      <c r="AF62">
        <v>0</v>
      </c>
      <c r="AG62" s="1">
        <v>100000</v>
      </c>
      <c r="AH62" s="3">
        <f t="shared" si="3"/>
        <v>90000</v>
      </c>
      <c r="AI62" s="3"/>
      <c r="AJ62" s="3"/>
      <c r="AK62" s="3"/>
      <c r="AL62" s="3">
        <f t="shared" si="2"/>
        <v>100000</v>
      </c>
      <c r="AM62" s="3"/>
      <c r="AN62">
        <v>0</v>
      </c>
      <c r="AO62" s="1">
        <v>100000</v>
      </c>
      <c r="AP62">
        <v>0</v>
      </c>
      <c r="AQ62">
        <v>0</v>
      </c>
      <c r="AR62" s="1">
        <v>100000</v>
      </c>
    </row>
    <row r="63" spans="1:44" hidden="1" x14ac:dyDescent="0.3">
      <c r="A63" t="s">
        <v>132</v>
      </c>
      <c r="B63" t="s">
        <v>133</v>
      </c>
      <c r="C63">
        <v>1</v>
      </c>
      <c r="D63" t="s">
        <v>495</v>
      </c>
      <c r="E63">
        <v>1.3</v>
      </c>
      <c r="F63" t="s">
        <v>496</v>
      </c>
      <c r="G63" t="s">
        <v>34</v>
      </c>
      <c r="H63" t="s">
        <v>35</v>
      </c>
      <c r="I63" t="s">
        <v>52</v>
      </c>
      <c r="J63" t="s">
        <v>53</v>
      </c>
      <c r="K63" t="s">
        <v>54</v>
      </c>
      <c r="L63" t="s">
        <v>55</v>
      </c>
      <c r="M63" t="s">
        <v>490</v>
      </c>
      <c r="N63">
        <v>6</v>
      </c>
      <c r="O63" t="s">
        <v>40</v>
      </c>
      <c r="P63">
        <v>21</v>
      </c>
      <c r="Q63" t="s">
        <v>113</v>
      </c>
      <c r="R63" t="s">
        <v>57</v>
      </c>
      <c r="S63" t="s">
        <v>58</v>
      </c>
      <c r="T63">
        <v>2000</v>
      </c>
      <c r="U63" t="s">
        <v>109</v>
      </c>
      <c r="V63">
        <v>2211</v>
      </c>
      <c r="W63" t="s">
        <v>175</v>
      </c>
      <c r="X63">
        <v>0</v>
      </c>
      <c r="Y63" t="s">
        <v>46</v>
      </c>
      <c r="Z63" s="1">
        <v>241120</v>
      </c>
      <c r="AA63" s="1">
        <v>200000</v>
      </c>
      <c r="AB63" s="1">
        <v>96174</v>
      </c>
      <c r="AC63" s="1">
        <v>41374</v>
      </c>
      <c r="AD63">
        <v>0</v>
      </c>
      <c r="AE63">
        <v>0</v>
      </c>
      <c r="AF63">
        <v>0</v>
      </c>
      <c r="AG63"/>
      <c r="AH63" s="3">
        <f t="shared" si="3"/>
        <v>144946</v>
      </c>
      <c r="AI63" s="3"/>
      <c r="AJ63" s="3"/>
      <c r="AK63" s="3"/>
      <c r="AL63" s="3">
        <f t="shared" si="2"/>
        <v>241120</v>
      </c>
      <c r="AM63" s="3"/>
      <c r="AN63">
        <v>0</v>
      </c>
      <c r="AO63" s="1">
        <v>41120</v>
      </c>
      <c r="AP63">
        <v>0</v>
      </c>
      <c r="AQ63">
        <v>0</v>
      </c>
      <c r="AR63" s="1">
        <v>41120</v>
      </c>
    </row>
    <row r="64" spans="1:44" hidden="1" x14ac:dyDescent="0.3">
      <c r="A64" t="s">
        <v>132</v>
      </c>
      <c r="B64" t="s">
        <v>133</v>
      </c>
      <c r="C64">
        <v>3</v>
      </c>
      <c r="D64" t="s">
        <v>506</v>
      </c>
      <c r="E64">
        <v>3.1</v>
      </c>
      <c r="F64" t="s">
        <v>505</v>
      </c>
      <c r="G64" t="s">
        <v>134</v>
      </c>
      <c r="H64" t="s">
        <v>135</v>
      </c>
      <c r="I64" t="s">
        <v>52</v>
      </c>
      <c r="J64" t="s">
        <v>53</v>
      </c>
      <c r="K64" t="s">
        <v>138</v>
      </c>
      <c r="L64" t="s">
        <v>139</v>
      </c>
      <c r="M64" t="s">
        <v>490</v>
      </c>
      <c r="N64">
        <v>8</v>
      </c>
      <c r="O64" t="s">
        <v>140</v>
      </c>
      <c r="P64">
        <v>42</v>
      </c>
      <c r="Q64" t="s">
        <v>147</v>
      </c>
      <c r="R64" t="s">
        <v>148</v>
      </c>
      <c r="S64" t="s">
        <v>149</v>
      </c>
      <c r="T64">
        <v>2000</v>
      </c>
      <c r="U64" t="s">
        <v>109</v>
      </c>
      <c r="V64">
        <v>2221</v>
      </c>
      <c r="W64" t="s">
        <v>150</v>
      </c>
      <c r="X64">
        <v>0</v>
      </c>
      <c r="Y64" t="s">
        <v>46</v>
      </c>
      <c r="Z64" s="1">
        <v>96000</v>
      </c>
      <c r="AA64" s="1">
        <v>96000</v>
      </c>
      <c r="AB64" s="1">
        <v>93600</v>
      </c>
      <c r="AC64">
        <v>0</v>
      </c>
      <c r="AD64">
        <v>0</v>
      </c>
      <c r="AE64">
        <v>0</v>
      </c>
      <c r="AF64">
        <v>0</v>
      </c>
      <c r="AG64"/>
      <c r="AH64" s="3">
        <f t="shared" si="3"/>
        <v>2400</v>
      </c>
      <c r="AI64" s="3"/>
      <c r="AJ64" s="3"/>
      <c r="AK64" s="3"/>
      <c r="AL64" s="3">
        <f t="shared" si="2"/>
        <v>96000</v>
      </c>
      <c r="AM64" s="3"/>
      <c r="AN64">
        <v>0</v>
      </c>
      <c r="AO64">
        <v>0</v>
      </c>
      <c r="AP64">
        <v>0</v>
      </c>
      <c r="AQ64">
        <v>0</v>
      </c>
      <c r="AR64">
        <v>0</v>
      </c>
    </row>
    <row r="65" spans="1:44" hidden="1" x14ac:dyDescent="0.3">
      <c r="A65" t="s">
        <v>132</v>
      </c>
      <c r="B65" t="s">
        <v>133</v>
      </c>
      <c r="C65">
        <v>2</v>
      </c>
      <c r="D65" t="s">
        <v>499</v>
      </c>
      <c r="E65">
        <v>2.7</v>
      </c>
      <c r="F65" t="s">
        <v>249</v>
      </c>
      <c r="G65" t="s">
        <v>248</v>
      </c>
      <c r="H65" t="s">
        <v>249</v>
      </c>
      <c r="I65" t="s">
        <v>52</v>
      </c>
      <c r="J65" t="s">
        <v>53</v>
      </c>
      <c r="K65" t="s">
        <v>271</v>
      </c>
      <c r="L65" t="s">
        <v>272</v>
      </c>
      <c r="M65" t="s">
        <v>490</v>
      </c>
      <c r="N65">
        <v>4</v>
      </c>
      <c r="O65" t="s">
        <v>273</v>
      </c>
      <c r="P65">
        <v>48</v>
      </c>
      <c r="Q65" t="s">
        <v>274</v>
      </c>
      <c r="R65" t="s">
        <v>275</v>
      </c>
      <c r="S65" t="s">
        <v>276</v>
      </c>
      <c r="T65">
        <v>2000</v>
      </c>
      <c r="U65" t="s">
        <v>109</v>
      </c>
      <c r="V65">
        <v>2221</v>
      </c>
      <c r="W65" t="s">
        <v>150</v>
      </c>
      <c r="X65">
        <v>0</v>
      </c>
      <c r="Y65" t="s">
        <v>46</v>
      </c>
      <c r="Z65" s="1">
        <v>40000</v>
      </c>
      <c r="AA65" s="1">
        <v>40000</v>
      </c>
      <c r="AB65">
        <v>0</v>
      </c>
      <c r="AC65">
        <v>0</v>
      </c>
      <c r="AD65">
        <v>0</v>
      </c>
      <c r="AE65">
        <v>0</v>
      </c>
      <c r="AF65">
        <v>0</v>
      </c>
      <c r="AG65"/>
      <c r="AH65" s="3">
        <f t="shared" si="3"/>
        <v>40000</v>
      </c>
      <c r="AI65" s="3"/>
      <c r="AJ65" s="3"/>
      <c r="AK65" s="3"/>
      <c r="AL65" s="3">
        <f t="shared" si="2"/>
        <v>40000</v>
      </c>
      <c r="AM65" s="3"/>
      <c r="AN65">
        <v>0</v>
      </c>
      <c r="AO65">
        <v>0</v>
      </c>
      <c r="AP65">
        <v>0</v>
      </c>
      <c r="AQ65">
        <v>0</v>
      </c>
      <c r="AR65">
        <v>0</v>
      </c>
    </row>
    <row r="66" spans="1:44" hidden="1" x14ac:dyDescent="0.3">
      <c r="A66" t="s">
        <v>132</v>
      </c>
      <c r="B66" t="s">
        <v>133</v>
      </c>
      <c r="C66">
        <v>1</v>
      </c>
      <c r="D66" t="s">
        <v>495</v>
      </c>
      <c r="E66">
        <v>1.3</v>
      </c>
      <c r="F66" t="s">
        <v>496</v>
      </c>
      <c r="G66" t="s">
        <v>34</v>
      </c>
      <c r="H66" t="s">
        <v>35</v>
      </c>
      <c r="I66" t="s">
        <v>52</v>
      </c>
      <c r="J66" t="s">
        <v>53</v>
      </c>
      <c r="K66" t="s">
        <v>138</v>
      </c>
      <c r="L66" t="s">
        <v>139</v>
      </c>
      <c r="M66" t="s">
        <v>490</v>
      </c>
      <c r="N66">
        <v>3</v>
      </c>
      <c r="O66" t="s">
        <v>75</v>
      </c>
      <c r="P66">
        <v>43</v>
      </c>
      <c r="Q66" t="s">
        <v>385</v>
      </c>
      <c r="R66" t="s">
        <v>386</v>
      </c>
      <c r="S66" t="s">
        <v>387</v>
      </c>
      <c r="T66">
        <v>2000</v>
      </c>
      <c r="U66" t="s">
        <v>109</v>
      </c>
      <c r="V66">
        <v>2221</v>
      </c>
      <c r="W66" t="s">
        <v>150</v>
      </c>
      <c r="X66">
        <v>0</v>
      </c>
      <c r="Y66" t="s">
        <v>46</v>
      </c>
      <c r="Z66" s="1">
        <v>70000</v>
      </c>
      <c r="AA66" s="1">
        <v>70000</v>
      </c>
      <c r="AB66">
        <v>0</v>
      </c>
      <c r="AC66">
        <v>0</v>
      </c>
      <c r="AD66">
        <v>0</v>
      </c>
      <c r="AE66">
        <v>0</v>
      </c>
      <c r="AF66">
        <v>0</v>
      </c>
      <c r="AG66"/>
      <c r="AH66" s="3">
        <f t="shared" si="3"/>
        <v>70000</v>
      </c>
      <c r="AI66" s="3"/>
      <c r="AJ66" s="3"/>
      <c r="AK66" s="3"/>
      <c r="AL66" s="3">
        <f t="shared" si="2"/>
        <v>70000</v>
      </c>
      <c r="AM66" s="3"/>
      <c r="AN66">
        <v>0</v>
      </c>
      <c r="AO66">
        <v>0</v>
      </c>
      <c r="AP66">
        <v>0</v>
      </c>
      <c r="AQ66">
        <v>0</v>
      </c>
      <c r="AR66">
        <v>0</v>
      </c>
    </row>
    <row r="67" spans="1:44" hidden="1" x14ac:dyDescent="0.3">
      <c r="A67" t="s">
        <v>132</v>
      </c>
      <c r="B67" t="s">
        <v>133</v>
      </c>
      <c r="C67">
        <v>2</v>
      </c>
      <c r="D67" t="s">
        <v>499</v>
      </c>
      <c r="E67">
        <v>2.1</v>
      </c>
      <c r="F67" t="s">
        <v>498</v>
      </c>
      <c r="G67" t="s">
        <v>400</v>
      </c>
      <c r="H67" t="s">
        <v>401</v>
      </c>
      <c r="I67" t="s">
        <v>99</v>
      </c>
      <c r="J67" t="s">
        <v>100</v>
      </c>
      <c r="K67" t="s">
        <v>402</v>
      </c>
      <c r="L67" t="s">
        <v>403</v>
      </c>
      <c r="M67" t="s">
        <v>490</v>
      </c>
      <c r="N67">
        <v>4</v>
      </c>
      <c r="O67" t="s">
        <v>273</v>
      </c>
      <c r="P67">
        <v>56</v>
      </c>
      <c r="Q67" t="s">
        <v>404</v>
      </c>
      <c r="R67" t="s">
        <v>405</v>
      </c>
      <c r="S67" t="s">
        <v>406</v>
      </c>
      <c r="T67">
        <v>2000</v>
      </c>
      <c r="U67" t="s">
        <v>109</v>
      </c>
      <c r="V67">
        <v>2221</v>
      </c>
      <c r="W67" t="s">
        <v>150</v>
      </c>
      <c r="X67">
        <v>0</v>
      </c>
      <c r="Y67" t="s">
        <v>46</v>
      </c>
      <c r="Z67" s="1">
        <v>420000</v>
      </c>
      <c r="AA67" s="1">
        <v>420000</v>
      </c>
      <c r="AB67">
        <v>0</v>
      </c>
      <c r="AC67">
        <v>0</v>
      </c>
      <c r="AD67">
        <v>0</v>
      </c>
      <c r="AE67">
        <v>0</v>
      </c>
      <c r="AF67">
        <v>0</v>
      </c>
      <c r="AG67"/>
      <c r="AH67" s="3">
        <f t="shared" si="3"/>
        <v>420000</v>
      </c>
      <c r="AI67" s="3"/>
      <c r="AJ67" s="3"/>
      <c r="AK67" s="3"/>
      <c r="AL67" s="3">
        <f t="shared" ref="AL67:AL98" si="4">Z67+AI67-AJ67+AK67</f>
        <v>420000</v>
      </c>
      <c r="AM67" s="3"/>
      <c r="AN67">
        <v>0</v>
      </c>
      <c r="AO67">
        <v>0</v>
      </c>
      <c r="AP67">
        <v>0</v>
      </c>
      <c r="AQ67">
        <v>0</v>
      </c>
      <c r="AR67">
        <v>0</v>
      </c>
    </row>
    <row r="68" spans="1:44" hidden="1" x14ac:dyDescent="0.3">
      <c r="A68" t="s">
        <v>132</v>
      </c>
      <c r="B68" t="s">
        <v>133</v>
      </c>
      <c r="C68">
        <v>1</v>
      </c>
      <c r="D68" t="s">
        <v>495</v>
      </c>
      <c r="E68">
        <v>1.7</v>
      </c>
      <c r="F68" t="s">
        <v>497</v>
      </c>
      <c r="G68" t="s">
        <v>71</v>
      </c>
      <c r="H68" t="s">
        <v>72</v>
      </c>
      <c r="I68" t="s">
        <v>52</v>
      </c>
      <c r="J68" t="s">
        <v>53</v>
      </c>
      <c r="K68" t="s">
        <v>73</v>
      </c>
      <c r="L68" t="s">
        <v>74</v>
      </c>
      <c r="M68" t="s">
        <v>490</v>
      </c>
      <c r="N68">
        <v>3</v>
      </c>
      <c r="O68" t="s">
        <v>75</v>
      </c>
      <c r="P68">
        <v>11</v>
      </c>
      <c r="Q68" t="s">
        <v>173</v>
      </c>
      <c r="R68" t="s">
        <v>77</v>
      </c>
      <c r="S68" t="s">
        <v>78</v>
      </c>
      <c r="T68">
        <v>2000</v>
      </c>
      <c r="U68" t="s">
        <v>109</v>
      </c>
      <c r="V68">
        <v>2231</v>
      </c>
      <c r="W68" t="s">
        <v>176</v>
      </c>
      <c r="X68">
        <v>0</v>
      </c>
      <c r="Y68" t="s">
        <v>46</v>
      </c>
      <c r="Z68" s="1">
        <v>5000</v>
      </c>
      <c r="AA68" s="1">
        <v>5000</v>
      </c>
      <c r="AB68">
        <v>0</v>
      </c>
      <c r="AC68">
        <v>0</v>
      </c>
      <c r="AD68">
        <v>0</v>
      </c>
      <c r="AE68">
        <v>0</v>
      </c>
      <c r="AF68">
        <v>0</v>
      </c>
      <c r="AG68" s="1">
        <v>5000</v>
      </c>
      <c r="AH68" s="3">
        <f t="shared" si="3"/>
        <v>5000</v>
      </c>
      <c r="AI68" s="3"/>
      <c r="AJ68" s="3"/>
      <c r="AK68" s="3"/>
      <c r="AL68" s="3">
        <f t="shared" si="4"/>
        <v>5000</v>
      </c>
      <c r="AM68" s="3"/>
      <c r="AN68">
        <v>0</v>
      </c>
      <c r="AO68">
        <v>0</v>
      </c>
      <c r="AP68">
        <v>0</v>
      </c>
      <c r="AQ68">
        <v>0</v>
      </c>
      <c r="AR68">
        <v>0</v>
      </c>
    </row>
    <row r="69" spans="1:44" hidden="1" x14ac:dyDescent="0.3">
      <c r="A69" t="s">
        <v>132</v>
      </c>
      <c r="B69" t="s">
        <v>133</v>
      </c>
      <c r="C69">
        <v>3</v>
      </c>
      <c r="D69" t="s">
        <v>506</v>
      </c>
      <c r="E69">
        <v>3.1</v>
      </c>
      <c r="F69" t="s">
        <v>505</v>
      </c>
      <c r="G69" t="s">
        <v>134</v>
      </c>
      <c r="H69" t="s">
        <v>135</v>
      </c>
      <c r="I69" t="s">
        <v>52</v>
      </c>
      <c r="J69" t="s">
        <v>53</v>
      </c>
      <c r="K69" t="s">
        <v>138</v>
      </c>
      <c r="L69" t="s">
        <v>139</v>
      </c>
      <c r="M69" t="s">
        <v>490</v>
      </c>
      <c r="N69">
        <v>8</v>
      </c>
      <c r="O69" t="s">
        <v>140</v>
      </c>
      <c r="P69">
        <v>42</v>
      </c>
      <c r="Q69" t="s">
        <v>147</v>
      </c>
      <c r="R69" t="s">
        <v>148</v>
      </c>
      <c r="S69" t="s">
        <v>149</v>
      </c>
      <c r="T69">
        <v>2000</v>
      </c>
      <c r="U69" t="s">
        <v>109</v>
      </c>
      <c r="V69">
        <v>2351</v>
      </c>
      <c r="W69" t="s">
        <v>151</v>
      </c>
      <c r="X69">
        <v>0</v>
      </c>
      <c r="Y69" t="s">
        <v>46</v>
      </c>
      <c r="Z69" s="1">
        <v>500000</v>
      </c>
      <c r="AA69" s="1">
        <v>500000</v>
      </c>
      <c r="AB69">
        <v>0</v>
      </c>
      <c r="AC69">
        <v>0</v>
      </c>
      <c r="AD69">
        <v>0</v>
      </c>
      <c r="AE69">
        <v>0</v>
      </c>
      <c r="AF69">
        <v>0</v>
      </c>
      <c r="AG69"/>
      <c r="AH69" s="3">
        <f t="shared" si="3"/>
        <v>500000</v>
      </c>
      <c r="AI69" s="3"/>
      <c r="AJ69" s="3"/>
      <c r="AK69" s="3"/>
      <c r="AL69" s="3">
        <f t="shared" si="4"/>
        <v>500000</v>
      </c>
      <c r="AM69" s="3"/>
      <c r="AN69">
        <v>0</v>
      </c>
      <c r="AO69">
        <v>0</v>
      </c>
      <c r="AP69">
        <v>0</v>
      </c>
      <c r="AQ69">
        <v>0</v>
      </c>
      <c r="AR69">
        <v>0</v>
      </c>
    </row>
    <row r="70" spans="1:44" hidden="1" x14ac:dyDescent="0.3">
      <c r="A70" t="s">
        <v>132</v>
      </c>
      <c r="B70" t="s">
        <v>133</v>
      </c>
      <c r="C70">
        <v>3</v>
      </c>
      <c r="D70" t="s">
        <v>506</v>
      </c>
      <c r="E70">
        <v>3.1</v>
      </c>
      <c r="F70" t="s">
        <v>505</v>
      </c>
      <c r="G70" t="s">
        <v>134</v>
      </c>
      <c r="H70" t="s">
        <v>135</v>
      </c>
      <c r="I70" t="s">
        <v>52</v>
      </c>
      <c r="J70" t="s">
        <v>53</v>
      </c>
      <c r="K70" t="s">
        <v>138</v>
      </c>
      <c r="L70" t="s">
        <v>139</v>
      </c>
      <c r="M70" t="s">
        <v>490</v>
      </c>
      <c r="N70">
        <v>8</v>
      </c>
      <c r="O70" t="s">
        <v>140</v>
      </c>
      <c r="P70">
        <v>42</v>
      </c>
      <c r="Q70" t="s">
        <v>147</v>
      </c>
      <c r="R70" t="s">
        <v>148</v>
      </c>
      <c r="S70" t="s">
        <v>149</v>
      </c>
      <c r="T70">
        <v>2000</v>
      </c>
      <c r="U70" t="s">
        <v>109</v>
      </c>
      <c r="V70">
        <v>2391</v>
      </c>
      <c r="W70" t="s">
        <v>152</v>
      </c>
      <c r="X70">
        <v>0</v>
      </c>
      <c r="Y70" t="s">
        <v>46</v>
      </c>
      <c r="Z70" s="1">
        <v>700000</v>
      </c>
      <c r="AA70" s="1">
        <v>700000</v>
      </c>
      <c r="AB70">
        <v>0</v>
      </c>
      <c r="AC70">
        <v>0</v>
      </c>
      <c r="AD70">
        <v>0</v>
      </c>
      <c r="AE70">
        <v>0</v>
      </c>
      <c r="AF70">
        <v>0</v>
      </c>
      <c r="AG70"/>
      <c r="AH70" s="3">
        <f t="shared" si="3"/>
        <v>700000</v>
      </c>
      <c r="AI70" s="3"/>
      <c r="AJ70" s="3"/>
      <c r="AK70" s="3"/>
      <c r="AL70" s="3">
        <f t="shared" si="4"/>
        <v>700000</v>
      </c>
      <c r="AM70" s="3"/>
      <c r="AN70">
        <v>0</v>
      </c>
      <c r="AO70">
        <v>0</v>
      </c>
      <c r="AP70">
        <v>0</v>
      </c>
      <c r="AQ70">
        <v>0</v>
      </c>
      <c r="AR70">
        <v>0</v>
      </c>
    </row>
    <row r="71" spans="1:44" hidden="1" x14ac:dyDescent="0.3">
      <c r="A71" t="s">
        <v>132</v>
      </c>
      <c r="B71" t="s">
        <v>133</v>
      </c>
      <c r="C71">
        <v>2</v>
      </c>
      <c r="D71" t="s">
        <v>499</v>
      </c>
      <c r="E71">
        <v>2.2000000000000002</v>
      </c>
      <c r="F71" t="s">
        <v>500</v>
      </c>
      <c r="G71" t="s">
        <v>222</v>
      </c>
      <c r="H71" t="s">
        <v>223</v>
      </c>
      <c r="I71" t="s">
        <v>52</v>
      </c>
      <c r="J71" t="s">
        <v>53</v>
      </c>
      <c r="K71" t="s">
        <v>91</v>
      </c>
      <c r="L71" t="s">
        <v>92</v>
      </c>
      <c r="M71" t="s">
        <v>490</v>
      </c>
      <c r="N71">
        <v>2</v>
      </c>
      <c r="O71" t="s">
        <v>235</v>
      </c>
      <c r="P71">
        <v>36</v>
      </c>
      <c r="Q71" t="s">
        <v>236</v>
      </c>
      <c r="R71" t="s">
        <v>237</v>
      </c>
      <c r="S71" t="s">
        <v>238</v>
      </c>
      <c r="T71">
        <v>2000</v>
      </c>
      <c r="U71" t="s">
        <v>109</v>
      </c>
      <c r="V71">
        <v>2411</v>
      </c>
      <c r="W71" t="s">
        <v>239</v>
      </c>
      <c r="X71">
        <v>0</v>
      </c>
      <c r="Y71" t="s">
        <v>46</v>
      </c>
      <c r="Z71" s="1">
        <v>100000</v>
      </c>
      <c r="AA71" s="1">
        <v>100000</v>
      </c>
      <c r="AB71" s="1">
        <v>79645.600000000006</v>
      </c>
      <c r="AC71">
        <v>0</v>
      </c>
      <c r="AD71">
        <v>0</v>
      </c>
      <c r="AE71">
        <v>0</v>
      </c>
      <c r="AF71">
        <v>0</v>
      </c>
      <c r="AG71"/>
      <c r="AH71" s="3">
        <f t="shared" si="3"/>
        <v>20354.399999999994</v>
      </c>
      <c r="AI71" s="3"/>
      <c r="AJ71" s="3"/>
      <c r="AK71" s="3"/>
      <c r="AL71" s="3">
        <f t="shared" si="4"/>
        <v>100000</v>
      </c>
      <c r="AM71" s="3"/>
      <c r="AN71">
        <v>0</v>
      </c>
      <c r="AO71">
        <v>0</v>
      </c>
      <c r="AP71">
        <v>0</v>
      </c>
      <c r="AQ71">
        <v>0</v>
      </c>
      <c r="AR71">
        <v>0</v>
      </c>
    </row>
    <row r="72" spans="1:44" hidden="1" x14ac:dyDescent="0.3">
      <c r="A72" t="s">
        <v>132</v>
      </c>
      <c r="B72" t="s">
        <v>133</v>
      </c>
      <c r="C72">
        <v>1</v>
      </c>
      <c r="D72" t="s">
        <v>495</v>
      </c>
      <c r="E72">
        <v>1.3</v>
      </c>
      <c r="F72" t="s">
        <v>496</v>
      </c>
      <c r="G72" t="s">
        <v>34</v>
      </c>
      <c r="H72" t="s">
        <v>35</v>
      </c>
      <c r="I72" t="s">
        <v>325</v>
      </c>
      <c r="J72" t="s">
        <v>326</v>
      </c>
      <c r="K72" t="s">
        <v>73</v>
      </c>
      <c r="L72" t="s">
        <v>74</v>
      </c>
      <c r="M72" t="s">
        <v>490</v>
      </c>
      <c r="N72">
        <v>1</v>
      </c>
      <c r="O72" t="s">
        <v>224</v>
      </c>
      <c r="P72">
        <v>15</v>
      </c>
      <c r="Q72" t="s">
        <v>327</v>
      </c>
      <c r="R72" t="s">
        <v>232</v>
      </c>
      <c r="S72" t="s">
        <v>233</v>
      </c>
      <c r="T72">
        <v>2000</v>
      </c>
      <c r="U72" t="s">
        <v>109</v>
      </c>
      <c r="V72">
        <v>2411</v>
      </c>
      <c r="W72" t="s">
        <v>239</v>
      </c>
      <c r="X72">
        <v>0</v>
      </c>
      <c r="Y72" t="s">
        <v>46</v>
      </c>
      <c r="Z72" s="1">
        <v>150000</v>
      </c>
      <c r="AA72" s="1">
        <v>150000</v>
      </c>
      <c r="AB72">
        <v>0</v>
      </c>
      <c r="AC72">
        <v>0</v>
      </c>
      <c r="AD72">
        <v>0</v>
      </c>
      <c r="AE72">
        <v>0</v>
      </c>
      <c r="AF72">
        <v>0</v>
      </c>
      <c r="AG72" s="16">
        <v>150000</v>
      </c>
      <c r="AH72" s="3">
        <f t="shared" si="3"/>
        <v>150000</v>
      </c>
      <c r="AI72" s="3"/>
      <c r="AJ72" s="3"/>
      <c r="AK72" s="3"/>
      <c r="AL72" s="3">
        <f t="shared" si="4"/>
        <v>150000</v>
      </c>
      <c r="AM72" s="3"/>
      <c r="AN72">
        <v>0</v>
      </c>
      <c r="AO72">
        <v>0</v>
      </c>
      <c r="AP72">
        <v>0</v>
      </c>
      <c r="AQ72">
        <v>0</v>
      </c>
      <c r="AR72">
        <v>0</v>
      </c>
    </row>
    <row r="73" spans="1:44" hidden="1" x14ac:dyDescent="0.3">
      <c r="A73" t="s">
        <v>132</v>
      </c>
      <c r="B73" t="s">
        <v>133</v>
      </c>
      <c r="C73">
        <v>1</v>
      </c>
      <c r="D73" t="s">
        <v>495</v>
      </c>
      <c r="E73">
        <v>1.3</v>
      </c>
      <c r="F73" t="s">
        <v>496</v>
      </c>
      <c r="G73" t="s">
        <v>34</v>
      </c>
      <c r="H73" t="s">
        <v>35</v>
      </c>
      <c r="I73" t="s">
        <v>52</v>
      </c>
      <c r="J73" t="s">
        <v>53</v>
      </c>
      <c r="K73" t="s">
        <v>54</v>
      </c>
      <c r="L73" t="s">
        <v>55</v>
      </c>
      <c r="M73" t="s">
        <v>490</v>
      </c>
      <c r="N73">
        <v>6</v>
      </c>
      <c r="O73" t="s">
        <v>40</v>
      </c>
      <c r="P73">
        <v>21</v>
      </c>
      <c r="Q73" t="s">
        <v>113</v>
      </c>
      <c r="R73" t="s">
        <v>57</v>
      </c>
      <c r="S73" t="s">
        <v>58</v>
      </c>
      <c r="T73">
        <v>2000</v>
      </c>
      <c r="U73" t="s">
        <v>109</v>
      </c>
      <c r="V73">
        <v>2411</v>
      </c>
      <c r="W73" t="s">
        <v>239</v>
      </c>
      <c r="X73">
        <v>0</v>
      </c>
      <c r="Y73" t="s">
        <v>46</v>
      </c>
      <c r="Z73" s="1">
        <v>2000</v>
      </c>
      <c r="AA73" s="1">
        <v>2000</v>
      </c>
      <c r="AB73">
        <v>0</v>
      </c>
      <c r="AC73">
        <v>0</v>
      </c>
      <c r="AD73">
        <v>0</v>
      </c>
      <c r="AE73">
        <v>0</v>
      </c>
      <c r="AF73">
        <v>0</v>
      </c>
      <c r="AG73"/>
      <c r="AH73" s="3">
        <f t="shared" si="3"/>
        <v>2000</v>
      </c>
      <c r="AI73" s="3"/>
      <c r="AJ73" s="3"/>
      <c r="AK73" s="3"/>
      <c r="AL73" s="3">
        <f t="shared" si="4"/>
        <v>2000</v>
      </c>
      <c r="AM73" s="3"/>
      <c r="AN73">
        <v>0</v>
      </c>
      <c r="AO73">
        <v>0</v>
      </c>
      <c r="AP73">
        <v>0</v>
      </c>
      <c r="AQ73">
        <v>0</v>
      </c>
      <c r="AR73">
        <v>0</v>
      </c>
    </row>
    <row r="74" spans="1:44" hidden="1" x14ac:dyDescent="0.3">
      <c r="A74" t="s">
        <v>132</v>
      </c>
      <c r="B74" t="s">
        <v>133</v>
      </c>
      <c r="C74">
        <v>1</v>
      </c>
      <c r="D74" t="s">
        <v>495</v>
      </c>
      <c r="E74">
        <v>1.3</v>
      </c>
      <c r="F74" t="s">
        <v>496</v>
      </c>
      <c r="G74" t="s">
        <v>34</v>
      </c>
      <c r="H74" t="s">
        <v>35</v>
      </c>
      <c r="I74" t="s">
        <v>52</v>
      </c>
      <c r="J74" t="s">
        <v>53</v>
      </c>
      <c r="K74" t="s">
        <v>91</v>
      </c>
      <c r="L74" t="s">
        <v>92</v>
      </c>
      <c r="M74" t="s">
        <v>490</v>
      </c>
      <c r="N74">
        <v>3</v>
      </c>
      <c r="O74" t="s">
        <v>75</v>
      </c>
      <c r="P74">
        <v>33</v>
      </c>
      <c r="Q74" t="s">
        <v>381</v>
      </c>
      <c r="R74" t="s">
        <v>382</v>
      </c>
      <c r="S74" t="s">
        <v>383</v>
      </c>
      <c r="T74">
        <v>2000</v>
      </c>
      <c r="U74" t="s">
        <v>109</v>
      </c>
      <c r="V74">
        <v>2411</v>
      </c>
      <c r="W74" t="s">
        <v>239</v>
      </c>
      <c r="X74">
        <v>0</v>
      </c>
      <c r="Y74" t="s">
        <v>46</v>
      </c>
      <c r="Z74" s="1">
        <v>236389.6</v>
      </c>
      <c r="AA74" s="1">
        <v>236389.6</v>
      </c>
      <c r="AB74" s="1">
        <v>168739.84</v>
      </c>
      <c r="AC74">
        <v>0</v>
      </c>
      <c r="AD74">
        <v>0</v>
      </c>
      <c r="AE74">
        <v>0</v>
      </c>
      <c r="AF74">
        <v>0</v>
      </c>
      <c r="AG74" s="1"/>
      <c r="AH74" s="3">
        <f t="shared" ref="AH74:AH105" si="5">Z74-AB74</f>
        <v>67649.760000000009</v>
      </c>
      <c r="AI74" s="3"/>
      <c r="AJ74" s="3"/>
      <c r="AK74" s="3"/>
      <c r="AL74" s="3">
        <f t="shared" si="4"/>
        <v>236389.6</v>
      </c>
      <c r="AM74" s="3"/>
      <c r="AN74">
        <v>0</v>
      </c>
      <c r="AO74">
        <v>0</v>
      </c>
      <c r="AP74">
        <v>0</v>
      </c>
      <c r="AQ74">
        <v>0</v>
      </c>
      <c r="AR74">
        <v>0</v>
      </c>
    </row>
    <row r="75" spans="1:44" hidden="1" x14ac:dyDescent="0.3">
      <c r="A75" t="s">
        <v>132</v>
      </c>
      <c r="B75" t="s">
        <v>133</v>
      </c>
      <c r="C75">
        <v>2</v>
      </c>
      <c r="D75" t="s">
        <v>499</v>
      </c>
      <c r="E75">
        <v>2.2999999999999998</v>
      </c>
      <c r="F75" t="s">
        <v>501</v>
      </c>
      <c r="G75" t="s">
        <v>206</v>
      </c>
      <c r="H75" t="s">
        <v>207</v>
      </c>
      <c r="I75" t="s">
        <v>52</v>
      </c>
      <c r="J75" t="s">
        <v>53</v>
      </c>
      <c r="K75" t="s">
        <v>91</v>
      </c>
      <c r="L75" t="s">
        <v>92</v>
      </c>
      <c r="M75" t="s">
        <v>490</v>
      </c>
      <c r="N75">
        <v>3</v>
      </c>
      <c r="O75" t="s">
        <v>75</v>
      </c>
      <c r="P75">
        <v>39</v>
      </c>
      <c r="Q75" t="s">
        <v>208</v>
      </c>
      <c r="R75" t="s">
        <v>209</v>
      </c>
      <c r="S75" t="s">
        <v>210</v>
      </c>
      <c r="T75">
        <v>2000</v>
      </c>
      <c r="U75" t="s">
        <v>109</v>
      </c>
      <c r="V75">
        <v>2421</v>
      </c>
      <c r="W75" t="s">
        <v>212</v>
      </c>
      <c r="X75">
        <v>0</v>
      </c>
      <c r="Y75" t="s">
        <v>46</v>
      </c>
      <c r="Z75" s="1">
        <v>10000</v>
      </c>
      <c r="AA75" s="1">
        <v>10000</v>
      </c>
      <c r="AB75">
        <v>0</v>
      </c>
      <c r="AC75">
        <v>0</v>
      </c>
      <c r="AD75">
        <v>0</v>
      </c>
      <c r="AE75">
        <v>0</v>
      </c>
      <c r="AF75">
        <v>0</v>
      </c>
      <c r="AG75"/>
      <c r="AH75" s="3">
        <f t="shared" si="5"/>
        <v>10000</v>
      </c>
      <c r="AI75" s="3"/>
      <c r="AJ75" s="3"/>
      <c r="AK75" s="3"/>
      <c r="AL75" s="3">
        <f t="shared" si="4"/>
        <v>10000</v>
      </c>
      <c r="AM75" s="3"/>
      <c r="AN75">
        <v>0</v>
      </c>
      <c r="AO75">
        <v>0</v>
      </c>
      <c r="AP75">
        <v>0</v>
      </c>
      <c r="AQ75">
        <v>0</v>
      </c>
      <c r="AR75">
        <v>0</v>
      </c>
    </row>
    <row r="76" spans="1:44" hidden="1" x14ac:dyDescent="0.3">
      <c r="A76" t="s">
        <v>132</v>
      </c>
      <c r="B76" t="s">
        <v>133</v>
      </c>
      <c r="C76">
        <v>2</v>
      </c>
      <c r="D76" t="s">
        <v>499</v>
      </c>
      <c r="E76">
        <v>2.2000000000000002</v>
      </c>
      <c r="F76" t="s">
        <v>500</v>
      </c>
      <c r="G76" t="s">
        <v>222</v>
      </c>
      <c r="H76" t="s">
        <v>223</v>
      </c>
      <c r="I76" t="s">
        <v>52</v>
      </c>
      <c r="J76" t="s">
        <v>53</v>
      </c>
      <c r="K76" t="s">
        <v>91</v>
      </c>
      <c r="L76" t="s">
        <v>92</v>
      </c>
      <c r="M76" t="s">
        <v>490</v>
      </c>
      <c r="N76">
        <v>2</v>
      </c>
      <c r="O76" t="s">
        <v>235</v>
      </c>
      <c r="P76">
        <v>36</v>
      </c>
      <c r="Q76" t="s">
        <v>236</v>
      </c>
      <c r="R76" t="s">
        <v>237</v>
      </c>
      <c r="S76" t="s">
        <v>238</v>
      </c>
      <c r="T76">
        <v>2000</v>
      </c>
      <c r="U76" t="s">
        <v>109</v>
      </c>
      <c r="V76">
        <v>2421</v>
      </c>
      <c r="W76" t="s">
        <v>212</v>
      </c>
      <c r="X76">
        <v>0</v>
      </c>
      <c r="Y76" t="s">
        <v>46</v>
      </c>
      <c r="Z76" s="1">
        <v>750000</v>
      </c>
      <c r="AA76" s="1">
        <v>750000</v>
      </c>
      <c r="AB76" s="1">
        <v>649944.52</v>
      </c>
      <c r="AC76">
        <v>0</v>
      </c>
      <c r="AD76">
        <v>0</v>
      </c>
      <c r="AE76">
        <v>0</v>
      </c>
      <c r="AF76">
        <v>0</v>
      </c>
      <c r="AG76"/>
      <c r="AH76" s="3">
        <f t="shared" si="5"/>
        <v>100055.47999999998</v>
      </c>
      <c r="AI76" s="3"/>
      <c r="AJ76" s="3"/>
      <c r="AK76" s="3"/>
      <c r="AL76" s="3">
        <f t="shared" si="4"/>
        <v>750000</v>
      </c>
      <c r="AM76" s="3"/>
      <c r="AN76">
        <v>0</v>
      </c>
      <c r="AO76">
        <v>0</v>
      </c>
      <c r="AP76">
        <v>0</v>
      </c>
      <c r="AQ76">
        <v>0</v>
      </c>
      <c r="AR76">
        <v>0</v>
      </c>
    </row>
    <row r="77" spans="1:44" hidden="1" x14ac:dyDescent="0.3">
      <c r="A77" t="s">
        <v>132</v>
      </c>
      <c r="B77" t="s">
        <v>133</v>
      </c>
      <c r="C77">
        <v>1</v>
      </c>
      <c r="D77" t="s">
        <v>495</v>
      </c>
      <c r="E77">
        <v>1.3</v>
      </c>
      <c r="F77" t="s">
        <v>496</v>
      </c>
      <c r="G77" t="s">
        <v>34</v>
      </c>
      <c r="H77" t="s">
        <v>35</v>
      </c>
      <c r="I77" t="s">
        <v>325</v>
      </c>
      <c r="J77" t="s">
        <v>326</v>
      </c>
      <c r="K77" t="s">
        <v>73</v>
      </c>
      <c r="L77" t="s">
        <v>74</v>
      </c>
      <c r="M77" t="s">
        <v>490</v>
      </c>
      <c r="N77">
        <v>1</v>
      </c>
      <c r="O77" t="s">
        <v>224</v>
      </c>
      <c r="P77">
        <v>15</v>
      </c>
      <c r="Q77" t="s">
        <v>327</v>
      </c>
      <c r="R77" t="s">
        <v>232</v>
      </c>
      <c r="S77" t="s">
        <v>233</v>
      </c>
      <c r="T77">
        <v>2000</v>
      </c>
      <c r="U77" t="s">
        <v>109</v>
      </c>
      <c r="V77">
        <v>2421</v>
      </c>
      <c r="W77" t="s">
        <v>212</v>
      </c>
      <c r="X77">
        <v>0</v>
      </c>
      <c r="Y77" t="s">
        <v>46</v>
      </c>
      <c r="Z77" s="1">
        <v>100000</v>
      </c>
      <c r="AA77" s="1">
        <v>100000</v>
      </c>
      <c r="AB77">
        <v>0</v>
      </c>
      <c r="AC77">
        <v>0</v>
      </c>
      <c r="AD77">
        <v>0</v>
      </c>
      <c r="AE77">
        <v>0</v>
      </c>
      <c r="AF77">
        <v>0</v>
      </c>
      <c r="AG77" s="16">
        <v>100000</v>
      </c>
      <c r="AH77" s="3">
        <f t="shared" si="5"/>
        <v>100000</v>
      </c>
      <c r="AI77" s="3"/>
      <c r="AJ77" s="3"/>
      <c r="AK77" s="3"/>
      <c r="AL77" s="3">
        <f t="shared" si="4"/>
        <v>100000</v>
      </c>
      <c r="AM77" s="3"/>
      <c r="AN77">
        <v>0</v>
      </c>
      <c r="AO77">
        <v>0</v>
      </c>
      <c r="AP77">
        <v>0</v>
      </c>
      <c r="AQ77">
        <v>0</v>
      </c>
      <c r="AR77">
        <v>0</v>
      </c>
    </row>
    <row r="78" spans="1:44" hidden="1" x14ac:dyDescent="0.3">
      <c r="A78" t="s">
        <v>132</v>
      </c>
      <c r="B78" t="s">
        <v>133</v>
      </c>
      <c r="C78">
        <v>1</v>
      </c>
      <c r="D78" t="s">
        <v>495</v>
      </c>
      <c r="E78">
        <v>1.3</v>
      </c>
      <c r="F78" t="s">
        <v>496</v>
      </c>
      <c r="G78" t="s">
        <v>34</v>
      </c>
      <c r="H78" t="s">
        <v>35</v>
      </c>
      <c r="I78" t="s">
        <v>52</v>
      </c>
      <c r="J78" t="s">
        <v>53</v>
      </c>
      <c r="K78" t="s">
        <v>54</v>
      </c>
      <c r="L78" t="s">
        <v>55</v>
      </c>
      <c r="M78" t="s">
        <v>490</v>
      </c>
      <c r="N78">
        <v>6</v>
      </c>
      <c r="O78" t="s">
        <v>40</v>
      </c>
      <c r="P78">
        <v>21</v>
      </c>
      <c r="Q78" t="s">
        <v>113</v>
      </c>
      <c r="R78" t="s">
        <v>57</v>
      </c>
      <c r="S78" t="s">
        <v>58</v>
      </c>
      <c r="T78">
        <v>2000</v>
      </c>
      <c r="U78" t="s">
        <v>109</v>
      </c>
      <c r="V78">
        <v>2421</v>
      </c>
      <c r="W78" t="s">
        <v>212</v>
      </c>
      <c r="X78">
        <v>0</v>
      </c>
      <c r="Y78" t="s">
        <v>46</v>
      </c>
      <c r="Z78" s="1">
        <v>20000</v>
      </c>
      <c r="AA78" s="1">
        <v>20000</v>
      </c>
      <c r="AB78">
        <v>0</v>
      </c>
      <c r="AC78">
        <v>0</v>
      </c>
      <c r="AD78">
        <v>0</v>
      </c>
      <c r="AE78">
        <v>0</v>
      </c>
      <c r="AF78">
        <v>0</v>
      </c>
      <c r="AG78"/>
      <c r="AH78" s="3">
        <f t="shared" si="5"/>
        <v>20000</v>
      </c>
      <c r="AI78" s="3"/>
      <c r="AJ78" s="3"/>
      <c r="AK78" s="3"/>
      <c r="AL78" s="3">
        <f t="shared" si="4"/>
        <v>20000</v>
      </c>
      <c r="AM78" s="3"/>
      <c r="AN78">
        <v>0</v>
      </c>
      <c r="AO78">
        <v>0</v>
      </c>
      <c r="AP78">
        <v>0</v>
      </c>
      <c r="AQ78">
        <v>0</v>
      </c>
      <c r="AR78">
        <v>0</v>
      </c>
    </row>
    <row r="79" spans="1:44" hidden="1" x14ac:dyDescent="0.3">
      <c r="A79" t="s">
        <v>132</v>
      </c>
      <c r="B79" t="s">
        <v>133</v>
      </c>
      <c r="C79">
        <v>1</v>
      </c>
      <c r="D79" t="s">
        <v>495</v>
      </c>
      <c r="E79">
        <v>1.3</v>
      </c>
      <c r="F79" t="s">
        <v>496</v>
      </c>
      <c r="G79" t="s">
        <v>34</v>
      </c>
      <c r="H79" t="s">
        <v>35</v>
      </c>
      <c r="I79" t="s">
        <v>52</v>
      </c>
      <c r="J79" t="s">
        <v>53</v>
      </c>
      <c r="K79" t="s">
        <v>91</v>
      </c>
      <c r="L79" t="s">
        <v>92</v>
      </c>
      <c r="M79" t="s">
        <v>490</v>
      </c>
      <c r="N79">
        <v>3</v>
      </c>
      <c r="O79" t="s">
        <v>75</v>
      </c>
      <c r="P79">
        <v>33</v>
      </c>
      <c r="Q79" t="s">
        <v>381</v>
      </c>
      <c r="R79" t="s">
        <v>382</v>
      </c>
      <c r="S79" t="s">
        <v>383</v>
      </c>
      <c r="T79">
        <v>2000</v>
      </c>
      <c r="U79" t="s">
        <v>109</v>
      </c>
      <c r="V79">
        <v>2421</v>
      </c>
      <c r="W79" t="s">
        <v>212</v>
      </c>
      <c r="X79">
        <v>0</v>
      </c>
      <c r="Y79" t="s">
        <v>46</v>
      </c>
      <c r="Z79" s="1">
        <v>12100000</v>
      </c>
      <c r="AA79" s="1">
        <v>12100000</v>
      </c>
      <c r="AB79" s="1">
        <v>8246782.1799999997</v>
      </c>
      <c r="AC79" s="1">
        <v>1078649.18</v>
      </c>
      <c r="AD79" s="1">
        <v>1066774.26</v>
      </c>
      <c r="AE79" s="1">
        <v>1066774.26</v>
      </c>
      <c r="AF79" s="1">
        <v>1066774.26</v>
      </c>
      <c r="AG79" s="1"/>
      <c r="AH79" s="3">
        <f t="shared" si="5"/>
        <v>3853217.8200000003</v>
      </c>
      <c r="AI79" s="3"/>
      <c r="AJ79" s="3"/>
      <c r="AK79" s="3"/>
      <c r="AL79" s="3">
        <f t="shared" si="4"/>
        <v>12100000</v>
      </c>
      <c r="AM79" s="3"/>
      <c r="AN79">
        <v>0</v>
      </c>
      <c r="AO79">
        <v>0</v>
      </c>
      <c r="AP79">
        <v>0</v>
      </c>
      <c r="AQ79">
        <v>0</v>
      </c>
      <c r="AR79">
        <v>0</v>
      </c>
    </row>
    <row r="80" spans="1:44" hidden="1" x14ac:dyDescent="0.3">
      <c r="A80" t="s">
        <v>132</v>
      </c>
      <c r="B80" t="s">
        <v>133</v>
      </c>
      <c r="C80">
        <v>3</v>
      </c>
      <c r="D80" t="s">
        <v>506</v>
      </c>
      <c r="E80">
        <v>3.1</v>
      </c>
      <c r="F80" t="s">
        <v>505</v>
      </c>
      <c r="G80" t="s">
        <v>134</v>
      </c>
      <c r="H80" t="s">
        <v>135</v>
      </c>
      <c r="I80" t="s">
        <v>52</v>
      </c>
      <c r="J80" t="s">
        <v>53</v>
      </c>
      <c r="K80" t="s">
        <v>138</v>
      </c>
      <c r="L80" t="s">
        <v>139</v>
      </c>
      <c r="M80" t="s">
        <v>490</v>
      </c>
      <c r="N80">
        <v>8</v>
      </c>
      <c r="O80" t="s">
        <v>140</v>
      </c>
      <c r="P80">
        <v>42</v>
      </c>
      <c r="Q80" t="s">
        <v>147</v>
      </c>
      <c r="R80" t="s">
        <v>148</v>
      </c>
      <c r="S80" t="s">
        <v>149</v>
      </c>
      <c r="T80">
        <v>2000</v>
      </c>
      <c r="U80" t="s">
        <v>109</v>
      </c>
      <c r="V80">
        <v>2431</v>
      </c>
      <c r="W80" t="s">
        <v>153</v>
      </c>
      <c r="X80">
        <v>0</v>
      </c>
      <c r="Y80" t="s">
        <v>46</v>
      </c>
      <c r="Z80" s="1">
        <v>50000</v>
      </c>
      <c r="AA80" s="1">
        <v>50000</v>
      </c>
      <c r="AB80">
        <v>0</v>
      </c>
      <c r="AC80">
        <v>0</v>
      </c>
      <c r="AD80">
        <v>0</v>
      </c>
      <c r="AE80">
        <v>0</v>
      </c>
      <c r="AF80">
        <v>0</v>
      </c>
      <c r="AG80"/>
      <c r="AH80" s="3">
        <f t="shared" si="5"/>
        <v>50000</v>
      </c>
      <c r="AI80" s="3"/>
      <c r="AJ80" s="3"/>
      <c r="AK80" s="3"/>
      <c r="AL80" s="3">
        <f t="shared" si="4"/>
        <v>50000</v>
      </c>
      <c r="AM80" s="3"/>
      <c r="AN80">
        <v>0</v>
      </c>
      <c r="AO80">
        <v>0</v>
      </c>
      <c r="AP80">
        <v>0</v>
      </c>
      <c r="AQ80">
        <v>0</v>
      </c>
      <c r="AR80">
        <v>0</v>
      </c>
    </row>
    <row r="81" spans="1:44" hidden="1" x14ac:dyDescent="0.3">
      <c r="A81" t="s">
        <v>132</v>
      </c>
      <c r="B81" t="s">
        <v>133</v>
      </c>
      <c r="C81">
        <v>1</v>
      </c>
      <c r="D81" t="s">
        <v>495</v>
      </c>
      <c r="E81">
        <v>1.3</v>
      </c>
      <c r="F81" t="s">
        <v>496</v>
      </c>
      <c r="G81" t="s">
        <v>34</v>
      </c>
      <c r="H81" t="s">
        <v>35</v>
      </c>
      <c r="I81" t="s">
        <v>325</v>
      </c>
      <c r="J81" t="s">
        <v>326</v>
      </c>
      <c r="K81" t="s">
        <v>73</v>
      </c>
      <c r="L81" t="s">
        <v>74</v>
      </c>
      <c r="M81" t="s">
        <v>490</v>
      </c>
      <c r="N81">
        <v>1</v>
      </c>
      <c r="O81" t="s">
        <v>224</v>
      </c>
      <c r="P81">
        <v>15</v>
      </c>
      <c r="Q81" t="s">
        <v>327</v>
      </c>
      <c r="R81" t="s">
        <v>232</v>
      </c>
      <c r="S81" t="s">
        <v>233</v>
      </c>
      <c r="T81">
        <v>2000</v>
      </c>
      <c r="U81" t="s">
        <v>109</v>
      </c>
      <c r="V81">
        <v>2441</v>
      </c>
      <c r="W81" t="s">
        <v>328</v>
      </c>
      <c r="X81">
        <v>0</v>
      </c>
      <c r="Y81" t="s">
        <v>46</v>
      </c>
      <c r="Z81" s="1">
        <v>100000</v>
      </c>
      <c r="AA81" s="1">
        <v>100000</v>
      </c>
      <c r="AB81">
        <v>0</v>
      </c>
      <c r="AC81">
        <v>0</v>
      </c>
      <c r="AD81">
        <v>0</v>
      </c>
      <c r="AE81">
        <v>0</v>
      </c>
      <c r="AF81">
        <v>0</v>
      </c>
      <c r="AG81" s="16">
        <v>100000</v>
      </c>
      <c r="AH81" s="3">
        <f t="shared" si="5"/>
        <v>100000</v>
      </c>
      <c r="AI81" s="3"/>
      <c r="AJ81" s="3"/>
      <c r="AK81" s="3"/>
      <c r="AL81" s="3">
        <f t="shared" si="4"/>
        <v>100000</v>
      </c>
      <c r="AM81" s="3"/>
      <c r="AN81">
        <v>0</v>
      </c>
      <c r="AO81">
        <v>0</v>
      </c>
      <c r="AP81">
        <v>0</v>
      </c>
      <c r="AQ81">
        <v>0</v>
      </c>
      <c r="AR81">
        <v>0</v>
      </c>
    </row>
    <row r="82" spans="1:44" hidden="1" x14ac:dyDescent="0.3">
      <c r="A82" t="s">
        <v>132</v>
      </c>
      <c r="B82" t="s">
        <v>133</v>
      </c>
      <c r="C82">
        <v>3</v>
      </c>
      <c r="D82" t="s">
        <v>506</v>
      </c>
      <c r="E82">
        <v>3.1</v>
      </c>
      <c r="F82" t="s">
        <v>505</v>
      </c>
      <c r="G82" t="s">
        <v>134</v>
      </c>
      <c r="H82" t="s">
        <v>135</v>
      </c>
      <c r="I82" t="s">
        <v>52</v>
      </c>
      <c r="J82" t="s">
        <v>53</v>
      </c>
      <c r="K82" t="s">
        <v>138</v>
      </c>
      <c r="L82" t="s">
        <v>139</v>
      </c>
      <c r="M82" t="s">
        <v>490</v>
      </c>
      <c r="N82">
        <v>8</v>
      </c>
      <c r="O82" t="s">
        <v>140</v>
      </c>
      <c r="P82">
        <v>42</v>
      </c>
      <c r="Q82" t="s">
        <v>147</v>
      </c>
      <c r="R82" t="s">
        <v>148</v>
      </c>
      <c r="S82" t="s">
        <v>149</v>
      </c>
      <c r="T82">
        <v>2000</v>
      </c>
      <c r="U82" t="s">
        <v>109</v>
      </c>
      <c r="V82">
        <v>2451</v>
      </c>
      <c r="W82" t="s">
        <v>154</v>
      </c>
      <c r="X82">
        <v>0</v>
      </c>
      <c r="Y82" t="s">
        <v>46</v>
      </c>
      <c r="Z82" s="1">
        <v>500000</v>
      </c>
      <c r="AA82" s="1">
        <v>500000</v>
      </c>
      <c r="AB82">
        <v>0</v>
      </c>
      <c r="AC82">
        <v>0</v>
      </c>
      <c r="AD82">
        <v>0</v>
      </c>
      <c r="AE82">
        <v>0</v>
      </c>
      <c r="AF82">
        <v>0</v>
      </c>
      <c r="AG82"/>
      <c r="AH82" s="3">
        <f t="shared" si="5"/>
        <v>500000</v>
      </c>
      <c r="AI82" s="3"/>
      <c r="AJ82" s="3"/>
      <c r="AK82" s="3"/>
      <c r="AL82" s="3">
        <f t="shared" si="4"/>
        <v>500000</v>
      </c>
      <c r="AM82" s="3"/>
      <c r="AN82">
        <v>0</v>
      </c>
      <c r="AO82">
        <v>0</v>
      </c>
      <c r="AP82">
        <v>0</v>
      </c>
      <c r="AQ82">
        <v>0</v>
      </c>
      <c r="AR82">
        <v>0</v>
      </c>
    </row>
    <row r="83" spans="1:44" hidden="1" x14ac:dyDescent="0.3">
      <c r="A83" t="s">
        <v>132</v>
      </c>
      <c r="B83" t="s">
        <v>133</v>
      </c>
      <c r="C83">
        <v>1</v>
      </c>
      <c r="D83" t="s">
        <v>495</v>
      </c>
      <c r="E83">
        <v>1.3</v>
      </c>
      <c r="F83" t="s">
        <v>496</v>
      </c>
      <c r="G83" t="s">
        <v>34</v>
      </c>
      <c r="H83" t="s">
        <v>35</v>
      </c>
      <c r="I83" t="s">
        <v>52</v>
      </c>
      <c r="J83" t="s">
        <v>53</v>
      </c>
      <c r="K83" t="s">
        <v>54</v>
      </c>
      <c r="L83" t="s">
        <v>55</v>
      </c>
      <c r="M83" t="s">
        <v>490</v>
      </c>
      <c r="N83">
        <v>6</v>
      </c>
      <c r="O83" t="s">
        <v>40</v>
      </c>
      <c r="P83">
        <v>21</v>
      </c>
      <c r="Q83" t="s">
        <v>113</v>
      </c>
      <c r="R83" t="s">
        <v>57</v>
      </c>
      <c r="S83" t="s">
        <v>58</v>
      </c>
      <c r="T83">
        <v>2000</v>
      </c>
      <c r="U83" t="s">
        <v>109</v>
      </c>
      <c r="V83">
        <v>2451</v>
      </c>
      <c r="W83" t="s">
        <v>154</v>
      </c>
      <c r="X83">
        <v>0</v>
      </c>
      <c r="Y83" t="s">
        <v>46</v>
      </c>
      <c r="Z83" s="1">
        <v>47757.2</v>
      </c>
      <c r="AA83" s="1">
        <v>47757.2</v>
      </c>
      <c r="AB83">
        <v>0</v>
      </c>
      <c r="AC83">
        <v>0</v>
      </c>
      <c r="AD83">
        <v>0</v>
      </c>
      <c r="AE83">
        <v>0</v>
      </c>
      <c r="AF83">
        <v>0</v>
      </c>
      <c r="AG83"/>
      <c r="AH83" s="3">
        <f t="shared" si="5"/>
        <v>47757.2</v>
      </c>
      <c r="AI83" s="3"/>
      <c r="AJ83" s="3"/>
      <c r="AK83" s="3"/>
      <c r="AL83" s="3">
        <f t="shared" si="4"/>
        <v>47757.2</v>
      </c>
      <c r="AM83" s="3"/>
      <c r="AN83">
        <v>0</v>
      </c>
      <c r="AO83">
        <v>0</v>
      </c>
      <c r="AP83">
        <v>0</v>
      </c>
      <c r="AQ83">
        <v>0</v>
      </c>
      <c r="AR83">
        <v>0</v>
      </c>
    </row>
    <row r="84" spans="1:44" hidden="1" x14ac:dyDescent="0.3">
      <c r="A84" t="s">
        <v>132</v>
      </c>
      <c r="B84" t="s">
        <v>133</v>
      </c>
      <c r="C84">
        <v>1</v>
      </c>
      <c r="D84" t="s">
        <v>495</v>
      </c>
      <c r="E84">
        <v>1.7</v>
      </c>
      <c r="F84" t="s">
        <v>497</v>
      </c>
      <c r="G84" t="s">
        <v>71</v>
      </c>
      <c r="H84" t="s">
        <v>72</v>
      </c>
      <c r="I84" t="s">
        <v>52</v>
      </c>
      <c r="J84" t="s">
        <v>53</v>
      </c>
      <c r="K84" t="s">
        <v>73</v>
      </c>
      <c r="L84" t="s">
        <v>74</v>
      </c>
      <c r="M84" t="s">
        <v>490</v>
      </c>
      <c r="N84">
        <v>3</v>
      </c>
      <c r="O84" t="s">
        <v>75</v>
      </c>
      <c r="P84">
        <v>11</v>
      </c>
      <c r="Q84" t="s">
        <v>173</v>
      </c>
      <c r="R84" t="s">
        <v>77</v>
      </c>
      <c r="S84" t="s">
        <v>78</v>
      </c>
      <c r="T84">
        <v>2000</v>
      </c>
      <c r="U84" t="s">
        <v>109</v>
      </c>
      <c r="V84">
        <v>2461</v>
      </c>
      <c r="W84" t="s">
        <v>177</v>
      </c>
      <c r="X84">
        <v>0</v>
      </c>
      <c r="Y84" t="s">
        <v>46</v>
      </c>
      <c r="Z84" s="1">
        <v>1000</v>
      </c>
      <c r="AA84" s="1">
        <v>1000</v>
      </c>
      <c r="AB84">
        <v>0</v>
      </c>
      <c r="AC84">
        <v>0</v>
      </c>
      <c r="AD84">
        <v>0</v>
      </c>
      <c r="AE84">
        <v>0</v>
      </c>
      <c r="AF84">
        <v>0</v>
      </c>
      <c r="AG84" s="1">
        <v>1000</v>
      </c>
      <c r="AH84" s="3">
        <f t="shared" si="5"/>
        <v>1000</v>
      </c>
      <c r="AI84" s="3"/>
      <c r="AJ84" s="3"/>
      <c r="AK84" s="3"/>
      <c r="AL84" s="3">
        <f t="shared" si="4"/>
        <v>1000</v>
      </c>
      <c r="AM84" s="3"/>
      <c r="AN84">
        <v>0</v>
      </c>
      <c r="AO84">
        <v>0</v>
      </c>
      <c r="AP84">
        <v>0</v>
      </c>
      <c r="AQ84">
        <v>0</v>
      </c>
      <c r="AR84">
        <v>0</v>
      </c>
    </row>
    <row r="85" spans="1:44" hidden="1" x14ac:dyDescent="0.3">
      <c r="A85" t="s">
        <v>132</v>
      </c>
      <c r="B85" t="s">
        <v>133</v>
      </c>
      <c r="C85">
        <v>3</v>
      </c>
      <c r="D85" t="s">
        <v>508</v>
      </c>
      <c r="E85">
        <v>3.8</v>
      </c>
      <c r="F85" t="s">
        <v>509</v>
      </c>
      <c r="G85" t="s">
        <v>80</v>
      </c>
      <c r="H85" t="s">
        <v>81</v>
      </c>
      <c r="I85" t="s">
        <v>52</v>
      </c>
      <c r="J85" t="s">
        <v>53</v>
      </c>
      <c r="K85" t="s">
        <v>82</v>
      </c>
      <c r="L85" t="s">
        <v>83</v>
      </c>
      <c r="M85" t="s">
        <v>490</v>
      </c>
      <c r="N85">
        <v>6</v>
      </c>
      <c r="O85" t="s">
        <v>40</v>
      </c>
      <c r="P85">
        <v>49</v>
      </c>
      <c r="Q85" t="s">
        <v>186</v>
      </c>
      <c r="R85" t="s">
        <v>85</v>
      </c>
      <c r="S85" t="s">
        <v>86</v>
      </c>
      <c r="T85">
        <v>2000</v>
      </c>
      <c r="U85" t="s">
        <v>109</v>
      </c>
      <c r="V85">
        <v>2461</v>
      </c>
      <c r="W85" t="s">
        <v>177</v>
      </c>
      <c r="X85">
        <v>0</v>
      </c>
      <c r="Y85" t="s">
        <v>46</v>
      </c>
      <c r="Z85" s="1">
        <v>486333</v>
      </c>
      <c r="AA85" s="1">
        <v>501333</v>
      </c>
      <c r="AB85">
        <v>0</v>
      </c>
      <c r="AC85">
        <v>0</v>
      </c>
      <c r="AD85">
        <v>0</v>
      </c>
      <c r="AE85">
        <v>0</v>
      </c>
      <c r="AF85">
        <v>0</v>
      </c>
      <c r="AG85" s="1">
        <v>501333</v>
      </c>
      <c r="AH85" s="3">
        <f t="shared" si="5"/>
        <v>486333</v>
      </c>
      <c r="AI85" s="3"/>
      <c r="AJ85" s="3"/>
      <c r="AK85" s="3">
        <v>15000</v>
      </c>
      <c r="AL85" s="3">
        <f t="shared" si="4"/>
        <v>501333</v>
      </c>
      <c r="AM85" s="3"/>
      <c r="AN85">
        <v>0</v>
      </c>
      <c r="AO85">
        <v>0</v>
      </c>
      <c r="AP85">
        <v>0</v>
      </c>
      <c r="AQ85" s="1">
        <v>15000</v>
      </c>
      <c r="AR85" s="1">
        <v>-15000</v>
      </c>
    </row>
    <row r="86" spans="1:44" hidden="1" x14ac:dyDescent="0.3">
      <c r="A86" t="s">
        <v>132</v>
      </c>
      <c r="B86" t="s">
        <v>133</v>
      </c>
      <c r="C86">
        <v>2</v>
      </c>
      <c r="D86" t="s">
        <v>499</v>
      </c>
      <c r="E86">
        <v>2.2000000000000002</v>
      </c>
      <c r="F86" t="s">
        <v>500</v>
      </c>
      <c r="G86" t="s">
        <v>222</v>
      </c>
      <c r="H86" t="s">
        <v>223</v>
      </c>
      <c r="I86" t="s">
        <v>52</v>
      </c>
      <c r="J86" t="s">
        <v>53</v>
      </c>
      <c r="K86" t="s">
        <v>91</v>
      </c>
      <c r="L86" t="s">
        <v>92</v>
      </c>
      <c r="M86" t="s">
        <v>490</v>
      </c>
      <c r="N86">
        <v>2</v>
      </c>
      <c r="O86" t="s">
        <v>235</v>
      </c>
      <c r="P86">
        <v>36</v>
      </c>
      <c r="Q86" t="s">
        <v>236</v>
      </c>
      <c r="R86" t="s">
        <v>237</v>
      </c>
      <c r="S86" t="s">
        <v>238</v>
      </c>
      <c r="T86">
        <v>2000</v>
      </c>
      <c r="U86" t="s">
        <v>109</v>
      </c>
      <c r="V86">
        <v>2461</v>
      </c>
      <c r="W86" t="s">
        <v>177</v>
      </c>
      <c r="X86">
        <v>0</v>
      </c>
      <c r="Y86" t="s">
        <v>46</v>
      </c>
      <c r="Z86" s="1">
        <v>650000</v>
      </c>
      <c r="AA86" s="1">
        <v>650000</v>
      </c>
      <c r="AB86">
        <v>0</v>
      </c>
      <c r="AC86">
        <v>0</v>
      </c>
      <c r="AD86">
        <v>0</v>
      </c>
      <c r="AE86">
        <v>0</v>
      </c>
      <c r="AF86">
        <v>0</v>
      </c>
      <c r="AG86"/>
      <c r="AH86" s="3">
        <f t="shared" si="5"/>
        <v>650000</v>
      </c>
      <c r="AI86" s="3"/>
      <c r="AJ86" s="3"/>
      <c r="AK86" s="3"/>
      <c r="AL86" s="3">
        <f t="shared" si="4"/>
        <v>650000</v>
      </c>
      <c r="AM86" s="3"/>
      <c r="AN86">
        <v>0</v>
      </c>
      <c r="AO86">
        <v>0</v>
      </c>
      <c r="AP86">
        <v>0</v>
      </c>
      <c r="AQ86">
        <v>0</v>
      </c>
      <c r="AR86">
        <v>0</v>
      </c>
    </row>
    <row r="87" spans="1:44" hidden="1" x14ac:dyDescent="0.3">
      <c r="A87" t="s">
        <v>132</v>
      </c>
      <c r="B87" t="s">
        <v>133</v>
      </c>
      <c r="C87">
        <v>1</v>
      </c>
      <c r="D87" t="s">
        <v>495</v>
      </c>
      <c r="E87">
        <v>1.3</v>
      </c>
      <c r="F87" t="s">
        <v>496</v>
      </c>
      <c r="G87" t="s">
        <v>34</v>
      </c>
      <c r="H87" t="s">
        <v>35</v>
      </c>
      <c r="I87" t="s">
        <v>52</v>
      </c>
      <c r="J87" t="s">
        <v>53</v>
      </c>
      <c r="K87" t="s">
        <v>54</v>
      </c>
      <c r="L87" t="s">
        <v>55</v>
      </c>
      <c r="M87" t="s">
        <v>490</v>
      </c>
      <c r="N87">
        <v>6</v>
      </c>
      <c r="O87" t="s">
        <v>40</v>
      </c>
      <c r="P87">
        <v>21</v>
      </c>
      <c r="Q87" t="s">
        <v>113</v>
      </c>
      <c r="R87" t="s">
        <v>57</v>
      </c>
      <c r="S87" t="s">
        <v>58</v>
      </c>
      <c r="T87">
        <v>2000</v>
      </c>
      <c r="U87" t="s">
        <v>109</v>
      </c>
      <c r="V87">
        <v>2461</v>
      </c>
      <c r="W87" t="s">
        <v>177</v>
      </c>
      <c r="X87">
        <v>0</v>
      </c>
      <c r="Y87" t="s">
        <v>46</v>
      </c>
      <c r="Z87" s="1">
        <v>150000</v>
      </c>
      <c r="AA87" s="1">
        <v>150000</v>
      </c>
      <c r="AB87" s="1">
        <v>35570.82</v>
      </c>
      <c r="AC87">
        <v>0</v>
      </c>
      <c r="AD87">
        <v>0</v>
      </c>
      <c r="AE87">
        <v>0</v>
      </c>
      <c r="AF87">
        <v>0</v>
      </c>
      <c r="AG87"/>
      <c r="AH87" s="3">
        <f t="shared" si="5"/>
        <v>114429.18</v>
      </c>
      <c r="AI87" s="3"/>
      <c r="AJ87" s="3"/>
      <c r="AK87" s="3"/>
      <c r="AL87" s="3">
        <f t="shared" si="4"/>
        <v>150000</v>
      </c>
      <c r="AM87" s="3"/>
      <c r="AN87">
        <v>0</v>
      </c>
      <c r="AO87">
        <v>0</v>
      </c>
      <c r="AP87">
        <v>0</v>
      </c>
      <c r="AQ87">
        <v>0</v>
      </c>
      <c r="AR87">
        <v>0</v>
      </c>
    </row>
    <row r="88" spans="1:44" hidden="1" x14ac:dyDescent="0.3">
      <c r="A88" t="s">
        <v>132</v>
      </c>
      <c r="B88" t="s">
        <v>133</v>
      </c>
      <c r="C88">
        <v>2</v>
      </c>
      <c r="D88" t="s">
        <v>499</v>
      </c>
      <c r="E88">
        <v>2.2000000000000002</v>
      </c>
      <c r="F88" t="s">
        <v>500</v>
      </c>
      <c r="G88" t="s">
        <v>124</v>
      </c>
      <c r="H88" t="s">
        <v>125</v>
      </c>
      <c r="I88" t="s">
        <v>52</v>
      </c>
      <c r="J88" t="s">
        <v>53</v>
      </c>
      <c r="K88" t="s">
        <v>91</v>
      </c>
      <c r="L88" t="s">
        <v>92</v>
      </c>
      <c r="M88" t="s">
        <v>490</v>
      </c>
      <c r="N88">
        <v>3</v>
      </c>
      <c r="O88" t="s">
        <v>75</v>
      </c>
      <c r="P88">
        <v>34</v>
      </c>
      <c r="Q88" t="s">
        <v>126</v>
      </c>
      <c r="R88" t="s">
        <v>127</v>
      </c>
      <c r="S88" t="s">
        <v>128</v>
      </c>
      <c r="T88">
        <v>2000</v>
      </c>
      <c r="U88" t="s">
        <v>109</v>
      </c>
      <c r="V88">
        <v>2461</v>
      </c>
      <c r="W88" t="s">
        <v>177</v>
      </c>
      <c r="X88">
        <v>0</v>
      </c>
      <c r="Y88" t="s">
        <v>46</v>
      </c>
      <c r="Z88" s="1">
        <v>10600000</v>
      </c>
      <c r="AA88" s="1">
        <v>10600000</v>
      </c>
      <c r="AB88" s="1">
        <v>10596778.029999999</v>
      </c>
      <c r="AC88">
        <v>0</v>
      </c>
      <c r="AD88">
        <v>0</v>
      </c>
      <c r="AE88">
        <v>0</v>
      </c>
      <c r="AF88">
        <v>0</v>
      </c>
      <c r="AG88"/>
      <c r="AH88" s="3">
        <f t="shared" si="5"/>
        <v>3221.9700000006706</v>
      </c>
      <c r="AI88" s="3"/>
      <c r="AJ88" s="3"/>
      <c r="AK88" s="3"/>
      <c r="AL88" s="3">
        <f t="shared" si="4"/>
        <v>10600000</v>
      </c>
      <c r="AM88" s="3"/>
      <c r="AN88">
        <v>0</v>
      </c>
      <c r="AO88">
        <v>0</v>
      </c>
      <c r="AP88">
        <v>0</v>
      </c>
      <c r="AQ88">
        <v>0</v>
      </c>
      <c r="AR88">
        <v>0</v>
      </c>
    </row>
    <row r="89" spans="1:44" hidden="1" x14ac:dyDescent="0.3">
      <c r="A89" t="s">
        <v>132</v>
      </c>
      <c r="B89" t="s">
        <v>133</v>
      </c>
      <c r="C89">
        <v>1</v>
      </c>
      <c r="D89" t="s">
        <v>495</v>
      </c>
      <c r="E89">
        <v>1.7</v>
      </c>
      <c r="F89" t="s">
        <v>497</v>
      </c>
      <c r="G89" t="s">
        <v>71</v>
      </c>
      <c r="H89" t="s">
        <v>72</v>
      </c>
      <c r="I89" t="s">
        <v>52</v>
      </c>
      <c r="J89" t="s">
        <v>53</v>
      </c>
      <c r="K89" t="s">
        <v>73</v>
      </c>
      <c r="L89" t="s">
        <v>74</v>
      </c>
      <c r="M89" t="s">
        <v>490</v>
      </c>
      <c r="N89">
        <v>3</v>
      </c>
      <c r="O89" t="s">
        <v>75</v>
      </c>
      <c r="P89">
        <v>11</v>
      </c>
      <c r="Q89" t="s">
        <v>173</v>
      </c>
      <c r="R89" t="s">
        <v>77</v>
      </c>
      <c r="S89" t="s">
        <v>78</v>
      </c>
      <c r="T89">
        <v>2000</v>
      </c>
      <c r="U89" t="s">
        <v>109</v>
      </c>
      <c r="V89">
        <v>2471</v>
      </c>
      <c r="W89" t="s">
        <v>178</v>
      </c>
      <c r="X89">
        <v>0</v>
      </c>
      <c r="Y89" t="s">
        <v>46</v>
      </c>
      <c r="Z89" s="1">
        <v>2000</v>
      </c>
      <c r="AA89" s="1">
        <v>2000</v>
      </c>
      <c r="AB89">
        <v>0</v>
      </c>
      <c r="AC89">
        <v>0</v>
      </c>
      <c r="AD89">
        <v>0</v>
      </c>
      <c r="AE89">
        <v>0</v>
      </c>
      <c r="AF89">
        <v>0</v>
      </c>
      <c r="AG89" s="1">
        <v>2000</v>
      </c>
      <c r="AH89" s="3">
        <f t="shared" si="5"/>
        <v>2000</v>
      </c>
      <c r="AI89" s="3"/>
      <c r="AJ89" s="3"/>
      <c r="AK89" s="3"/>
      <c r="AL89" s="3">
        <f t="shared" si="4"/>
        <v>2000</v>
      </c>
      <c r="AM89" s="3"/>
      <c r="AN89">
        <v>0</v>
      </c>
      <c r="AO89">
        <v>0</v>
      </c>
      <c r="AP89">
        <v>0</v>
      </c>
      <c r="AQ89">
        <v>0</v>
      </c>
      <c r="AR89">
        <v>0</v>
      </c>
    </row>
    <row r="90" spans="1:44" hidden="1" x14ac:dyDescent="0.3">
      <c r="A90" t="s">
        <v>132</v>
      </c>
      <c r="B90" t="s">
        <v>133</v>
      </c>
      <c r="C90">
        <v>3</v>
      </c>
      <c r="D90" t="s">
        <v>508</v>
      </c>
      <c r="E90">
        <v>3.8</v>
      </c>
      <c r="F90" t="s">
        <v>509</v>
      </c>
      <c r="G90" t="s">
        <v>80</v>
      </c>
      <c r="H90" t="s">
        <v>81</v>
      </c>
      <c r="I90" t="s">
        <v>52</v>
      </c>
      <c r="J90" t="s">
        <v>53</v>
      </c>
      <c r="K90" t="s">
        <v>82</v>
      </c>
      <c r="L90" t="s">
        <v>83</v>
      </c>
      <c r="M90" t="s">
        <v>490</v>
      </c>
      <c r="N90">
        <v>6</v>
      </c>
      <c r="O90" t="s">
        <v>40</v>
      </c>
      <c r="P90">
        <v>49</v>
      </c>
      <c r="Q90" t="s">
        <v>186</v>
      </c>
      <c r="R90" t="s">
        <v>85</v>
      </c>
      <c r="S90" t="s">
        <v>86</v>
      </c>
      <c r="T90">
        <v>2000</v>
      </c>
      <c r="U90" t="s">
        <v>109</v>
      </c>
      <c r="V90">
        <v>2471</v>
      </c>
      <c r="W90" t="s">
        <v>178</v>
      </c>
      <c r="X90">
        <v>0</v>
      </c>
      <c r="Y90" t="s">
        <v>46</v>
      </c>
      <c r="Z90" s="1">
        <v>1414</v>
      </c>
      <c r="AA90" s="1">
        <v>1414</v>
      </c>
      <c r="AB90">
        <v>0</v>
      </c>
      <c r="AC90">
        <v>0</v>
      </c>
      <c r="AD90">
        <v>0</v>
      </c>
      <c r="AE90">
        <v>0</v>
      </c>
      <c r="AF90">
        <v>0</v>
      </c>
      <c r="AG90" s="1">
        <v>1414</v>
      </c>
      <c r="AH90" s="3">
        <f t="shared" si="5"/>
        <v>1414</v>
      </c>
      <c r="AI90" s="3"/>
      <c r="AJ90" s="3"/>
      <c r="AK90" s="3"/>
      <c r="AL90" s="3">
        <f t="shared" si="4"/>
        <v>1414</v>
      </c>
      <c r="AM90" s="3"/>
      <c r="AN90">
        <v>0</v>
      </c>
      <c r="AO90">
        <v>0</v>
      </c>
      <c r="AP90">
        <v>0</v>
      </c>
      <c r="AQ90">
        <v>0</v>
      </c>
      <c r="AR90">
        <v>0</v>
      </c>
    </row>
    <row r="91" spans="1:44" hidden="1" x14ac:dyDescent="0.3">
      <c r="A91" t="s">
        <v>132</v>
      </c>
      <c r="B91" t="s">
        <v>133</v>
      </c>
      <c r="C91">
        <v>2</v>
      </c>
      <c r="D91" t="s">
        <v>499</v>
      </c>
      <c r="E91">
        <v>2.2000000000000002</v>
      </c>
      <c r="F91" t="s">
        <v>500</v>
      </c>
      <c r="G91" t="s">
        <v>222</v>
      </c>
      <c r="H91" t="s">
        <v>223</v>
      </c>
      <c r="I91" t="s">
        <v>52</v>
      </c>
      <c r="J91" t="s">
        <v>53</v>
      </c>
      <c r="K91" t="s">
        <v>91</v>
      </c>
      <c r="L91" t="s">
        <v>92</v>
      </c>
      <c r="M91" t="s">
        <v>490</v>
      </c>
      <c r="N91">
        <v>2</v>
      </c>
      <c r="O91" t="s">
        <v>235</v>
      </c>
      <c r="P91">
        <v>36</v>
      </c>
      <c r="Q91" t="s">
        <v>236</v>
      </c>
      <c r="R91" t="s">
        <v>237</v>
      </c>
      <c r="S91" t="s">
        <v>238</v>
      </c>
      <c r="T91">
        <v>2000</v>
      </c>
      <c r="U91" t="s">
        <v>109</v>
      </c>
      <c r="V91">
        <v>2471</v>
      </c>
      <c r="W91" t="s">
        <v>178</v>
      </c>
      <c r="X91">
        <v>0</v>
      </c>
      <c r="Y91" t="s">
        <v>46</v>
      </c>
      <c r="Z91" s="1">
        <v>2700000</v>
      </c>
      <c r="AA91" s="1">
        <v>2300000</v>
      </c>
      <c r="AB91">
        <v>0</v>
      </c>
      <c r="AC91">
        <v>0</v>
      </c>
      <c r="AD91">
        <v>0</v>
      </c>
      <c r="AE91">
        <v>0</v>
      </c>
      <c r="AF91">
        <v>0</v>
      </c>
      <c r="AG91"/>
      <c r="AH91" s="3">
        <f t="shared" si="5"/>
        <v>2700000</v>
      </c>
      <c r="AI91" s="3"/>
      <c r="AJ91" s="3"/>
      <c r="AK91" s="3"/>
      <c r="AL91" s="3">
        <f t="shared" si="4"/>
        <v>2700000</v>
      </c>
      <c r="AM91" s="3"/>
      <c r="AN91">
        <v>0</v>
      </c>
      <c r="AO91">
        <v>0</v>
      </c>
      <c r="AP91">
        <v>0</v>
      </c>
      <c r="AQ91">
        <v>0</v>
      </c>
      <c r="AR91">
        <v>0</v>
      </c>
    </row>
    <row r="92" spans="1:44" hidden="1" x14ac:dyDescent="0.3">
      <c r="A92" t="s">
        <v>132</v>
      </c>
      <c r="B92" t="s">
        <v>133</v>
      </c>
      <c r="C92">
        <v>1</v>
      </c>
      <c r="D92" t="s">
        <v>495</v>
      </c>
      <c r="E92">
        <v>1.3</v>
      </c>
      <c r="F92" t="s">
        <v>496</v>
      </c>
      <c r="G92" t="s">
        <v>34</v>
      </c>
      <c r="H92" t="s">
        <v>35</v>
      </c>
      <c r="I92" t="s">
        <v>325</v>
      </c>
      <c r="J92" t="s">
        <v>326</v>
      </c>
      <c r="K92" t="s">
        <v>73</v>
      </c>
      <c r="L92" t="s">
        <v>74</v>
      </c>
      <c r="M92" t="s">
        <v>490</v>
      </c>
      <c r="N92">
        <v>1</v>
      </c>
      <c r="O92" t="s">
        <v>224</v>
      </c>
      <c r="P92">
        <v>15</v>
      </c>
      <c r="Q92" t="s">
        <v>327</v>
      </c>
      <c r="R92" t="s">
        <v>232</v>
      </c>
      <c r="S92" t="s">
        <v>233</v>
      </c>
      <c r="T92">
        <v>2000</v>
      </c>
      <c r="U92" t="s">
        <v>109</v>
      </c>
      <c r="V92">
        <v>2471</v>
      </c>
      <c r="W92" t="s">
        <v>178</v>
      </c>
      <c r="X92">
        <v>0</v>
      </c>
      <c r="Y92" t="s">
        <v>46</v>
      </c>
      <c r="Z92" s="1">
        <v>150000</v>
      </c>
      <c r="AA92" s="1">
        <v>150000</v>
      </c>
      <c r="AB92">
        <v>0</v>
      </c>
      <c r="AC92">
        <v>0</v>
      </c>
      <c r="AD92">
        <v>0</v>
      </c>
      <c r="AE92">
        <v>0</v>
      </c>
      <c r="AF92">
        <v>0</v>
      </c>
      <c r="AG92" s="16">
        <v>150000</v>
      </c>
      <c r="AH92" s="3">
        <f t="shared" si="5"/>
        <v>150000</v>
      </c>
      <c r="AI92" s="3"/>
      <c r="AJ92" s="3"/>
      <c r="AK92" s="3"/>
      <c r="AL92" s="3">
        <f t="shared" si="4"/>
        <v>150000</v>
      </c>
      <c r="AM92" s="3"/>
      <c r="AN92">
        <v>0</v>
      </c>
      <c r="AO92">
        <v>0</v>
      </c>
      <c r="AP92">
        <v>0</v>
      </c>
      <c r="AQ92">
        <v>0</v>
      </c>
      <c r="AR92">
        <v>0</v>
      </c>
    </row>
    <row r="93" spans="1:44" hidden="1" x14ac:dyDescent="0.3">
      <c r="A93" t="s">
        <v>132</v>
      </c>
      <c r="B93" t="s">
        <v>133</v>
      </c>
      <c r="C93">
        <v>1</v>
      </c>
      <c r="D93" t="s">
        <v>495</v>
      </c>
      <c r="E93">
        <v>1.3</v>
      </c>
      <c r="F93" t="s">
        <v>496</v>
      </c>
      <c r="G93" t="s">
        <v>34</v>
      </c>
      <c r="H93" t="s">
        <v>35</v>
      </c>
      <c r="I93" t="s">
        <v>52</v>
      </c>
      <c r="J93" t="s">
        <v>53</v>
      </c>
      <c r="K93" t="s">
        <v>54</v>
      </c>
      <c r="L93" t="s">
        <v>55</v>
      </c>
      <c r="M93" t="s">
        <v>490</v>
      </c>
      <c r="N93">
        <v>6</v>
      </c>
      <c r="O93" t="s">
        <v>40</v>
      </c>
      <c r="P93">
        <v>21</v>
      </c>
      <c r="Q93" t="s">
        <v>113</v>
      </c>
      <c r="R93" t="s">
        <v>57</v>
      </c>
      <c r="S93" t="s">
        <v>58</v>
      </c>
      <c r="T93">
        <v>2000</v>
      </c>
      <c r="U93" t="s">
        <v>109</v>
      </c>
      <c r="V93">
        <v>2471</v>
      </c>
      <c r="W93" t="s">
        <v>178</v>
      </c>
      <c r="X93">
        <v>0</v>
      </c>
      <c r="Y93" t="s">
        <v>46</v>
      </c>
      <c r="Z93" s="1">
        <v>50000</v>
      </c>
      <c r="AA93" s="1">
        <v>50000</v>
      </c>
      <c r="AB93" s="1">
        <v>9437.33</v>
      </c>
      <c r="AC93" s="1">
        <v>9437.33</v>
      </c>
      <c r="AD93">
        <v>0</v>
      </c>
      <c r="AE93">
        <v>0</v>
      </c>
      <c r="AF93">
        <v>0</v>
      </c>
      <c r="AG93"/>
      <c r="AH93" s="3">
        <f t="shared" si="5"/>
        <v>40562.67</v>
      </c>
      <c r="AI93" s="3"/>
      <c r="AJ93" s="3"/>
      <c r="AK93" s="3"/>
      <c r="AL93" s="3">
        <f t="shared" si="4"/>
        <v>50000</v>
      </c>
      <c r="AM93" s="3"/>
      <c r="AN93">
        <v>0</v>
      </c>
      <c r="AO93">
        <v>0</v>
      </c>
      <c r="AP93">
        <v>0</v>
      </c>
      <c r="AQ93">
        <v>0</v>
      </c>
      <c r="AR93">
        <v>0</v>
      </c>
    </row>
    <row r="94" spans="1:44" hidden="1" x14ac:dyDescent="0.3">
      <c r="A94" t="s">
        <v>132</v>
      </c>
      <c r="B94" t="s">
        <v>133</v>
      </c>
      <c r="C94">
        <v>1</v>
      </c>
      <c r="D94" t="s">
        <v>495</v>
      </c>
      <c r="E94">
        <v>1.3</v>
      </c>
      <c r="F94" t="s">
        <v>496</v>
      </c>
      <c r="G94" t="s">
        <v>34</v>
      </c>
      <c r="H94" t="s">
        <v>35</v>
      </c>
      <c r="I94" t="s">
        <v>52</v>
      </c>
      <c r="J94" t="s">
        <v>53</v>
      </c>
      <c r="K94" t="s">
        <v>91</v>
      </c>
      <c r="L94" t="s">
        <v>92</v>
      </c>
      <c r="M94" t="s">
        <v>490</v>
      </c>
      <c r="N94">
        <v>3</v>
      </c>
      <c r="O94" t="s">
        <v>75</v>
      </c>
      <c r="P94">
        <v>33</v>
      </c>
      <c r="Q94" t="s">
        <v>381</v>
      </c>
      <c r="R94" t="s">
        <v>382</v>
      </c>
      <c r="S94" t="s">
        <v>383</v>
      </c>
      <c r="T94">
        <v>2000</v>
      </c>
      <c r="U94" t="s">
        <v>109</v>
      </c>
      <c r="V94">
        <v>2471</v>
      </c>
      <c r="W94" t="s">
        <v>178</v>
      </c>
      <c r="X94">
        <v>0</v>
      </c>
      <c r="Y94" t="s">
        <v>46</v>
      </c>
      <c r="Z94" s="1">
        <v>575211.68000000005</v>
      </c>
      <c r="AA94" s="1">
        <v>575211.68000000005</v>
      </c>
      <c r="AB94" s="1">
        <v>88276</v>
      </c>
      <c r="AC94">
        <v>0</v>
      </c>
      <c r="AD94">
        <v>0</v>
      </c>
      <c r="AE94">
        <v>0</v>
      </c>
      <c r="AF94">
        <v>0</v>
      </c>
      <c r="AG94" s="1"/>
      <c r="AH94" s="3">
        <f t="shared" si="5"/>
        <v>486935.68000000005</v>
      </c>
      <c r="AI94" s="3"/>
      <c r="AJ94" s="3"/>
      <c r="AK94" s="3"/>
      <c r="AL94" s="3">
        <f t="shared" si="4"/>
        <v>575211.68000000005</v>
      </c>
      <c r="AM94" s="3"/>
      <c r="AN94">
        <v>0</v>
      </c>
      <c r="AO94">
        <v>0</v>
      </c>
      <c r="AP94">
        <v>0</v>
      </c>
      <c r="AQ94">
        <v>0</v>
      </c>
      <c r="AR94">
        <v>0</v>
      </c>
    </row>
    <row r="95" spans="1:44" hidden="1" x14ac:dyDescent="0.3">
      <c r="A95" t="s">
        <v>132</v>
      </c>
      <c r="B95" t="s">
        <v>133</v>
      </c>
      <c r="C95">
        <v>2</v>
      </c>
      <c r="D95" t="s">
        <v>499</v>
      </c>
      <c r="E95">
        <v>2.2999999999999998</v>
      </c>
      <c r="F95" t="s">
        <v>501</v>
      </c>
      <c r="G95" t="s">
        <v>206</v>
      </c>
      <c r="H95" t="s">
        <v>207</v>
      </c>
      <c r="I95" t="s">
        <v>52</v>
      </c>
      <c r="J95" t="s">
        <v>53</v>
      </c>
      <c r="K95" t="s">
        <v>91</v>
      </c>
      <c r="L95" t="s">
        <v>92</v>
      </c>
      <c r="M95" t="s">
        <v>490</v>
      </c>
      <c r="N95">
        <v>3</v>
      </c>
      <c r="O95" t="s">
        <v>75</v>
      </c>
      <c r="P95">
        <v>39</v>
      </c>
      <c r="Q95" t="s">
        <v>208</v>
      </c>
      <c r="R95" t="s">
        <v>209</v>
      </c>
      <c r="S95" t="s">
        <v>210</v>
      </c>
      <c r="T95">
        <v>2000</v>
      </c>
      <c r="U95" t="s">
        <v>109</v>
      </c>
      <c r="V95">
        <v>2481</v>
      </c>
      <c r="W95" t="s">
        <v>213</v>
      </c>
      <c r="X95">
        <v>0</v>
      </c>
      <c r="Y95" t="s">
        <v>46</v>
      </c>
      <c r="Z95" s="1">
        <v>10000</v>
      </c>
      <c r="AA95" s="1">
        <v>10000</v>
      </c>
      <c r="AB95">
        <v>0</v>
      </c>
      <c r="AC95">
        <v>0</v>
      </c>
      <c r="AD95">
        <v>0</v>
      </c>
      <c r="AE95">
        <v>0</v>
      </c>
      <c r="AF95">
        <v>0</v>
      </c>
      <c r="AG95"/>
      <c r="AH95" s="3">
        <f t="shared" si="5"/>
        <v>10000</v>
      </c>
      <c r="AI95" s="3"/>
      <c r="AJ95" s="3"/>
      <c r="AK95" s="3"/>
      <c r="AL95" s="3">
        <f t="shared" si="4"/>
        <v>10000</v>
      </c>
      <c r="AM95" s="3"/>
      <c r="AN95">
        <v>0</v>
      </c>
      <c r="AO95">
        <v>0</v>
      </c>
      <c r="AP95">
        <v>0</v>
      </c>
      <c r="AQ95">
        <v>0</v>
      </c>
      <c r="AR95">
        <v>0</v>
      </c>
    </row>
    <row r="96" spans="1:44" hidden="1" x14ac:dyDescent="0.3">
      <c r="A96" t="s">
        <v>132</v>
      </c>
      <c r="B96" t="s">
        <v>133</v>
      </c>
      <c r="C96">
        <v>3</v>
      </c>
      <c r="D96" t="s">
        <v>508</v>
      </c>
      <c r="E96">
        <v>3.8</v>
      </c>
      <c r="F96" t="s">
        <v>509</v>
      </c>
      <c r="G96" t="s">
        <v>80</v>
      </c>
      <c r="H96" t="s">
        <v>81</v>
      </c>
      <c r="I96" t="s">
        <v>52</v>
      </c>
      <c r="J96" t="s">
        <v>53</v>
      </c>
      <c r="K96" t="s">
        <v>82</v>
      </c>
      <c r="L96" t="s">
        <v>83</v>
      </c>
      <c r="M96" t="s">
        <v>490</v>
      </c>
      <c r="N96">
        <v>6</v>
      </c>
      <c r="O96" t="s">
        <v>40</v>
      </c>
      <c r="P96">
        <v>49</v>
      </c>
      <c r="Q96" t="s">
        <v>186</v>
      </c>
      <c r="R96" t="s">
        <v>85</v>
      </c>
      <c r="S96" t="s">
        <v>86</v>
      </c>
      <c r="T96">
        <v>2000</v>
      </c>
      <c r="U96" t="s">
        <v>109</v>
      </c>
      <c r="V96">
        <v>2491</v>
      </c>
      <c r="W96" t="s">
        <v>188</v>
      </c>
      <c r="X96">
        <v>0</v>
      </c>
      <c r="Y96" t="s">
        <v>46</v>
      </c>
      <c r="Z96" s="1">
        <v>2000</v>
      </c>
      <c r="AA96" s="1">
        <v>2000</v>
      </c>
      <c r="AB96">
        <v>0</v>
      </c>
      <c r="AC96">
        <v>0</v>
      </c>
      <c r="AD96">
        <v>0</v>
      </c>
      <c r="AE96">
        <v>0</v>
      </c>
      <c r="AF96">
        <v>0</v>
      </c>
      <c r="AG96" s="1">
        <v>2000</v>
      </c>
      <c r="AH96" s="3">
        <f t="shared" si="5"/>
        <v>2000</v>
      </c>
      <c r="AI96" s="3"/>
      <c r="AJ96" s="3"/>
      <c r="AK96" s="3"/>
      <c r="AL96" s="3">
        <f t="shared" si="4"/>
        <v>2000</v>
      </c>
      <c r="AM96" s="3"/>
      <c r="AN96">
        <v>0</v>
      </c>
      <c r="AO96">
        <v>0</v>
      </c>
      <c r="AP96">
        <v>0</v>
      </c>
      <c r="AQ96">
        <v>0</v>
      </c>
      <c r="AR96">
        <v>0</v>
      </c>
    </row>
    <row r="97" spans="1:44" hidden="1" x14ac:dyDescent="0.3">
      <c r="A97" t="s">
        <v>132</v>
      </c>
      <c r="B97" t="s">
        <v>133</v>
      </c>
      <c r="C97">
        <v>2</v>
      </c>
      <c r="D97" t="s">
        <v>499</v>
      </c>
      <c r="E97">
        <v>2.2999999999999998</v>
      </c>
      <c r="F97" t="s">
        <v>501</v>
      </c>
      <c r="G97" t="s">
        <v>206</v>
      </c>
      <c r="H97" t="s">
        <v>207</v>
      </c>
      <c r="I97" t="s">
        <v>52</v>
      </c>
      <c r="J97" t="s">
        <v>53</v>
      </c>
      <c r="K97" t="s">
        <v>91</v>
      </c>
      <c r="L97" t="s">
        <v>92</v>
      </c>
      <c r="M97" t="s">
        <v>490</v>
      </c>
      <c r="N97">
        <v>3</v>
      </c>
      <c r="O97" t="s">
        <v>75</v>
      </c>
      <c r="P97">
        <v>39</v>
      </c>
      <c r="Q97" t="s">
        <v>208</v>
      </c>
      <c r="R97" t="s">
        <v>209</v>
      </c>
      <c r="S97" t="s">
        <v>210</v>
      </c>
      <c r="T97">
        <v>2000</v>
      </c>
      <c r="U97" t="s">
        <v>109</v>
      </c>
      <c r="V97">
        <v>2491</v>
      </c>
      <c r="W97" t="s">
        <v>188</v>
      </c>
      <c r="X97">
        <v>0</v>
      </c>
      <c r="Y97" t="s">
        <v>46</v>
      </c>
      <c r="Z97" s="1">
        <v>100000</v>
      </c>
      <c r="AA97" s="1">
        <v>100000</v>
      </c>
      <c r="AB97">
        <v>0</v>
      </c>
      <c r="AC97">
        <v>0</v>
      </c>
      <c r="AD97">
        <v>0</v>
      </c>
      <c r="AE97">
        <v>0</v>
      </c>
      <c r="AF97">
        <v>0</v>
      </c>
      <c r="AG97"/>
      <c r="AH97" s="3">
        <f t="shared" si="5"/>
        <v>100000</v>
      </c>
      <c r="AI97" s="3"/>
      <c r="AJ97" s="3"/>
      <c r="AK97" s="3"/>
      <c r="AL97" s="3">
        <f t="shared" si="4"/>
        <v>100000</v>
      </c>
      <c r="AM97" s="3"/>
      <c r="AN97">
        <v>0</v>
      </c>
      <c r="AO97">
        <v>0</v>
      </c>
      <c r="AP97">
        <v>0</v>
      </c>
      <c r="AQ97">
        <v>0</v>
      </c>
      <c r="AR97">
        <v>0</v>
      </c>
    </row>
    <row r="98" spans="1:44" hidden="1" x14ac:dyDescent="0.3">
      <c r="A98" t="s">
        <v>132</v>
      </c>
      <c r="B98" t="s">
        <v>133</v>
      </c>
      <c r="C98">
        <v>2</v>
      </c>
      <c r="D98" t="s">
        <v>499</v>
      </c>
      <c r="E98">
        <v>2.2000000000000002</v>
      </c>
      <c r="F98" t="s">
        <v>500</v>
      </c>
      <c r="G98" t="s">
        <v>222</v>
      </c>
      <c r="H98" t="s">
        <v>223</v>
      </c>
      <c r="I98" t="s">
        <v>136</v>
      </c>
      <c r="J98" t="s">
        <v>137</v>
      </c>
      <c r="K98" t="s">
        <v>73</v>
      </c>
      <c r="L98" t="s">
        <v>74</v>
      </c>
      <c r="M98" t="s">
        <v>490</v>
      </c>
      <c r="N98">
        <v>1</v>
      </c>
      <c r="O98" t="s">
        <v>224</v>
      </c>
      <c r="P98">
        <v>16</v>
      </c>
      <c r="Q98" t="s">
        <v>231</v>
      </c>
      <c r="R98" t="s">
        <v>232</v>
      </c>
      <c r="S98" t="s">
        <v>233</v>
      </c>
      <c r="T98">
        <v>2000</v>
      </c>
      <c r="U98" t="s">
        <v>109</v>
      </c>
      <c r="V98">
        <v>2491</v>
      </c>
      <c r="W98" t="s">
        <v>188</v>
      </c>
      <c r="X98">
        <v>0</v>
      </c>
      <c r="Y98" t="s">
        <v>46</v>
      </c>
      <c r="Z98" s="1">
        <v>54948.2</v>
      </c>
      <c r="AA98" s="1">
        <v>54948.2</v>
      </c>
      <c r="AB98" s="1">
        <v>54056</v>
      </c>
      <c r="AC98">
        <v>0</v>
      </c>
      <c r="AD98">
        <v>0</v>
      </c>
      <c r="AE98">
        <v>0</v>
      </c>
      <c r="AF98">
        <v>0</v>
      </c>
      <c r="AG98" s="17">
        <v>54948.2</v>
      </c>
      <c r="AH98" s="3">
        <f t="shared" si="5"/>
        <v>892.19999999999709</v>
      </c>
      <c r="AI98" s="3"/>
      <c r="AJ98" s="3"/>
      <c r="AK98" s="3"/>
      <c r="AL98" s="3">
        <f t="shared" si="4"/>
        <v>54948.2</v>
      </c>
      <c r="AM98" s="3"/>
      <c r="AN98">
        <v>0</v>
      </c>
      <c r="AO98">
        <v>0</v>
      </c>
      <c r="AP98">
        <v>0</v>
      </c>
      <c r="AQ98">
        <v>0</v>
      </c>
      <c r="AR98">
        <v>0</v>
      </c>
    </row>
    <row r="99" spans="1:44" hidden="1" x14ac:dyDescent="0.3">
      <c r="A99" t="s">
        <v>132</v>
      </c>
      <c r="B99" t="s">
        <v>133</v>
      </c>
      <c r="C99">
        <v>2</v>
      </c>
      <c r="D99" t="s">
        <v>499</v>
      </c>
      <c r="E99">
        <v>2.2000000000000002</v>
      </c>
      <c r="F99" t="s">
        <v>500</v>
      </c>
      <c r="G99" t="s">
        <v>222</v>
      </c>
      <c r="H99" t="s">
        <v>223</v>
      </c>
      <c r="I99" t="s">
        <v>52</v>
      </c>
      <c r="J99" t="s">
        <v>53</v>
      </c>
      <c r="K99" t="s">
        <v>91</v>
      </c>
      <c r="L99" t="s">
        <v>92</v>
      </c>
      <c r="M99" t="s">
        <v>490</v>
      </c>
      <c r="N99">
        <v>2</v>
      </c>
      <c r="O99" t="s">
        <v>235</v>
      </c>
      <c r="P99">
        <v>36</v>
      </c>
      <c r="Q99" t="s">
        <v>236</v>
      </c>
      <c r="R99" t="s">
        <v>237</v>
      </c>
      <c r="S99" t="s">
        <v>238</v>
      </c>
      <c r="T99">
        <v>2000</v>
      </c>
      <c r="U99" t="s">
        <v>109</v>
      </c>
      <c r="V99">
        <v>2491</v>
      </c>
      <c r="W99" t="s">
        <v>188</v>
      </c>
      <c r="X99">
        <v>0</v>
      </c>
      <c r="Y99" t="s">
        <v>46</v>
      </c>
      <c r="Z99" s="1">
        <v>7000</v>
      </c>
      <c r="AA99" s="1">
        <v>7000</v>
      </c>
      <c r="AB99">
        <v>0</v>
      </c>
      <c r="AC99">
        <v>0</v>
      </c>
      <c r="AD99">
        <v>0</v>
      </c>
      <c r="AE99">
        <v>0</v>
      </c>
      <c r="AF99">
        <v>0</v>
      </c>
      <c r="AG99"/>
      <c r="AH99" s="3">
        <f t="shared" si="5"/>
        <v>7000</v>
      </c>
      <c r="AI99" s="3"/>
      <c r="AJ99" s="3"/>
      <c r="AK99" s="3"/>
      <c r="AL99" s="3">
        <f t="shared" ref="AL99:AL128" si="6">Z99+AI99-AJ99+AK99</f>
        <v>7000</v>
      </c>
      <c r="AM99" s="3"/>
      <c r="AN99">
        <v>0</v>
      </c>
      <c r="AO99">
        <v>0</v>
      </c>
      <c r="AP99">
        <v>0</v>
      </c>
      <c r="AQ99">
        <v>0</v>
      </c>
      <c r="AR99">
        <v>0</v>
      </c>
    </row>
    <row r="100" spans="1:44" hidden="1" x14ac:dyDescent="0.3">
      <c r="A100" t="s">
        <v>132</v>
      </c>
      <c r="B100" t="s">
        <v>133</v>
      </c>
      <c r="C100">
        <v>1</v>
      </c>
      <c r="D100" t="s">
        <v>495</v>
      </c>
      <c r="E100">
        <v>1.3</v>
      </c>
      <c r="F100" t="s">
        <v>496</v>
      </c>
      <c r="G100" t="s">
        <v>286</v>
      </c>
      <c r="H100" t="s">
        <v>287</v>
      </c>
      <c r="I100" t="s">
        <v>288</v>
      </c>
      <c r="J100" t="s">
        <v>289</v>
      </c>
      <c r="K100" t="s">
        <v>290</v>
      </c>
      <c r="L100" t="s">
        <v>291</v>
      </c>
      <c r="M100" t="s">
        <v>490</v>
      </c>
      <c r="N100">
        <v>1</v>
      </c>
      <c r="O100" t="s">
        <v>224</v>
      </c>
      <c r="P100">
        <v>17</v>
      </c>
      <c r="Q100" t="s">
        <v>292</v>
      </c>
      <c r="R100" t="s">
        <v>293</v>
      </c>
      <c r="S100" t="s">
        <v>294</v>
      </c>
      <c r="T100">
        <v>2000</v>
      </c>
      <c r="U100" t="s">
        <v>109</v>
      </c>
      <c r="V100">
        <v>2491</v>
      </c>
      <c r="W100" t="s">
        <v>188</v>
      </c>
      <c r="X100">
        <v>0</v>
      </c>
      <c r="Y100" t="s">
        <v>46</v>
      </c>
      <c r="Z100" s="1">
        <v>75000</v>
      </c>
      <c r="AA100" s="1">
        <v>75000</v>
      </c>
      <c r="AB100">
        <v>0</v>
      </c>
      <c r="AC100">
        <v>0</v>
      </c>
      <c r="AD100">
        <v>0</v>
      </c>
      <c r="AE100">
        <v>0</v>
      </c>
      <c r="AF100">
        <v>0</v>
      </c>
      <c r="AG100" s="14">
        <v>75000</v>
      </c>
      <c r="AH100" s="3">
        <f t="shared" si="5"/>
        <v>75000</v>
      </c>
      <c r="AI100" s="3"/>
      <c r="AJ100" s="3"/>
      <c r="AK100" s="3"/>
      <c r="AL100" s="3">
        <f t="shared" si="6"/>
        <v>75000</v>
      </c>
      <c r="AM100" s="3"/>
      <c r="AN100">
        <v>0</v>
      </c>
      <c r="AO100">
        <v>0</v>
      </c>
      <c r="AP100">
        <v>0</v>
      </c>
      <c r="AQ100">
        <v>0</v>
      </c>
      <c r="AR100">
        <v>0</v>
      </c>
    </row>
    <row r="101" spans="1:44" hidden="1" x14ac:dyDescent="0.3">
      <c r="A101" t="s">
        <v>132</v>
      </c>
      <c r="B101" t="s">
        <v>133</v>
      </c>
      <c r="C101">
        <v>1</v>
      </c>
      <c r="D101" t="s">
        <v>495</v>
      </c>
      <c r="E101">
        <v>1.3</v>
      </c>
      <c r="F101" t="s">
        <v>496</v>
      </c>
      <c r="G101" t="s">
        <v>34</v>
      </c>
      <c r="H101" t="s">
        <v>35</v>
      </c>
      <c r="I101" t="s">
        <v>325</v>
      </c>
      <c r="J101" t="s">
        <v>326</v>
      </c>
      <c r="K101" t="s">
        <v>73</v>
      </c>
      <c r="L101" t="s">
        <v>74</v>
      </c>
      <c r="M101" t="s">
        <v>490</v>
      </c>
      <c r="N101">
        <v>1</v>
      </c>
      <c r="O101" t="s">
        <v>224</v>
      </c>
      <c r="P101">
        <v>15</v>
      </c>
      <c r="Q101" t="s">
        <v>327</v>
      </c>
      <c r="R101" t="s">
        <v>232</v>
      </c>
      <c r="S101" t="s">
        <v>233</v>
      </c>
      <c r="T101">
        <v>2000</v>
      </c>
      <c r="U101" t="s">
        <v>109</v>
      </c>
      <c r="V101">
        <v>2491</v>
      </c>
      <c r="W101" t="s">
        <v>188</v>
      </c>
      <c r="X101">
        <v>0</v>
      </c>
      <c r="Y101" t="s">
        <v>46</v>
      </c>
      <c r="Z101" s="1">
        <v>500000</v>
      </c>
      <c r="AA101" s="1">
        <v>500000</v>
      </c>
      <c r="AB101">
        <v>0</v>
      </c>
      <c r="AC101">
        <v>0</v>
      </c>
      <c r="AD101">
        <v>0</v>
      </c>
      <c r="AE101">
        <v>0</v>
      </c>
      <c r="AF101">
        <v>0</v>
      </c>
      <c r="AG101" s="16">
        <v>500000</v>
      </c>
      <c r="AH101" s="3">
        <f t="shared" si="5"/>
        <v>500000</v>
      </c>
      <c r="AI101" s="3"/>
      <c r="AJ101" s="3"/>
      <c r="AK101" s="3"/>
      <c r="AL101" s="3">
        <f t="shared" si="6"/>
        <v>500000</v>
      </c>
      <c r="AM101" s="3"/>
      <c r="AN101">
        <v>0</v>
      </c>
      <c r="AO101">
        <v>0</v>
      </c>
      <c r="AP101">
        <v>0</v>
      </c>
      <c r="AQ101">
        <v>0</v>
      </c>
      <c r="AR101">
        <v>0</v>
      </c>
    </row>
    <row r="102" spans="1:44" hidden="1" x14ac:dyDescent="0.3">
      <c r="A102" t="s">
        <v>132</v>
      </c>
      <c r="B102" t="s">
        <v>133</v>
      </c>
      <c r="C102">
        <v>1</v>
      </c>
      <c r="D102" t="s">
        <v>495</v>
      </c>
      <c r="E102">
        <v>1.3</v>
      </c>
      <c r="F102" t="s">
        <v>496</v>
      </c>
      <c r="G102" t="s">
        <v>34</v>
      </c>
      <c r="H102" t="s">
        <v>35</v>
      </c>
      <c r="I102" t="s">
        <v>52</v>
      </c>
      <c r="J102" t="s">
        <v>53</v>
      </c>
      <c r="K102" t="s">
        <v>54</v>
      </c>
      <c r="L102" t="s">
        <v>55</v>
      </c>
      <c r="M102" t="s">
        <v>490</v>
      </c>
      <c r="N102">
        <v>6</v>
      </c>
      <c r="O102" t="s">
        <v>40</v>
      </c>
      <c r="P102">
        <v>21</v>
      </c>
      <c r="Q102" t="s">
        <v>113</v>
      </c>
      <c r="R102" t="s">
        <v>57</v>
      </c>
      <c r="S102" t="s">
        <v>58</v>
      </c>
      <c r="T102">
        <v>2000</v>
      </c>
      <c r="U102" t="s">
        <v>109</v>
      </c>
      <c r="V102">
        <v>2491</v>
      </c>
      <c r="W102" t="s">
        <v>188</v>
      </c>
      <c r="X102">
        <v>0</v>
      </c>
      <c r="Y102" t="s">
        <v>46</v>
      </c>
      <c r="Z102" s="1">
        <v>420000</v>
      </c>
      <c r="AA102" s="1">
        <v>420000</v>
      </c>
      <c r="AB102" s="1">
        <v>68598.8</v>
      </c>
      <c r="AC102" s="1">
        <v>66650</v>
      </c>
      <c r="AD102">
        <v>0</v>
      </c>
      <c r="AE102">
        <v>0</v>
      </c>
      <c r="AF102">
        <v>0</v>
      </c>
      <c r="AG102"/>
      <c r="AH102" s="3">
        <f t="shared" si="5"/>
        <v>351401.2</v>
      </c>
      <c r="AI102" s="3"/>
      <c r="AJ102" s="3"/>
      <c r="AK102" s="3"/>
      <c r="AL102" s="3">
        <f t="shared" si="6"/>
        <v>420000</v>
      </c>
      <c r="AM102" s="3"/>
      <c r="AN102">
        <v>0</v>
      </c>
      <c r="AO102">
        <v>0</v>
      </c>
      <c r="AP102">
        <v>0</v>
      </c>
      <c r="AQ102">
        <v>0</v>
      </c>
      <c r="AR102">
        <v>0</v>
      </c>
    </row>
    <row r="103" spans="1:44" hidden="1" x14ac:dyDescent="0.3">
      <c r="A103" t="s">
        <v>132</v>
      </c>
      <c r="B103" t="s">
        <v>133</v>
      </c>
      <c r="C103">
        <v>1</v>
      </c>
      <c r="D103" t="s">
        <v>495</v>
      </c>
      <c r="E103">
        <v>1.3</v>
      </c>
      <c r="F103" t="s">
        <v>496</v>
      </c>
      <c r="G103" t="s">
        <v>34</v>
      </c>
      <c r="H103" t="s">
        <v>35</v>
      </c>
      <c r="I103" t="s">
        <v>52</v>
      </c>
      <c r="J103" t="s">
        <v>53</v>
      </c>
      <c r="K103" t="s">
        <v>91</v>
      </c>
      <c r="L103" t="s">
        <v>92</v>
      </c>
      <c r="M103" t="s">
        <v>490</v>
      </c>
      <c r="N103">
        <v>3</v>
      </c>
      <c r="O103" t="s">
        <v>75</v>
      </c>
      <c r="P103">
        <v>33</v>
      </c>
      <c r="Q103" t="s">
        <v>381</v>
      </c>
      <c r="R103" t="s">
        <v>382</v>
      </c>
      <c r="S103" t="s">
        <v>383</v>
      </c>
      <c r="T103">
        <v>2000</v>
      </c>
      <c r="U103" t="s">
        <v>109</v>
      </c>
      <c r="V103">
        <v>2491</v>
      </c>
      <c r="W103" t="s">
        <v>188</v>
      </c>
      <c r="X103">
        <v>0</v>
      </c>
      <c r="Y103" t="s">
        <v>46</v>
      </c>
      <c r="Z103" s="1">
        <v>4862000</v>
      </c>
      <c r="AA103" s="1">
        <v>4862000</v>
      </c>
      <c r="AB103" s="1">
        <v>2792585.6</v>
      </c>
      <c r="AC103" s="1">
        <v>20000</v>
      </c>
      <c r="AD103">
        <v>0</v>
      </c>
      <c r="AE103">
        <v>0</v>
      </c>
      <c r="AF103">
        <v>0</v>
      </c>
      <c r="AG103" s="1"/>
      <c r="AH103" s="3">
        <f t="shared" si="5"/>
        <v>2069414.4</v>
      </c>
      <c r="AI103" s="3"/>
      <c r="AJ103" s="3"/>
      <c r="AK103" s="3"/>
      <c r="AL103" s="3">
        <f t="shared" si="6"/>
        <v>4862000</v>
      </c>
      <c r="AM103" s="3"/>
      <c r="AN103">
        <v>0</v>
      </c>
      <c r="AO103">
        <v>0</v>
      </c>
      <c r="AP103">
        <v>0</v>
      </c>
      <c r="AQ103">
        <v>0</v>
      </c>
      <c r="AR103">
        <v>0</v>
      </c>
    </row>
    <row r="104" spans="1:44" hidden="1" x14ac:dyDescent="0.3">
      <c r="A104" t="s">
        <v>132</v>
      </c>
      <c r="B104" t="s">
        <v>133</v>
      </c>
      <c r="C104">
        <v>2</v>
      </c>
      <c r="D104" t="s">
        <v>499</v>
      </c>
      <c r="E104">
        <v>2.5</v>
      </c>
      <c r="F104" t="s">
        <v>503</v>
      </c>
      <c r="G104" t="s">
        <v>408</v>
      </c>
      <c r="H104" t="s">
        <v>409</v>
      </c>
      <c r="I104" t="s">
        <v>136</v>
      </c>
      <c r="J104" t="s">
        <v>137</v>
      </c>
      <c r="K104" t="s">
        <v>256</v>
      </c>
      <c r="L104" t="s">
        <v>257</v>
      </c>
      <c r="M104" t="s">
        <v>490</v>
      </c>
      <c r="N104">
        <v>5</v>
      </c>
      <c r="O104" t="s">
        <v>258</v>
      </c>
      <c r="P104">
        <v>25</v>
      </c>
      <c r="Q104" t="s">
        <v>410</v>
      </c>
      <c r="R104" t="s">
        <v>260</v>
      </c>
      <c r="S104" t="s">
        <v>261</v>
      </c>
      <c r="T104">
        <v>2000</v>
      </c>
      <c r="U104" t="s">
        <v>109</v>
      </c>
      <c r="V104">
        <v>2491</v>
      </c>
      <c r="W104" t="s">
        <v>188</v>
      </c>
      <c r="X104">
        <v>0</v>
      </c>
      <c r="Y104" t="s">
        <v>46</v>
      </c>
      <c r="Z104" s="1">
        <v>250000</v>
      </c>
      <c r="AA104" s="1">
        <v>250000</v>
      </c>
      <c r="AB104">
        <v>0</v>
      </c>
      <c r="AC104">
        <v>0</v>
      </c>
      <c r="AD104">
        <v>0</v>
      </c>
      <c r="AE104">
        <v>0</v>
      </c>
      <c r="AF104">
        <v>0</v>
      </c>
      <c r="AG104"/>
      <c r="AH104" s="3">
        <f t="shared" si="5"/>
        <v>250000</v>
      </c>
      <c r="AI104" s="3"/>
      <c r="AJ104" s="3"/>
      <c r="AK104" s="3"/>
      <c r="AL104" s="3">
        <f t="shared" si="6"/>
        <v>250000</v>
      </c>
      <c r="AM104" s="3"/>
      <c r="AN104">
        <v>0</v>
      </c>
      <c r="AO104">
        <v>0</v>
      </c>
      <c r="AP104">
        <v>0</v>
      </c>
      <c r="AQ104">
        <v>0</v>
      </c>
      <c r="AR104">
        <v>0</v>
      </c>
    </row>
    <row r="105" spans="1:44" hidden="1" x14ac:dyDescent="0.3">
      <c r="A105" t="s">
        <v>132</v>
      </c>
      <c r="B105" t="s">
        <v>133</v>
      </c>
      <c r="C105">
        <v>2</v>
      </c>
      <c r="D105" t="s">
        <v>499</v>
      </c>
      <c r="E105">
        <v>2.4</v>
      </c>
      <c r="F105" t="s">
        <v>502</v>
      </c>
      <c r="G105" t="s">
        <v>415</v>
      </c>
      <c r="H105" t="s">
        <v>416</v>
      </c>
      <c r="I105" t="s">
        <v>325</v>
      </c>
      <c r="J105" t="s">
        <v>326</v>
      </c>
      <c r="K105" t="s">
        <v>256</v>
      </c>
      <c r="L105" t="s">
        <v>257</v>
      </c>
      <c r="M105" t="s">
        <v>490</v>
      </c>
      <c r="N105">
        <v>5</v>
      </c>
      <c r="O105" t="s">
        <v>258</v>
      </c>
      <c r="P105">
        <v>29</v>
      </c>
      <c r="Q105" t="s">
        <v>417</v>
      </c>
      <c r="R105" t="s">
        <v>418</v>
      </c>
      <c r="S105" t="s">
        <v>419</v>
      </c>
      <c r="T105">
        <v>2000</v>
      </c>
      <c r="U105" t="s">
        <v>109</v>
      </c>
      <c r="V105">
        <v>2491</v>
      </c>
      <c r="W105" t="s">
        <v>188</v>
      </c>
      <c r="X105">
        <v>0</v>
      </c>
      <c r="Y105" t="s">
        <v>46</v>
      </c>
      <c r="Z105" s="1">
        <v>150000</v>
      </c>
      <c r="AA105" s="1">
        <v>150000</v>
      </c>
      <c r="AB105">
        <v>0</v>
      </c>
      <c r="AC105">
        <v>0</v>
      </c>
      <c r="AD105">
        <v>0</v>
      </c>
      <c r="AE105">
        <v>0</v>
      </c>
      <c r="AF105">
        <v>0</v>
      </c>
      <c r="AG105"/>
      <c r="AH105" s="3">
        <f t="shared" si="5"/>
        <v>150000</v>
      </c>
      <c r="AI105" s="3"/>
      <c r="AJ105" s="3"/>
      <c r="AK105" s="3"/>
      <c r="AL105" s="3">
        <f t="shared" si="6"/>
        <v>150000</v>
      </c>
      <c r="AM105" s="3"/>
      <c r="AN105">
        <v>0</v>
      </c>
      <c r="AO105">
        <v>0</v>
      </c>
      <c r="AP105">
        <v>0</v>
      </c>
      <c r="AQ105">
        <v>0</v>
      </c>
      <c r="AR105">
        <v>0</v>
      </c>
    </row>
    <row r="106" spans="1:44" hidden="1" x14ac:dyDescent="0.3">
      <c r="A106" t="s">
        <v>132</v>
      </c>
      <c r="B106" t="s">
        <v>133</v>
      </c>
      <c r="C106">
        <v>2</v>
      </c>
      <c r="D106" t="s">
        <v>499</v>
      </c>
      <c r="E106">
        <v>2.2000000000000002</v>
      </c>
      <c r="F106" t="s">
        <v>500</v>
      </c>
      <c r="G106" t="s">
        <v>222</v>
      </c>
      <c r="H106" t="s">
        <v>223</v>
      </c>
      <c r="I106" t="s">
        <v>52</v>
      </c>
      <c r="J106" t="s">
        <v>53</v>
      </c>
      <c r="K106" t="s">
        <v>91</v>
      </c>
      <c r="L106" t="s">
        <v>92</v>
      </c>
      <c r="M106" t="s">
        <v>490</v>
      </c>
      <c r="N106">
        <v>2</v>
      </c>
      <c r="O106" t="s">
        <v>235</v>
      </c>
      <c r="P106">
        <v>36</v>
      </c>
      <c r="Q106" t="s">
        <v>236</v>
      </c>
      <c r="R106" t="s">
        <v>237</v>
      </c>
      <c r="S106" t="s">
        <v>238</v>
      </c>
      <c r="T106">
        <v>2000</v>
      </c>
      <c r="U106" t="s">
        <v>109</v>
      </c>
      <c r="V106">
        <v>2511</v>
      </c>
      <c r="W106" t="s">
        <v>240</v>
      </c>
      <c r="X106">
        <v>0</v>
      </c>
      <c r="Y106" t="s">
        <v>46</v>
      </c>
      <c r="Z106" s="1">
        <v>4500000</v>
      </c>
      <c r="AA106" s="1">
        <v>4500000</v>
      </c>
      <c r="AB106" s="1">
        <v>1580780</v>
      </c>
      <c r="AC106" s="1">
        <v>20000</v>
      </c>
      <c r="AD106">
        <v>0</v>
      </c>
      <c r="AE106">
        <v>0</v>
      </c>
      <c r="AF106">
        <v>0</v>
      </c>
      <c r="AG106"/>
      <c r="AH106" s="3">
        <f t="shared" ref="AH106:AH128" si="7">Z106-AB106</f>
        <v>2919220</v>
      </c>
      <c r="AI106" s="3"/>
      <c r="AJ106" s="3"/>
      <c r="AK106" s="3"/>
      <c r="AL106" s="3">
        <f t="shared" si="6"/>
        <v>4500000</v>
      </c>
      <c r="AM106" s="3"/>
      <c r="AN106">
        <v>0</v>
      </c>
      <c r="AO106">
        <v>0</v>
      </c>
      <c r="AP106">
        <v>0</v>
      </c>
      <c r="AQ106">
        <v>0</v>
      </c>
      <c r="AR106">
        <v>0</v>
      </c>
    </row>
    <row r="107" spans="1:44" hidden="1" x14ac:dyDescent="0.3">
      <c r="A107" t="s">
        <v>132</v>
      </c>
      <c r="B107" t="s">
        <v>133</v>
      </c>
      <c r="C107">
        <v>3</v>
      </c>
      <c r="D107" t="s">
        <v>506</v>
      </c>
      <c r="E107">
        <v>3.1</v>
      </c>
      <c r="F107" t="s">
        <v>505</v>
      </c>
      <c r="G107" t="s">
        <v>134</v>
      </c>
      <c r="H107" t="s">
        <v>135</v>
      </c>
      <c r="I107" t="s">
        <v>52</v>
      </c>
      <c r="J107" t="s">
        <v>53</v>
      </c>
      <c r="K107" t="s">
        <v>138</v>
      </c>
      <c r="L107" t="s">
        <v>139</v>
      </c>
      <c r="M107" t="s">
        <v>490</v>
      </c>
      <c r="N107">
        <v>8</v>
      </c>
      <c r="O107" t="s">
        <v>140</v>
      </c>
      <c r="P107">
        <v>44</v>
      </c>
      <c r="Q107" t="s">
        <v>171</v>
      </c>
      <c r="R107" t="s">
        <v>142</v>
      </c>
      <c r="S107" t="s">
        <v>143</v>
      </c>
      <c r="T107">
        <v>2000</v>
      </c>
      <c r="U107" t="s">
        <v>109</v>
      </c>
      <c r="V107">
        <v>2521</v>
      </c>
      <c r="W107" t="s">
        <v>172</v>
      </c>
      <c r="X107">
        <v>0</v>
      </c>
      <c r="Y107" t="s">
        <v>46</v>
      </c>
      <c r="Z107" s="1">
        <v>500000</v>
      </c>
      <c r="AA107" s="1">
        <v>500000</v>
      </c>
      <c r="AB107">
        <v>0</v>
      </c>
      <c r="AC107">
        <v>0</v>
      </c>
      <c r="AD107">
        <v>0</v>
      </c>
      <c r="AE107">
        <v>0</v>
      </c>
      <c r="AF107">
        <v>0</v>
      </c>
      <c r="AG107"/>
      <c r="AH107" s="3">
        <f t="shared" si="7"/>
        <v>500000</v>
      </c>
      <c r="AI107" s="3"/>
      <c r="AJ107" s="3">
        <v>500000</v>
      </c>
      <c r="AK107" s="3"/>
      <c r="AL107" s="3">
        <f t="shared" si="6"/>
        <v>0</v>
      </c>
      <c r="AM107" s="3" t="s">
        <v>472</v>
      </c>
      <c r="AN107">
        <v>0</v>
      </c>
      <c r="AO107">
        <v>0</v>
      </c>
      <c r="AP107">
        <v>0</v>
      </c>
      <c r="AQ107">
        <v>0</v>
      </c>
      <c r="AR107">
        <v>0</v>
      </c>
    </row>
    <row r="108" spans="1:44" hidden="1" x14ac:dyDescent="0.3">
      <c r="A108" t="s">
        <v>132</v>
      </c>
      <c r="B108" t="s">
        <v>133</v>
      </c>
      <c r="C108">
        <v>2</v>
      </c>
      <c r="D108" t="s">
        <v>499</v>
      </c>
      <c r="E108">
        <v>2.2999999999999998</v>
      </c>
      <c r="F108" t="s">
        <v>501</v>
      </c>
      <c r="G108" t="s">
        <v>206</v>
      </c>
      <c r="H108" t="s">
        <v>207</v>
      </c>
      <c r="I108" t="s">
        <v>52</v>
      </c>
      <c r="J108" t="s">
        <v>53</v>
      </c>
      <c r="K108" t="s">
        <v>91</v>
      </c>
      <c r="L108" t="s">
        <v>92</v>
      </c>
      <c r="M108" t="s">
        <v>490</v>
      </c>
      <c r="N108">
        <v>3</v>
      </c>
      <c r="O108" t="s">
        <v>75</v>
      </c>
      <c r="P108">
        <v>39</v>
      </c>
      <c r="Q108" t="s">
        <v>208</v>
      </c>
      <c r="R108" t="s">
        <v>209</v>
      </c>
      <c r="S108" t="s">
        <v>210</v>
      </c>
      <c r="T108">
        <v>2000</v>
      </c>
      <c r="U108" t="s">
        <v>109</v>
      </c>
      <c r="V108">
        <v>2521</v>
      </c>
      <c r="W108" t="s">
        <v>172</v>
      </c>
      <c r="X108">
        <v>0</v>
      </c>
      <c r="Y108" t="s">
        <v>46</v>
      </c>
      <c r="Z108" s="1">
        <v>450000</v>
      </c>
      <c r="AA108" s="1">
        <v>450000</v>
      </c>
      <c r="AB108" s="1">
        <v>310880</v>
      </c>
      <c r="AC108">
        <v>0</v>
      </c>
      <c r="AD108">
        <v>0</v>
      </c>
      <c r="AE108">
        <v>0</v>
      </c>
      <c r="AF108">
        <v>0</v>
      </c>
      <c r="AG108"/>
      <c r="AH108" s="3">
        <f t="shared" si="7"/>
        <v>139120</v>
      </c>
      <c r="AI108" s="3"/>
      <c r="AJ108" s="3"/>
      <c r="AK108" s="3"/>
      <c r="AL108" s="3">
        <f t="shared" si="6"/>
        <v>450000</v>
      </c>
      <c r="AM108" s="3"/>
      <c r="AN108">
        <v>0</v>
      </c>
      <c r="AO108">
        <v>0</v>
      </c>
      <c r="AP108">
        <v>0</v>
      </c>
      <c r="AQ108">
        <v>0</v>
      </c>
      <c r="AR108">
        <v>0</v>
      </c>
    </row>
    <row r="109" spans="1:44" hidden="1" x14ac:dyDescent="0.3">
      <c r="A109" t="s">
        <v>132</v>
      </c>
      <c r="B109" t="s">
        <v>133</v>
      </c>
      <c r="C109">
        <v>2</v>
      </c>
      <c r="D109" t="s">
        <v>499</v>
      </c>
      <c r="E109">
        <v>2.7</v>
      </c>
      <c r="F109" t="s">
        <v>249</v>
      </c>
      <c r="G109" t="s">
        <v>248</v>
      </c>
      <c r="H109" t="s">
        <v>249</v>
      </c>
      <c r="I109" t="s">
        <v>52</v>
      </c>
      <c r="J109" t="s">
        <v>53</v>
      </c>
      <c r="K109" t="s">
        <v>271</v>
      </c>
      <c r="L109" t="s">
        <v>272</v>
      </c>
      <c r="M109" t="s">
        <v>490</v>
      </c>
      <c r="N109">
        <v>4</v>
      </c>
      <c r="O109" t="s">
        <v>273</v>
      </c>
      <c r="P109">
        <v>48</v>
      </c>
      <c r="Q109" t="s">
        <v>274</v>
      </c>
      <c r="R109" t="s">
        <v>275</v>
      </c>
      <c r="S109" t="s">
        <v>276</v>
      </c>
      <c r="T109">
        <v>2000</v>
      </c>
      <c r="U109" t="s">
        <v>109</v>
      </c>
      <c r="V109">
        <v>2521</v>
      </c>
      <c r="W109" t="s">
        <v>172</v>
      </c>
      <c r="X109">
        <v>0</v>
      </c>
      <c r="Y109" t="s">
        <v>46</v>
      </c>
      <c r="Z109" s="1">
        <v>50000</v>
      </c>
      <c r="AA109" s="1">
        <v>50000</v>
      </c>
      <c r="AB109">
        <v>0</v>
      </c>
      <c r="AC109">
        <v>0</v>
      </c>
      <c r="AD109">
        <v>0</v>
      </c>
      <c r="AE109">
        <v>0</v>
      </c>
      <c r="AF109">
        <v>0</v>
      </c>
      <c r="AG109"/>
      <c r="AH109" s="3">
        <f t="shared" si="7"/>
        <v>50000</v>
      </c>
      <c r="AI109" s="3"/>
      <c r="AJ109" s="3"/>
      <c r="AK109" s="3"/>
      <c r="AL109" s="3">
        <f t="shared" si="6"/>
        <v>50000</v>
      </c>
      <c r="AM109" s="3"/>
      <c r="AN109">
        <v>0</v>
      </c>
      <c r="AO109">
        <v>0</v>
      </c>
      <c r="AP109">
        <v>0</v>
      </c>
      <c r="AQ109">
        <v>0</v>
      </c>
      <c r="AR109">
        <v>0</v>
      </c>
    </row>
    <row r="110" spans="1:44" hidden="1" x14ac:dyDescent="0.3">
      <c r="A110" t="s">
        <v>132</v>
      </c>
      <c r="B110" t="s">
        <v>133</v>
      </c>
      <c r="C110">
        <v>1</v>
      </c>
      <c r="D110" t="s">
        <v>495</v>
      </c>
      <c r="E110">
        <v>1.3</v>
      </c>
      <c r="F110" t="s">
        <v>496</v>
      </c>
      <c r="G110" t="s">
        <v>34</v>
      </c>
      <c r="H110" t="s">
        <v>35</v>
      </c>
      <c r="I110" t="s">
        <v>52</v>
      </c>
      <c r="J110" t="s">
        <v>53</v>
      </c>
      <c r="K110" t="s">
        <v>54</v>
      </c>
      <c r="L110" t="s">
        <v>55</v>
      </c>
      <c r="M110" t="s">
        <v>490</v>
      </c>
      <c r="N110">
        <v>6</v>
      </c>
      <c r="O110" t="s">
        <v>40</v>
      </c>
      <c r="P110">
        <v>21</v>
      </c>
      <c r="Q110" t="s">
        <v>113</v>
      </c>
      <c r="R110" t="s">
        <v>57</v>
      </c>
      <c r="S110" t="s">
        <v>58</v>
      </c>
      <c r="T110">
        <v>2000</v>
      </c>
      <c r="U110" t="s">
        <v>109</v>
      </c>
      <c r="V110">
        <v>2521</v>
      </c>
      <c r="W110" t="s">
        <v>172</v>
      </c>
      <c r="X110">
        <v>0</v>
      </c>
      <c r="Y110" t="s">
        <v>46</v>
      </c>
      <c r="Z110" s="1">
        <v>123580</v>
      </c>
      <c r="AA110" s="1">
        <v>123580</v>
      </c>
      <c r="AB110">
        <v>0</v>
      </c>
      <c r="AC110">
        <v>0</v>
      </c>
      <c r="AD110">
        <v>0</v>
      </c>
      <c r="AE110">
        <v>0</v>
      </c>
      <c r="AF110">
        <v>0</v>
      </c>
      <c r="AG110"/>
      <c r="AH110" s="3">
        <f t="shared" si="7"/>
        <v>123580</v>
      </c>
      <c r="AI110" s="3"/>
      <c r="AJ110" s="3"/>
      <c r="AK110" s="3"/>
      <c r="AL110" s="3">
        <f t="shared" si="6"/>
        <v>123580</v>
      </c>
      <c r="AM110" s="3"/>
      <c r="AN110">
        <v>0</v>
      </c>
      <c r="AO110">
        <v>0</v>
      </c>
      <c r="AP110">
        <v>0</v>
      </c>
      <c r="AQ110">
        <v>0</v>
      </c>
      <c r="AR110">
        <v>0</v>
      </c>
    </row>
    <row r="111" spans="1:44" hidden="1" x14ac:dyDescent="0.3">
      <c r="A111" t="s">
        <v>132</v>
      </c>
      <c r="B111" t="s">
        <v>133</v>
      </c>
      <c r="C111">
        <v>1</v>
      </c>
      <c r="D111" t="s">
        <v>495</v>
      </c>
      <c r="E111">
        <v>1.7</v>
      </c>
      <c r="F111" t="s">
        <v>497</v>
      </c>
      <c r="G111" t="s">
        <v>71</v>
      </c>
      <c r="H111" t="s">
        <v>72</v>
      </c>
      <c r="I111" t="s">
        <v>52</v>
      </c>
      <c r="J111" t="s">
        <v>53</v>
      </c>
      <c r="K111" t="s">
        <v>73</v>
      </c>
      <c r="L111" t="s">
        <v>74</v>
      </c>
      <c r="M111" t="s">
        <v>490</v>
      </c>
      <c r="N111">
        <v>3</v>
      </c>
      <c r="O111" t="s">
        <v>75</v>
      </c>
      <c r="P111">
        <v>12</v>
      </c>
      <c r="Q111" t="s">
        <v>181</v>
      </c>
      <c r="R111" t="s">
        <v>77</v>
      </c>
      <c r="S111" t="s">
        <v>78</v>
      </c>
      <c r="T111">
        <v>2000</v>
      </c>
      <c r="U111" t="s">
        <v>109</v>
      </c>
      <c r="V111">
        <v>2531</v>
      </c>
      <c r="W111" t="s">
        <v>182</v>
      </c>
      <c r="X111">
        <v>0</v>
      </c>
      <c r="Y111" t="s">
        <v>46</v>
      </c>
      <c r="Z111" s="1">
        <v>50000</v>
      </c>
      <c r="AA111" s="1">
        <v>50000</v>
      </c>
      <c r="AB111">
        <v>0</v>
      </c>
      <c r="AC111">
        <v>0</v>
      </c>
      <c r="AD111">
        <v>0</v>
      </c>
      <c r="AE111">
        <v>0</v>
      </c>
      <c r="AF111">
        <v>0</v>
      </c>
      <c r="AG111" s="14">
        <v>50000</v>
      </c>
      <c r="AH111" s="3">
        <f t="shared" si="7"/>
        <v>50000</v>
      </c>
      <c r="AI111" s="3"/>
      <c r="AJ111" s="3"/>
      <c r="AK111" s="3"/>
      <c r="AL111" s="3">
        <f t="shared" si="6"/>
        <v>50000</v>
      </c>
      <c r="AM111" s="3"/>
      <c r="AN111">
        <v>0</v>
      </c>
      <c r="AO111">
        <v>0</v>
      </c>
      <c r="AP111">
        <v>0</v>
      </c>
      <c r="AQ111">
        <v>0</v>
      </c>
      <c r="AR111">
        <v>0</v>
      </c>
    </row>
    <row r="112" spans="1:44" hidden="1" x14ac:dyDescent="0.3">
      <c r="A112" t="s">
        <v>132</v>
      </c>
      <c r="B112" t="s">
        <v>133</v>
      </c>
      <c r="C112">
        <v>2</v>
      </c>
      <c r="D112" t="s">
        <v>499</v>
      </c>
      <c r="E112">
        <v>2.2999999999999998</v>
      </c>
      <c r="F112" t="s">
        <v>501</v>
      </c>
      <c r="G112" t="s">
        <v>206</v>
      </c>
      <c r="H112" t="s">
        <v>207</v>
      </c>
      <c r="I112" t="s">
        <v>52</v>
      </c>
      <c r="J112" t="s">
        <v>53</v>
      </c>
      <c r="K112" t="s">
        <v>91</v>
      </c>
      <c r="L112" t="s">
        <v>92</v>
      </c>
      <c r="M112" t="s">
        <v>490</v>
      </c>
      <c r="N112">
        <v>3</v>
      </c>
      <c r="O112" t="s">
        <v>75</v>
      </c>
      <c r="P112">
        <v>39</v>
      </c>
      <c r="Q112" t="s">
        <v>208</v>
      </c>
      <c r="R112" t="s">
        <v>209</v>
      </c>
      <c r="S112" t="s">
        <v>210</v>
      </c>
      <c r="T112">
        <v>2000</v>
      </c>
      <c r="U112" t="s">
        <v>109</v>
      </c>
      <c r="V112">
        <v>2531</v>
      </c>
      <c r="W112" t="s">
        <v>182</v>
      </c>
      <c r="X112">
        <v>0</v>
      </c>
      <c r="Y112" t="s">
        <v>46</v>
      </c>
      <c r="Z112" s="1">
        <v>5500000</v>
      </c>
      <c r="AA112" s="1">
        <v>5500000</v>
      </c>
      <c r="AB112" s="1">
        <v>1257957.1399999999</v>
      </c>
      <c r="AC112" s="1">
        <v>1248537.1399999999</v>
      </c>
      <c r="AD112" s="1">
        <v>5100</v>
      </c>
      <c r="AE112" s="1">
        <v>1800</v>
      </c>
      <c r="AF112" s="1">
        <v>1800</v>
      </c>
      <c r="AG112" s="1">
        <v>5500000</v>
      </c>
      <c r="AH112" s="3">
        <f t="shared" si="7"/>
        <v>4242042.8600000003</v>
      </c>
      <c r="AI112" s="3"/>
      <c r="AJ112" s="3"/>
      <c r="AK112" s="3"/>
      <c r="AL112" s="3">
        <f t="shared" si="6"/>
        <v>5500000</v>
      </c>
      <c r="AM112" s="3"/>
      <c r="AN112">
        <v>0</v>
      </c>
      <c r="AO112">
        <v>0</v>
      </c>
      <c r="AP112">
        <v>0</v>
      </c>
      <c r="AQ112">
        <v>0</v>
      </c>
      <c r="AR112">
        <v>0</v>
      </c>
    </row>
    <row r="113" spans="1:44" hidden="1" x14ac:dyDescent="0.3">
      <c r="A113" t="s">
        <v>132</v>
      </c>
      <c r="B113" t="s">
        <v>133</v>
      </c>
      <c r="C113">
        <v>1</v>
      </c>
      <c r="D113" t="s">
        <v>495</v>
      </c>
      <c r="E113">
        <v>1.3</v>
      </c>
      <c r="F113" t="s">
        <v>496</v>
      </c>
      <c r="G113" t="s">
        <v>34</v>
      </c>
      <c r="H113" t="s">
        <v>35</v>
      </c>
      <c r="I113" t="s">
        <v>36</v>
      </c>
      <c r="J113" t="s">
        <v>37</v>
      </c>
      <c r="K113" t="s">
        <v>38</v>
      </c>
      <c r="L113" t="s">
        <v>39</v>
      </c>
      <c r="M113" t="s">
        <v>490</v>
      </c>
      <c r="N113">
        <v>6</v>
      </c>
      <c r="O113" t="s">
        <v>40</v>
      </c>
      <c r="P113">
        <v>18</v>
      </c>
      <c r="Q113" t="s">
        <v>300</v>
      </c>
      <c r="R113" t="s">
        <v>301</v>
      </c>
      <c r="S113" t="s">
        <v>302</v>
      </c>
      <c r="T113">
        <v>2000</v>
      </c>
      <c r="U113" t="s">
        <v>109</v>
      </c>
      <c r="V113">
        <v>2531</v>
      </c>
      <c r="W113" t="s">
        <v>182</v>
      </c>
      <c r="X113">
        <v>0</v>
      </c>
      <c r="Y113" t="s">
        <v>46</v>
      </c>
      <c r="Z113" s="1">
        <v>0</v>
      </c>
      <c r="AA113" s="1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/>
      <c r="AH113" s="3">
        <f t="shared" si="7"/>
        <v>0</v>
      </c>
      <c r="AI113" s="3"/>
      <c r="AJ113" s="3"/>
      <c r="AK113" s="3"/>
      <c r="AL113" s="3">
        <f t="shared" si="6"/>
        <v>0</v>
      </c>
      <c r="AM113" s="3"/>
      <c r="AN113">
        <v>0</v>
      </c>
      <c r="AO113">
        <v>0</v>
      </c>
      <c r="AP113">
        <v>0</v>
      </c>
      <c r="AQ113">
        <v>0</v>
      </c>
      <c r="AR113">
        <v>0</v>
      </c>
    </row>
    <row r="114" spans="1:44" hidden="1" x14ac:dyDescent="0.3">
      <c r="A114" t="s">
        <v>132</v>
      </c>
      <c r="B114" t="s">
        <v>133</v>
      </c>
      <c r="C114">
        <v>2</v>
      </c>
      <c r="D114" t="s">
        <v>499</v>
      </c>
      <c r="E114">
        <v>2.1</v>
      </c>
      <c r="F114" t="s">
        <v>498</v>
      </c>
      <c r="G114" t="s">
        <v>400</v>
      </c>
      <c r="H114" t="s">
        <v>401</v>
      </c>
      <c r="I114" t="s">
        <v>99</v>
      </c>
      <c r="J114" t="s">
        <v>100</v>
      </c>
      <c r="K114" t="s">
        <v>402</v>
      </c>
      <c r="L114" t="s">
        <v>403</v>
      </c>
      <c r="M114" t="s">
        <v>490</v>
      </c>
      <c r="N114">
        <v>4</v>
      </c>
      <c r="O114" t="s">
        <v>273</v>
      </c>
      <c r="P114">
        <v>56</v>
      </c>
      <c r="Q114" t="s">
        <v>404</v>
      </c>
      <c r="R114" t="s">
        <v>405</v>
      </c>
      <c r="S114" t="s">
        <v>406</v>
      </c>
      <c r="T114">
        <v>2000</v>
      </c>
      <c r="U114" t="s">
        <v>109</v>
      </c>
      <c r="V114">
        <v>2531</v>
      </c>
      <c r="W114" t="s">
        <v>182</v>
      </c>
      <c r="X114">
        <v>0</v>
      </c>
      <c r="Y114" t="s">
        <v>46</v>
      </c>
      <c r="Z114" s="1">
        <v>900000</v>
      </c>
      <c r="AA114" s="1">
        <v>900000</v>
      </c>
      <c r="AB114">
        <v>0</v>
      </c>
      <c r="AC114">
        <v>0</v>
      </c>
      <c r="AD114">
        <v>0</v>
      </c>
      <c r="AE114">
        <v>0</v>
      </c>
      <c r="AF114">
        <v>0</v>
      </c>
      <c r="AG114"/>
      <c r="AH114" s="3">
        <f t="shared" si="7"/>
        <v>900000</v>
      </c>
      <c r="AI114" s="3"/>
      <c r="AJ114" s="3"/>
      <c r="AK114" s="3"/>
      <c r="AL114" s="3">
        <f t="shared" si="6"/>
        <v>900000</v>
      </c>
      <c r="AM114" s="3"/>
      <c r="AN114">
        <v>0</v>
      </c>
      <c r="AO114">
        <v>0</v>
      </c>
      <c r="AP114">
        <v>0</v>
      </c>
      <c r="AQ114">
        <v>0</v>
      </c>
      <c r="AR114">
        <v>0</v>
      </c>
    </row>
    <row r="115" spans="1:44" hidden="1" x14ac:dyDescent="0.3">
      <c r="A115" t="s">
        <v>132</v>
      </c>
      <c r="B115" t="s">
        <v>133</v>
      </c>
      <c r="C115">
        <v>1</v>
      </c>
      <c r="D115" t="s">
        <v>495</v>
      </c>
      <c r="E115">
        <v>1.7</v>
      </c>
      <c r="F115" t="s">
        <v>497</v>
      </c>
      <c r="G115" t="s">
        <v>71</v>
      </c>
      <c r="H115" t="s">
        <v>72</v>
      </c>
      <c r="I115" t="s">
        <v>52</v>
      </c>
      <c r="J115" t="s">
        <v>53</v>
      </c>
      <c r="K115" t="s">
        <v>73</v>
      </c>
      <c r="L115" t="s">
        <v>74</v>
      </c>
      <c r="M115" t="s">
        <v>490</v>
      </c>
      <c r="N115">
        <v>3</v>
      </c>
      <c r="O115" t="s">
        <v>75</v>
      </c>
      <c r="P115">
        <v>12</v>
      </c>
      <c r="Q115" t="s">
        <v>181</v>
      </c>
      <c r="R115" t="s">
        <v>77</v>
      </c>
      <c r="S115" t="s">
        <v>78</v>
      </c>
      <c r="T115">
        <v>2000</v>
      </c>
      <c r="U115" t="s">
        <v>109</v>
      </c>
      <c r="V115">
        <v>2541</v>
      </c>
      <c r="W115" t="s">
        <v>183</v>
      </c>
      <c r="X115">
        <v>0</v>
      </c>
      <c r="Y115" t="s">
        <v>46</v>
      </c>
      <c r="Z115" s="1">
        <v>52000</v>
      </c>
      <c r="AA115" s="1">
        <v>52000</v>
      </c>
      <c r="AB115">
        <v>0</v>
      </c>
      <c r="AC115">
        <v>0</v>
      </c>
      <c r="AD115">
        <v>0</v>
      </c>
      <c r="AE115">
        <v>0</v>
      </c>
      <c r="AF115">
        <v>0</v>
      </c>
      <c r="AG115" s="14">
        <v>52000</v>
      </c>
      <c r="AH115" s="3">
        <f t="shared" si="7"/>
        <v>52000</v>
      </c>
      <c r="AI115" s="3"/>
      <c r="AJ115" s="3"/>
      <c r="AK115" s="3"/>
      <c r="AL115" s="3">
        <f t="shared" si="6"/>
        <v>52000</v>
      </c>
      <c r="AM115" s="3"/>
      <c r="AN115">
        <v>0</v>
      </c>
      <c r="AO115">
        <v>0</v>
      </c>
      <c r="AP115">
        <v>0</v>
      </c>
      <c r="AQ115">
        <v>0</v>
      </c>
      <c r="AR115">
        <v>0</v>
      </c>
    </row>
    <row r="116" spans="1:44" hidden="1" x14ac:dyDescent="0.3">
      <c r="A116" t="s">
        <v>132</v>
      </c>
      <c r="B116" t="s">
        <v>133</v>
      </c>
      <c r="C116">
        <v>2</v>
      </c>
      <c r="D116" t="s">
        <v>499</v>
      </c>
      <c r="E116">
        <v>2.2999999999999998</v>
      </c>
      <c r="F116" t="s">
        <v>501</v>
      </c>
      <c r="G116" t="s">
        <v>206</v>
      </c>
      <c r="H116" t="s">
        <v>207</v>
      </c>
      <c r="I116" t="s">
        <v>52</v>
      </c>
      <c r="J116" t="s">
        <v>53</v>
      </c>
      <c r="K116" t="s">
        <v>91</v>
      </c>
      <c r="L116" t="s">
        <v>92</v>
      </c>
      <c r="M116" t="s">
        <v>490</v>
      </c>
      <c r="N116">
        <v>3</v>
      </c>
      <c r="O116" t="s">
        <v>75</v>
      </c>
      <c r="P116">
        <v>39</v>
      </c>
      <c r="Q116" t="s">
        <v>208</v>
      </c>
      <c r="R116" t="s">
        <v>209</v>
      </c>
      <c r="S116" t="s">
        <v>210</v>
      </c>
      <c r="T116">
        <v>2000</v>
      </c>
      <c r="U116" t="s">
        <v>109</v>
      </c>
      <c r="V116">
        <v>2541</v>
      </c>
      <c r="W116" t="s">
        <v>183</v>
      </c>
      <c r="X116">
        <v>0</v>
      </c>
      <c r="Y116" t="s">
        <v>46</v>
      </c>
      <c r="Z116" s="1">
        <v>6500000</v>
      </c>
      <c r="AA116" s="1">
        <v>6500000</v>
      </c>
      <c r="AB116" s="1">
        <v>1978503.4</v>
      </c>
      <c r="AC116" s="1">
        <v>1902415.24</v>
      </c>
      <c r="AD116" s="1">
        <v>1812943.86</v>
      </c>
      <c r="AE116" s="1">
        <v>1677765.42</v>
      </c>
      <c r="AF116" s="1">
        <v>1677765.42</v>
      </c>
      <c r="AG116" s="1"/>
      <c r="AH116" s="3">
        <f t="shared" si="7"/>
        <v>4521496.5999999996</v>
      </c>
      <c r="AI116" s="3"/>
      <c r="AJ116" s="3"/>
      <c r="AK116" s="3"/>
      <c r="AL116" s="3">
        <f t="shared" si="6"/>
        <v>6500000</v>
      </c>
      <c r="AM116" s="3"/>
      <c r="AN116">
        <v>0</v>
      </c>
      <c r="AO116">
        <v>0</v>
      </c>
      <c r="AP116">
        <v>0</v>
      </c>
      <c r="AQ116">
        <v>0</v>
      </c>
      <c r="AR116">
        <v>0</v>
      </c>
    </row>
    <row r="117" spans="1:44" hidden="1" x14ac:dyDescent="0.3">
      <c r="A117" t="s">
        <v>132</v>
      </c>
      <c r="B117" t="s">
        <v>133</v>
      </c>
      <c r="C117">
        <v>2</v>
      </c>
      <c r="D117" t="s">
        <v>499</v>
      </c>
      <c r="E117">
        <v>2.1</v>
      </c>
      <c r="F117" t="s">
        <v>498</v>
      </c>
      <c r="G117" t="s">
        <v>400</v>
      </c>
      <c r="H117" t="s">
        <v>401</v>
      </c>
      <c r="I117" t="s">
        <v>99</v>
      </c>
      <c r="J117" t="s">
        <v>100</v>
      </c>
      <c r="K117" t="s">
        <v>402</v>
      </c>
      <c r="L117" t="s">
        <v>403</v>
      </c>
      <c r="M117" t="s">
        <v>490</v>
      </c>
      <c r="N117">
        <v>4</v>
      </c>
      <c r="O117" t="s">
        <v>273</v>
      </c>
      <c r="P117">
        <v>56</v>
      </c>
      <c r="Q117" t="s">
        <v>404</v>
      </c>
      <c r="R117" t="s">
        <v>405</v>
      </c>
      <c r="S117" t="s">
        <v>406</v>
      </c>
      <c r="T117">
        <v>2000</v>
      </c>
      <c r="U117" t="s">
        <v>109</v>
      </c>
      <c r="V117">
        <v>2541</v>
      </c>
      <c r="W117" t="s">
        <v>183</v>
      </c>
      <c r="X117">
        <v>0</v>
      </c>
      <c r="Y117" t="s">
        <v>46</v>
      </c>
      <c r="Z117" s="1">
        <v>600000</v>
      </c>
      <c r="AA117" s="1">
        <v>600000</v>
      </c>
      <c r="AB117">
        <v>0</v>
      </c>
      <c r="AC117">
        <v>0</v>
      </c>
      <c r="AD117">
        <v>0</v>
      </c>
      <c r="AE117">
        <v>0</v>
      </c>
      <c r="AF117">
        <v>0</v>
      </c>
      <c r="AG117"/>
      <c r="AH117" s="3">
        <f t="shared" si="7"/>
        <v>600000</v>
      </c>
      <c r="AI117" s="3"/>
      <c r="AJ117" s="3"/>
      <c r="AK117" s="3"/>
      <c r="AL117" s="3">
        <f t="shared" si="6"/>
        <v>600000</v>
      </c>
      <c r="AM117" s="3"/>
      <c r="AN117">
        <v>0</v>
      </c>
      <c r="AO117">
        <v>0</v>
      </c>
      <c r="AP117">
        <v>0</v>
      </c>
      <c r="AQ117">
        <v>0</v>
      </c>
      <c r="AR117">
        <v>0</v>
      </c>
    </row>
    <row r="118" spans="1:44" hidden="1" x14ac:dyDescent="0.3">
      <c r="A118" t="s">
        <v>132</v>
      </c>
      <c r="B118" t="s">
        <v>133</v>
      </c>
      <c r="C118">
        <v>2</v>
      </c>
      <c r="D118" t="s">
        <v>499</v>
      </c>
      <c r="E118">
        <v>2.4</v>
      </c>
      <c r="F118" t="s">
        <v>502</v>
      </c>
      <c r="G118" t="s">
        <v>415</v>
      </c>
      <c r="H118" t="s">
        <v>416</v>
      </c>
      <c r="I118" t="s">
        <v>325</v>
      </c>
      <c r="J118" t="s">
        <v>326</v>
      </c>
      <c r="K118" t="s">
        <v>256</v>
      </c>
      <c r="L118" t="s">
        <v>257</v>
      </c>
      <c r="M118" t="s">
        <v>490</v>
      </c>
      <c r="N118">
        <v>5</v>
      </c>
      <c r="O118" t="s">
        <v>258</v>
      </c>
      <c r="P118">
        <v>29</v>
      </c>
      <c r="Q118" t="s">
        <v>417</v>
      </c>
      <c r="R118" t="s">
        <v>418</v>
      </c>
      <c r="S118" t="s">
        <v>419</v>
      </c>
      <c r="T118">
        <v>2000</v>
      </c>
      <c r="U118" t="s">
        <v>109</v>
      </c>
      <c r="V118">
        <v>2541</v>
      </c>
      <c r="W118" t="s">
        <v>183</v>
      </c>
      <c r="X118">
        <v>0</v>
      </c>
      <c r="Y118" t="s">
        <v>46</v>
      </c>
      <c r="Z118" s="1">
        <v>2500</v>
      </c>
      <c r="AA118" s="1">
        <v>2500</v>
      </c>
      <c r="AB118">
        <v>0</v>
      </c>
      <c r="AC118">
        <v>0</v>
      </c>
      <c r="AD118">
        <v>0</v>
      </c>
      <c r="AE118">
        <v>0</v>
      </c>
      <c r="AF118">
        <v>0</v>
      </c>
      <c r="AG118"/>
      <c r="AH118" s="3">
        <f t="shared" si="7"/>
        <v>2500</v>
      </c>
      <c r="AI118" s="3"/>
      <c r="AJ118" s="3"/>
      <c r="AK118" s="3"/>
      <c r="AL118" s="3">
        <f t="shared" si="6"/>
        <v>2500</v>
      </c>
      <c r="AM118" s="3"/>
      <c r="AN118">
        <v>0</v>
      </c>
      <c r="AO118">
        <v>0</v>
      </c>
      <c r="AP118">
        <v>0</v>
      </c>
      <c r="AQ118">
        <v>0</v>
      </c>
      <c r="AR118">
        <v>0</v>
      </c>
    </row>
    <row r="119" spans="1:44" hidden="1" x14ac:dyDescent="0.3">
      <c r="A119" t="s">
        <v>132</v>
      </c>
      <c r="B119" t="s">
        <v>133</v>
      </c>
      <c r="C119">
        <v>2</v>
      </c>
      <c r="D119" t="s">
        <v>499</v>
      </c>
      <c r="E119">
        <v>2.2000000000000002</v>
      </c>
      <c r="F119" t="s">
        <v>500</v>
      </c>
      <c r="G119" t="s">
        <v>222</v>
      </c>
      <c r="H119" t="s">
        <v>223</v>
      </c>
      <c r="I119" t="s">
        <v>52</v>
      </c>
      <c r="J119" t="s">
        <v>53</v>
      </c>
      <c r="K119" t="s">
        <v>91</v>
      </c>
      <c r="L119" t="s">
        <v>92</v>
      </c>
      <c r="M119" t="s">
        <v>490</v>
      </c>
      <c r="N119">
        <v>2</v>
      </c>
      <c r="O119" t="s">
        <v>235</v>
      </c>
      <c r="P119">
        <v>36</v>
      </c>
      <c r="Q119" t="s">
        <v>236</v>
      </c>
      <c r="R119" t="s">
        <v>237</v>
      </c>
      <c r="S119" t="s">
        <v>238</v>
      </c>
      <c r="T119">
        <v>2000</v>
      </c>
      <c r="U119" t="s">
        <v>109</v>
      </c>
      <c r="V119">
        <v>2551</v>
      </c>
      <c r="W119" t="s">
        <v>241</v>
      </c>
      <c r="X119">
        <v>0</v>
      </c>
      <c r="Y119" t="s">
        <v>46</v>
      </c>
      <c r="Z119" s="1">
        <v>250000</v>
      </c>
      <c r="AA119" s="1">
        <v>250000</v>
      </c>
      <c r="AB119">
        <v>0</v>
      </c>
      <c r="AC119">
        <v>0</v>
      </c>
      <c r="AD119">
        <v>0</v>
      </c>
      <c r="AE119">
        <v>0</v>
      </c>
      <c r="AF119">
        <v>0</v>
      </c>
      <c r="AG119"/>
      <c r="AH119" s="3">
        <f t="shared" si="7"/>
        <v>250000</v>
      </c>
      <c r="AI119" s="3"/>
      <c r="AJ119" s="3"/>
      <c r="AK119" s="3"/>
      <c r="AL119" s="3">
        <f t="shared" si="6"/>
        <v>250000</v>
      </c>
      <c r="AM119" s="3"/>
      <c r="AN119">
        <v>0</v>
      </c>
      <c r="AO119">
        <v>0</v>
      </c>
      <c r="AP119">
        <v>0</v>
      </c>
      <c r="AQ119">
        <v>0</v>
      </c>
      <c r="AR119">
        <v>0</v>
      </c>
    </row>
    <row r="120" spans="1:44" hidden="1" x14ac:dyDescent="0.3">
      <c r="A120" t="s">
        <v>132</v>
      </c>
      <c r="B120" t="s">
        <v>133</v>
      </c>
      <c r="C120">
        <v>2</v>
      </c>
      <c r="D120" t="s">
        <v>499</v>
      </c>
      <c r="E120">
        <v>2.2999999999999998</v>
      </c>
      <c r="F120" t="s">
        <v>501</v>
      </c>
      <c r="G120" t="s">
        <v>206</v>
      </c>
      <c r="H120" t="s">
        <v>207</v>
      </c>
      <c r="I120" t="s">
        <v>52</v>
      </c>
      <c r="J120" t="s">
        <v>53</v>
      </c>
      <c r="K120" t="s">
        <v>91</v>
      </c>
      <c r="L120" t="s">
        <v>92</v>
      </c>
      <c r="M120" t="s">
        <v>490</v>
      </c>
      <c r="N120">
        <v>3</v>
      </c>
      <c r="O120" t="s">
        <v>75</v>
      </c>
      <c r="P120">
        <v>39</v>
      </c>
      <c r="Q120" t="s">
        <v>208</v>
      </c>
      <c r="R120" t="s">
        <v>209</v>
      </c>
      <c r="S120" t="s">
        <v>210</v>
      </c>
      <c r="T120">
        <v>2000</v>
      </c>
      <c r="U120" t="s">
        <v>109</v>
      </c>
      <c r="V120">
        <v>2561</v>
      </c>
      <c r="W120" t="s">
        <v>214</v>
      </c>
      <c r="X120">
        <v>0</v>
      </c>
      <c r="Y120" t="s">
        <v>46</v>
      </c>
      <c r="Z120" s="1">
        <v>6000</v>
      </c>
      <c r="AA120" s="1">
        <v>6000</v>
      </c>
      <c r="AB120">
        <v>0</v>
      </c>
      <c r="AC120">
        <v>0</v>
      </c>
      <c r="AD120">
        <v>0</v>
      </c>
      <c r="AE120">
        <v>0</v>
      </c>
      <c r="AF120">
        <v>0</v>
      </c>
      <c r="AG120"/>
      <c r="AH120" s="3">
        <f t="shared" si="7"/>
        <v>6000</v>
      </c>
      <c r="AI120" s="3"/>
      <c r="AJ120" s="3"/>
      <c r="AK120" s="3"/>
      <c r="AL120" s="3">
        <f t="shared" si="6"/>
        <v>6000</v>
      </c>
      <c r="AM120" s="3"/>
      <c r="AN120">
        <v>0</v>
      </c>
      <c r="AO120">
        <v>0</v>
      </c>
      <c r="AP120">
        <v>0</v>
      </c>
      <c r="AQ120">
        <v>0</v>
      </c>
      <c r="AR120">
        <v>0</v>
      </c>
    </row>
    <row r="121" spans="1:44" hidden="1" x14ac:dyDescent="0.3">
      <c r="A121" t="s">
        <v>132</v>
      </c>
      <c r="B121" t="s">
        <v>133</v>
      </c>
      <c r="C121">
        <v>2</v>
      </c>
      <c r="D121" t="s">
        <v>499</v>
      </c>
      <c r="E121">
        <v>2.2000000000000002</v>
      </c>
      <c r="F121" t="s">
        <v>500</v>
      </c>
      <c r="G121" t="s">
        <v>222</v>
      </c>
      <c r="H121" t="s">
        <v>223</v>
      </c>
      <c r="I121" t="s">
        <v>52</v>
      </c>
      <c r="J121" t="s">
        <v>53</v>
      </c>
      <c r="K121" t="s">
        <v>91</v>
      </c>
      <c r="L121" t="s">
        <v>92</v>
      </c>
      <c r="M121" t="s">
        <v>490</v>
      </c>
      <c r="N121">
        <v>2</v>
      </c>
      <c r="O121" t="s">
        <v>235</v>
      </c>
      <c r="P121">
        <v>36</v>
      </c>
      <c r="Q121" t="s">
        <v>236</v>
      </c>
      <c r="R121" t="s">
        <v>237</v>
      </c>
      <c r="S121" t="s">
        <v>238</v>
      </c>
      <c r="T121">
        <v>2000</v>
      </c>
      <c r="U121" t="s">
        <v>109</v>
      </c>
      <c r="V121">
        <v>2561</v>
      </c>
      <c r="W121" t="s">
        <v>214</v>
      </c>
      <c r="X121">
        <v>0</v>
      </c>
      <c r="Y121" t="s">
        <v>46</v>
      </c>
      <c r="Z121" s="1">
        <v>2350000</v>
      </c>
      <c r="AA121" s="1">
        <v>2750000</v>
      </c>
      <c r="AB121" s="1">
        <v>2010800.26</v>
      </c>
      <c r="AC121">
        <v>0</v>
      </c>
      <c r="AD121">
        <v>0</v>
      </c>
      <c r="AE121">
        <v>0</v>
      </c>
      <c r="AF121">
        <v>0</v>
      </c>
      <c r="AG121"/>
      <c r="AH121" s="3">
        <f t="shared" si="7"/>
        <v>339199.74</v>
      </c>
      <c r="AI121" s="3"/>
      <c r="AJ121" s="3"/>
      <c r="AK121" s="3"/>
      <c r="AL121" s="3">
        <f t="shared" si="6"/>
        <v>2350000</v>
      </c>
      <c r="AM121" s="3"/>
      <c r="AN121">
        <v>0</v>
      </c>
      <c r="AO121">
        <v>0</v>
      </c>
      <c r="AP121">
        <v>0</v>
      </c>
      <c r="AQ121">
        <v>0</v>
      </c>
      <c r="AR121">
        <v>0</v>
      </c>
    </row>
    <row r="122" spans="1:44" hidden="1" x14ac:dyDescent="0.3">
      <c r="A122" t="s">
        <v>132</v>
      </c>
      <c r="B122" t="s">
        <v>133</v>
      </c>
      <c r="C122">
        <v>1</v>
      </c>
      <c r="D122" t="s">
        <v>495</v>
      </c>
      <c r="E122">
        <v>1.3</v>
      </c>
      <c r="F122" t="s">
        <v>496</v>
      </c>
      <c r="G122" t="s">
        <v>34</v>
      </c>
      <c r="H122" t="s">
        <v>35</v>
      </c>
      <c r="I122" t="s">
        <v>52</v>
      </c>
      <c r="J122" t="s">
        <v>53</v>
      </c>
      <c r="K122" t="s">
        <v>54</v>
      </c>
      <c r="L122" t="s">
        <v>55</v>
      </c>
      <c r="M122" t="s">
        <v>490</v>
      </c>
      <c r="N122">
        <v>6</v>
      </c>
      <c r="O122" t="s">
        <v>40</v>
      </c>
      <c r="P122">
        <v>21</v>
      </c>
      <c r="Q122" t="s">
        <v>113</v>
      </c>
      <c r="R122" t="s">
        <v>57</v>
      </c>
      <c r="S122" t="s">
        <v>58</v>
      </c>
      <c r="T122">
        <v>2000</v>
      </c>
      <c r="U122" t="s">
        <v>109</v>
      </c>
      <c r="V122">
        <v>2561</v>
      </c>
      <c r="W122" t="s">
        <v>214</v>
      </c>
      <c r="X122">
        <v>0</v>
      </c>
      <c r="Y122" t="s">
        <v>46</v>
      </c>
      <c r="Z122" s="1">
        <v>1500</v>
      </c>
      <c r="AA122" s="1">
        <v>1500</v>
      </c>
      <c r="AB122">
        <v>0</v>
      </c>
      <c r="AC122">
        <v>0</v>
      </c>
      <c r="AD122">
        <v>0</v>
      </c>
      <c r="AE122">
        <v>0</v>
      </c>
      <c r="AF122">
        <v>0</v>
      </c>
      <c r="AG122"/>
      <c r="AH122" s="3">
        <f t="shared" si="7"/>
        <v>1500</v>
      </c>
      <c r="AI122" s="3"/>
      <c r="AJ122" s="3"/>
      <c r="AK122" s="3"/>
      <c r="AL122" s="3">
        <f t="shared" si="6"/>
        <v>1500</v>
      </c>
      <c r="AM122" s="3"/>
      <c r="AN122">
        <v>0</v>
      </c>
      <c r="AO122">
        <v>0</v>
      </c>
      <c r="AP122">
        <v>0</v>
      </c>
      <c r="AQ122">
        <v>0</v>
      </c>
      <c r="AR122">
        <v>0</v>
      </c>
    </row>
    <row r="123" spans="1:44" hidden="1" x14ac:dyDescent="0.3">
      <c r="A123" t="s">
        <v>132</v>
      </c>
      <c r="B123" t="s">
        <v>133</v>
      </c>
      <c r="C123">
        <v>2</v>
      </c>
      <c r="D123" t="s">
        <v>499</v>
      </c>
      <c r="E123">
        <v>2.7</v>
      </c>
      <c r="F123" t="s">
        <v>249</v>
      </c>
      <c r="G123" t="s">
        <v>248</v>
      </c>
      <c r="H123" t="s">
        <v>249</v>
      </c>
      <c r="I123" t="s">
        <v>52</v>
      </c>
      <c r="J123" t="s">
        <v>53</v>
      </c>
      <c r="K123" t="s">
        <v>271</v>
      </c>
      <c r="L123" t="s">
        <v>272</v>
      </c>
      <c r="M123" t="s">
        <v>490</v>
      </c>
      <c r="N123">
        <v>4</v>
      </c>
      <c r="O123" t="s">
        <v>273</v>
      </c>
      <c r="P123">
        <v>48</v>
      </c>
      <c r="Q123" t="s">
        <v>274</v>
      </c>
      <c r="R123" t="s">
        <v>275</v>
      </c>
      <c r="S123" t="s">
        <v>276</v>
      </c>
      <c r="T123">
        <v>2000</v>
      </c>
      <c r="U123" t="s">
        <v>109</v>
      </c>
      <c r="V123">
        <v>2591</v>
      </c>
      <c r="W123" t="s">
        <v>278</v>
      </c>
      <c r="X123">
        <v>0</v>
      </c>
      <c r="Y123" t="s">
        <v>46</v>
      </c>
      <c r="Z123" s="1">
        <v>3775271.34</v>
      </c>
      <c r="AA123" s="1">
        <v>3775271.34</v>
      </c>
      <c r="AB123" s="1">
        <v>3775264.08</v>
      </c>
      <c r="AC123">
        <v>0</v>
      </c>
      <c r="AD123">
        <v>0</v>
      </c>
      <c r="AE123">
        <v>0</v>
      </c>
      <c r="AF123">
        <v>0</v>
      </c>
      <c r="AG123"/>
      <c r="AH123" s="3">
        <f t="shared" si="7"/>
        <v>7.2599999997764826</v>
      </c>
      <c r="AI123" s="3"/>
      <c r="AJ123" s="3"/>
      <c r="AK123" s="3"/>
      <c r="AL123" s="3">
        <f t="shared" si="6"/>
        <v>3775271.34</v>
      </c>
      <c r="AM123" s="3"/>
      <c r="AN123">
        <v>0</v>
      </c>
      <c r="AO123">
        <v>0</v>
      </c>
      <c r="AP123">
        <v>0</v>
      </c>
      <c r="AQ123">
        <v>0</v>
      </c>
      <c r="AR123">
        <v>0</v>
      </c>
    </row>
    <row r="124" spans="1:44" hidden="1" x14ac:dyDescent="0.3">
      <c r="A124" t="s">
        <v>69</v>
      </c>
      <c r="B124" t="s">
        <v>70</v>
      </c>
      <c r="C124">
        <v>1</v>
      </c>
      <c r="D124" t="s">
        <v>495</v>
      </c>
      <c r="E124">
        <v>1.7</v>
      </c>
      <c r="F124" t="s">
        <v>497</v>
      </c>
      <c r="G124" t="s">
        <v>97</v>
      </c>
      <c r="H124" t="s">
        <v>98</v>
      </c>
      <c r="I124" t="s">
        <v>52</v>
      </c>
      <c r="J124" t="s">
        <v>53</v>
      </c>
      <c r="K124" t="s">
        <v>54</v>
      </c>
      <c r="L124" t="s">
        <v>55</v>
      </c>
      <c r="M124" t="s">
        <v>490</v>
      </c>
      <c r="N124">
        <v>6</v>
      </c>
      <c r="O124" t="s">
        <v>40</v>
      </c>
      <c r="P124">
        <v>22</v>
      </c>
      <c r="Q124" t="s">
        <v>111</v>
      </c>
      <c r="R124" t="s">
        <v>57</v>
      </c>
      <c r="S124" t="s">
        <v>58</v>
      </c>
      <c r="T124">
        <v>2000</v>
      </c>
      <c r="U124" t="s">
        <v>109</v>
      </c>
      <c r="V124">
        <v>2611</v>
      </c>
      <c r="W124" t="s">
        <v>112</v>
      </c>
      <c r="X124">
        <v>0</v>
      </c>
      <c r="Y124" t="s">
        <v>46</v>
      </c>
      <c r="Z124" s="1">
        <v>28000000</v>
      </c>
      <c r="AA124" s="1">
        <v>28000000</v>
      </c>
      <c r="AB124" s="1">
        <v>3338770.37</v>
      </c>
      <c r="AC124" s="1">
        <v>3338770.37</v>
      </c>
      <c r="AD124">
        <v>0</v>
      </c>
      <c r="AE124">
        <v>0</v>
      </c>
      <c r="AF124">
        <v>0</v>
      </c>
      <c r="AG124" s="1">
        <v>37447132</v>
      </c>
      <c r="AH124" s="3">
        <f t="shared" si="7"/>
        <v>24661229.629999999</v>
      </c>
      <c r="AI124" s="3">
        <v>5847132</v>
      </c>
      <c r="AJ124" s="3"/>
      <c r="AK124" s="3"/>
      <c r="AL124" s="3">
        <f t="shared" si="6"/>
        <v>33847132</v>
      </c>
      <c r="AM124" s="3"/>
      <c r="AN124">
        <v>0</v>
      </c>
      <c r="AO124">
        <v>0</v>
      </c>
      <c r="AP124">
        <v>0</v>
      </c>
      <c r="AQ124">
        <v>0</v>
      </c>
      <c r="AR124">
        <v>0</v>
      </c>
    </row>
    <row r="125" spans="1:44" hidden="1" x14ac:dyDescent="0.3">
      <c r="A125" t="s">
        <v>132</v>
      </c>
      <c r="B125" t="s">
        <v>133</v>
      </c>
      <c r="C125">
        <v>1</v>
      </c>
      <c r="D125" t="s">
        <v>495</v>
      </c>
      <c r="E125">
        <v>1.7</v>
      </c>
      <c r="F125" t="s">
        <v>497</v>
      </c>
      <c r="G125" t="s">
        <v>71</v>
      </c>
      <c r="H125" t="s">
        <v>72</v>
      </c>
      <c r="I125" t="s">
        <v>52</v>
      </c>
      <c r="J125" t="s">
        <v>53</v>
      </c>
      <c r="K125" t="s">
        <v>54</v>
      </c>
      <c r="L125" t="s">
        <v>55</v>
      </c>
      <c r="M125" t="s">
        <v>490</v>
      </c>
      <c r="N125">
        <v>6</v>
      </c>
      <c r="O125" t="s">
        <v>40</v>
      </c>
      <c r="P125">
        <v>23</v>
      </c>
      <c r="Q125" t="s">
        <v>185</v>
      </c>
      <c r="R125" t="s">
        <v>57</v>
      </c>
      <c r="S125" t="s">
        <v>58</v>
      </c>
      <c r="T125">
        <v>2000</v>
      </c>
      <c r="U125" t="s">
        <v>109</v>
      </c>
      <c r="V125">
        <v>2611</v>
      </c>
      <c r="W125" t="s">
        <v>112</v>
      </c>
      <c r="X125">
        <v>0</v>
      </c>
      <c r="Y125" t="s">
        <v>46</v>
      </c>
      <c r="Z125" s="1">
        <v>9000000</v>
      </c>
      <c r="AA125" s="1">
        <v>9000000</v>
      </c>
      <c r="AB125" s="1">
        <v>1142661.8</v>
      </c>
      <c r="AC125" s="1">
        <v>1142661.8</v>
      </c>
      <c r="AD125" s="1">
        <v>1142661.8</v>
      </c>
      <c r="AE125" s="1">
        <v>1142661.8</v>
      </c>
      <c r="AF125">
        <v>0</v>
      </c>
      <c r="AG125" s="1">
        <v>9000000</v>
      </c>
      <c r="AH125" s="3">
        <f t="shared" si="7"/>
        <v>7857338.2000000002</v>
      </c>
      <c r="AI125" s="3"/>
      <c r="AJ125" s="3"/>
      <c r="AK125" s="3"/>
      <c r="AL125" s="3">
        <f t="shared" si="6"/>
        <v>9000000</v>
      </c>
      <c r="AM125" s="3"/>
      <c r="AN125">
        <v>0</v>
      </c>
      <c r="AO125">
        <v>0</v>
      </c>
      <c r="AP125">
        <v>0</v>
      </c>
      <c r="AQ125">
        <v>0</v>
      </c>
      <c r="AR125">
        <v>0</v>
      </c>
    </row>
    <row r="126" spans="1:44" hidden="1" x14ac:dyDescent="0.3">
      <c r="A126" t="s">
        <v>132</v>
      </c>
      <c r="B126" t="s">
        <v>133</v>
      </c>
      <c r="C126">
        <v>1</v>
      </c>
      <c r="D126" t="s">
        <v>495</v>
      </c>
      <c r="E126">
        <v>1.7</v>
      </c>
      <c r="F126" t="s">
        <v>497</v>
      </c>
      <c r="G126" t="s">
        <v>97</v>
      </c>
      <c r="H126" t="s">
        <v>98</v>
      </c>
      <c r="I126" t="s">
        <v>52</v>
      </c>
      <c r="J126" t="s">
        <v>53</v>
      </c>
      <c r="K126" t="s">
        <v>54</v>
      </c>
      <c r="L126" t="s">
        <v>55</v>
      </c>
      <c r="M126" t="s">
        <v>490</v>
      </c>
      <c r="N126">
        <v>6</v>
      </c>
      <c r="O126" t="s">
        <v>40</v>
      </c>
      <c r="P126">
        <v>22</v>
      </c>
      <c r="Q126" t="s">
        <v>111</v>
      </c>
      <c r="R126" t="s">
        <v>57</v>
      </c>
      <c r="S126" t="s">
        <v>58</v>
      </c>
      <c r="T126">
        <v>2000</v>
      </c>
      <c r="U126" t="s">
        <v>109</v>
      </c>
      <c r="V126">
        <v>2611</v>
      </c>
      <c r="W126" t="s">
        <v>112</v>
      </c>
      <c r="X126">
        <v>0</v>
      </c>
      <c r="Y126" t="s">
        <v>46</v>
      </c>
      <c r="Z126" s="1">
        <v>3600000</v>
      </c>
      <c r="AA126" s="1">
        <v>3600000</v>
      </c>
      <c r="AB126" s="1">
        <v>3338771.37</v>
      </c>
      <c r="AC126" s="1">
        <v>3338771.37</v>
      </c>
      <c r="AD126">
        <v>0</v>
      </c>
      <c r="AE126">
        <v>0</v>
      </c>
      <c r="AF126">
        <v>0</v>
      </c>
      <c r="AG126">
        <v>0</v>
      </c>
      <c r="AH126" s="3">
        <f t="shared" si="7"/>
        <v>261228.62999999989</v>
      </c>
      <c r="AI126" s="3"/>
      <c r="AJ126" s="3"/>
      <c r="AK126" s="3"/>
      <c r="AL126" s="3">
        <f t="shared" si="6"/>
        <v>3600000</v>
      </c>
      <c r="AM126" s="3"/>
      <c r="AN126">
        <v>0</v>
      </c>
      <c r="AO126">
        <v>0</v>
      </c>
      <c r="AP126">
        <v>0</v>
      </c>
      <c r="AQ126">
        <v>0</v>
      </c>
      <c r="AR126">
        <v>0</v>
      </c>
    </row>
    <row r="127" spans="1:44" hidden="1" x14ac:dyDescent="0.3">
      <c r="A127" t="s">
        <v>132</v>
      </c>
      <c r="B127" t="s">
        <v>133</v>
      </c>
      <c r="C127">
        <v>1</v>
      </c>
      <c r="D127" t="s">
        <v>495</v>
      </c>
      <c r="E127">
        <v>1.3</v>
      </c>
      <c r="F127" t="s">
        <v>496</v>
      </c>
      <c r="G127" t="s">
        <v>34</v>
      </c>
      <c r="H127" t="s">
        <v>35</v>
      </c>
      <c r="I127" t="s">
        <v>52</v>
      </c>
      <c r="J127" t="s">
        <v>53</v>
      </c>
      <c r="K127" t="s">
        <v>54</v>
      </c>
      <c r="L127" t="s">
        <v>55</v>
      </c>
      <c r="M127" t="s">
        <v>490</v>
      </c>
      <c r="N127">
        <v>6</v>
      </c>
      <c r="O127" t="s">
        <v>40</v>
      </c>
      <c r="P127">
        <v>21</v>
      </c>
      <c r="Q127" t="s">
        <v>113</v>
      </c>
      <c r="R127" t="s">
        <v>57</v>
      </c>
      <c r="S127" t="s">
        <v>58</v>
      </c>
      <c r="T127">
        <v>2000</v>
      </c>
      <c r="U127" t="s">
        <v>109</v>
      </c>
      <c r="V127">
        <v>2611</v>
      </c>
      <c r="W127" t="s">
        <v>112</v>
      </c>
      <c r="X127">
        <v>0</v>
      </c>
      <c r="Y127" t="s">
        <v>46</v>
      </c>
      <c r="Z127" s="1">
        <v>47577000</v>
      </c>
      <c r="AA127" s="1">
        <v>47577000</v>
      </c>
      <c r="AB127" s="1">
        <v>380433.6</v>
      </c>
      <c r="AC127" s="1">
        <v>20253.599999999999</v>
      </c>
      <c r="AD127">
        <v>0</v>
      </c>
      <c r="AE127">
        <v>0</v>
      </c>
      <c r="AF127">
        <v>0</v>
      </c>
      <c r="AG127" s="1">
        <v>47577000</v>
      </c>
      <c r="AH127" s="3">
        <f t="shared" si="7"/>
        <v>47196566.399999999</v>
      </c>
      <c r="AI127" s="3"/>
      <c r="AJ127" s="3"/>
      <c r="AK127" s="3"/>
      <c r="AL127" s="3">
        <f t="shared" si="6"/>
        <v>47577000</v>
      </c>
      <c r="AM127" s="3"/>
      <c r="AN127">
        <v>0</v>
      </c>
      <c r="AO127">
        <v>0</v>
      </c>
      <c r="AP127">
        <v>0</v>
      </c>
      <c r="AQ127">
        <v>0</v>
      </c>
      <c r="AR127">
        <v>0</v>
      </c>
    </row>
    <row r="128" spans="1:44" hidden="1" x14ac:dyDescent="0.3">
      <c r="A128" t="s">
        <v>132</v>
      </c>
      <c r="B128" t="s">
        <v>133</v>
      </c>
      <c r="C128">
        <v>2</v>
      </c>
      <c r="D128" t="s">
        <v>499</v>
      </c>
      <c r="E128">
        <v>2.2999999999999998</v>
      </c>
      <c r="F128" t="s">
        <v>501</v>
      </c>
      <c r="G128" t="s">
        <v>206</v>
      </c>
      <c r="H128" t="s">
        <v>207</v>
      </c>
      <c r="I128" t="s">
        <v>52</v>
      </c>
      <c r="J128" t="s">
        <v>53</v>
      </c>
      <c r="K128" t="s">
        <v>91</v>
      </c>
      <c r="L128" t="s">
        <v>92</v>
      </c>
      <c r="M128" t="s">
        <v>490</v>
      </c>
      <c r="N128">
        <v>3</v>
      </c>
      <c r="O128" t="s">
        <v>75</v>
      </c>
      <c r="P128">
        <v>39</v>
      </c>
      <c r="Q128" t="s">
        <v>208</v>
      </c>
      <c r="R128" t="s">
        <v>209</v>
      </c>
      <c r="S128" t="s">
        <v>210</v>
      </c>
      <c r="T128">
        <v>2000</v>
      </c>
      <c r="U128" t="s">
        <v>109</v>
      </c>
      <c r="V128">
        <v>2711</v>
      </c>
      <c r="W128" t="s">
        <v>215</v>
      </c>
      <c r="X128">
        <v>0</v>
      </c>
      <c r="Y128" t="s">
        <v>46</v>
      </c>
      <c r="Z128" s="1">
        <v>1187100</v>
      </c>
      <c r="AA128" s="1">
        <v>1187100</v>
      </c>
      <c r="AB128">
        <v>0</v>
      </c>
      <c r="AC128">
        <v>0</v>
      </c>
      <c r="AD128">
        <v>0</v>
      </c>
      <c r="AE128">
        <v>0</v>
      </c>
      <c r="AF128">
        <v>0</v>
      </c>
      <c r="AG128"/>
      <c r="AH128" s="3">
        <f t="shared" si="7"/>
        <v>1187100</v>
      </c>
      <c r="AI128" s="3"/>
      <c r="AJ128" s="3"/>
      <c r="AK128" s="3"/>
      <c r="AL128" s="3">
        <f t="shared" si="6"/>
        <v>1187100</v>
      </c>
      <c r="AM128" s="3"/>
      <c r="AN128">
        <v>0</v>
      </c>
      <c r="AO128">
        <v>0</v>
      </c>
      <c r="AP128">
        <v>0</v>
      </c>
      <c r="AQ128">
        <v>0</v>
      </c>
      <c r="AR128">
        <v>0</v>
      </c>
    </row>
    <row r="129" spans="1:44" hidden="1" x14ac:dyDescent="0.3">
      <c r="A129" s="25" t="s">
        <v>132</v>
      </c>
      <c r="B129" t="s">
        <v>133</v>
      </c>
      <c r="C129">
        <v>1</v>
      </c>
      <c r="D129" t="s">
        <v>495</v>
      </c>
      <c r="E129">
        <v>1.7</v>
      </c>
      <c r="F129" t="s">
        <v>497</v>
      </c>
      <c r="G129" t="s">
        <v>71</v>
      </c>
      <c r="H129" t="s">
        <v>72</v>
      </c>
      <c r="I129" t="s">
        <v>52</v>
      </c>
      <c r="J129" t="s">
        <v>53</v>
      </c>
      <c r="K129" t="s">
        <v>73</v>
      </c>
      <c r="L129" t="s">
        <v>74</v>
      </c>
      <c r="M129" t="s">
        <v>490</v>
      </c>
      <c r="N129">
        <v>3</v>
      </c>
      <c r="O129" t="s">
        <v>75</v>
      </c>
      <c r="P129">
        <v>11</v>
      </c>
      <c r="Q129" t="s">
        <v>173</v>
      </c>
      <c r="R129" t="s">
        <v>77</v>
      </c>
      <c r="S129" t="s">
        <v>78</v>
      </c>
      <c r="T129">
        <v>2000</v>
      </c>
      <c r="U129" t="s">
        <v>109</v>
      </c>
      <c r="V129">
        <v>2711</v>
      </c>
      <c r="W129" t="s">
        <v>215</v>
      </c>
      <c r="X129">
        <v>0</v>
      </c>
      <c r="Y129" t="s">
        <v>46</v>
      </c>
      <c r="Z129" s="1">
        <v>0</v>
      </c>
      <c r="AA129" s="1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 s="13">
        <v>500000</v>
      </c>
      <c r="AH129" s="3">
        <v>0</v>
      </c>
      <c r="AI129" s="3"/>
      <c r="AJ129" s="3"/>
      <c r="AK129" s="3">
        <v>500000</v>
      </c>
      <c r="AL129" s="3">
        <f t="shared" ref="AL129:AL130" si="8">Z129+AI129-AJ129+AK129</f>
        <v>500000</v>
      </c>
      <c r="AM129" s="3"/>
    </row>
    <row r="130" spans="1:44" hidden="1" x14ac:dyDescent="0.3">
      <c r="A130" t="s">
        <v>132</v>
      </c>
      <c r="B130" t="s">
        <v>133</v>
      </c>
      <c r="C130">
        <v>1</v>
      </c>
      <c r="D130" t="s">
        <v>495</v>
      </c>
      <c r="E130">
        <v>1.7</v>
      </c>
      <c r="F130" t="s">
        <v>497</v>
      </c>
      <c r="G130" t="s">
        <v>97</v>
      </c>
      <c r="H130" t="s">
        <v>98</v>
      </c>
      <c r="I130" t="s">
        <v>99</v>
      </c>
      <c r="J130" t="s">
        <v>100</v>
      </c>
      <c r="K130" t="s">
        <v>101</v>
      </c>
      <c r="L130" t="s">
        <v>102</v>
      </c>
      <c r="M130" t="s">
        <v>490</v>
      </c>
      <c r="N130">
        <v>7</v>
      </c>
      <c r="O130" t="s">
        <v>103</v>
      </c>
      <c r="P130">
        <v>41</v>
      </c>
      <c r="Q130" t="s">
        <v>108</v>
      </c>
      <c r="R130" t="s">
        <v>105</v>
      </c>
      <c r="S130" t="s">
        <v>106</v>
      </c>
      <c r="T130">
        <v>2000</v>
      </c>
      <c r="U130" t="s">
        <v>109</v>
      </c>
      <c r="V130">
        <v>2711</v>
      </c>
      <c r="W130" t="s">
        <v>215</v>
      </c>
      <c r="X130">
        <v>0</v>
      </c>
      <c r="Y130" t="s">
        <v>46</v>
      </c>
      <c r="Z130" s="1">
        <v>1300000</v>
      </c>
      <c r="AA130" s="1">
        <v>1300000</v>
      </c>
      <c r="AB130">
        <v>0</v>
      </c>
      <c r="AC130">
        <v>0</v>
      </c>
      <c r="AD130">
        <v>0</v>
      </c>
      <c r="AE130">
        <v>0</v>
      </c>
      <c r="AF130">
        <v>0</v>
      </c>
      <c r="AG130"/>
      <c r="AH130" s="3">
        <f t="shared" ref="AH130:AH161" si="9">Z130-AB130</f>
        <v>1300000</v>
      </c>
      <c r="AI130" s="3"/>
      <c r="AJ130" s="3"/>
      <c r="AK130" s="3"/>
      <c r="AL130" s="3">
        <f t="shared" si="8"/>
        <v>1300000</v>
      </c>
      <c r="AM130" s="3"/>
      <c r="AN130">
        <v>0</v>
      </c>
      <c r="AO130">
        <v>0</v>
      </c>
      <c r="AP130">
        <v>0</v>
      </c>
      <c r="AQ130">
        <v>0</v>
      </c>
      <c r="AR130">
        <v>0</v>
      </c>
    </row>
    <row r="131" spans="1:44" hidden="1" x14ac:dyDescent="0.3">
      <c r="A131" t="s">
        <v>132</v>
      </c>
      <c r="B131" t="s">
        <v>133</v>
      </c>
      <c r="C131">
        <v>1</v>
      </c>
      <c r="D131" t="s">
        <v>495</v>
      </c>
      <c r="E131">
        <v>1.3</v>
      </c>
      <c r="F131" t="s">
        <v>496</v>
      </c>
      <c r="G131" t="s">
        <v>34</v>
      </c>
      <c r="H131" t="s">
        <v>35</v>
      </c>
      <c r="I131" t="s">
        <v>52</v>
      </c>
      <c r="J131" t="s">
        <v>53</v>
      </c>
      <c r="K131" t="s">
        <v>329</v>
      </c>
      <c r="L131" t="s">
        <v>330</v>
      </c>
      <c r="M131" t="s">
        <v>490</v>
      </c>
      <c r="N131">
        <v>6</v>
      </c>
      <c r="O131" t="s">
        <v>40</v>
      </c>
      <c r="P131">
        <v>3</v>
      </c>
      <c r="Q131" t="s">
        <v>346</v>
      </c>
      <c r="R131" t="s">
        <v>347</v>
      </c>
      <c r="S131" t="s">
        <v>348</v>
      </c>
      <c r="T131">
        <v>2000</v>
      </c>
      <c r="U131" t="s">
        <v>109</v>
      </c>
      <c r="V131">
        <v>2711</v>
      </c>
      <c r="W131" t="s">
        <v>215</v>
      </c>
      <c r="X131">
        <v>0</v>
      </c>
      <c r="Y131" t="s">
        <v>46</v>
      </c>
      <c r="Z131" s="1">
        <v>2926756.09</v>
      </c>
      <c r="AA131" s="1">
        <v>2926756.09</v>
      </c>
      <c r="AB131">
        <v>0</v>
      </c>
      <c r="AC131">
        <v>0</v>
      </c>
      <c r="AD131">
        <v>0</v>
      </c>
      <c r="AE131">
        <v>0</v>
      </c>
      <c r="AF131">
        <v>0</v>
      </c>
      <c r="AG131" s="1">
        <v>2926756.09</v>
      </c>
      <c r="AH131" s="3">
        <f t="shared" si="9"/>
        <v>2926756.09</v>
      </c>
      <c r="AI131" s="3"/>
      <c r="AJ131" s="3"/>
      <c r="AK131" s="3"/>
      <c r="AL131" s="3">
        <f t="shared" ref="AL131:AL194" si="10">Z131+AI131-AJ131+AK131</f>
        <v>2926756.09</v>
      </c>
      <c r="AM131" s="3"/>
      <c r="AN131">
        <v>0</v>
      </c>
      <c r="AO131">
        <v>0</v>
      </c>
      <c r="AP131">
        <v>0</v>
      </c>
      <c r="AQ131">
        <v>0</v>
      </c>
      <c r="AR131">
        <v>0</v>
      </c>
    </row>
    <row r="132" spans="1:44" hidden="1" x14ac:dyDescent="0.3">
      <c r="A132" t="s">
        <v>132</v>
      </c>
      <c r="B132" t="s">
        <v>133</v>
      </c>
      <c r="C132">
        <v>3</v>
      </c>
      <c r="D132" t="s">
        <v>506</v>
      </c>
      <c r="E132">
        <v>3.1</v>
      </c>
      <c r="F132" t="s">
        <v>505</v>
      </c>
      <c r="G132" t="s">
        <v>134</v>
      </c>
      <c r="H132" t="s">
        <v>135</v>
      </c>
      <c r="I132" t="s">
        <v>52</v>
      </c>
      <c r="J132" t="s">
        <v>53</v>
      </c>
      <c r="K132" t="s">
        <v>138</v>
      </c>
      <c r="L132" t="s">
        <v>139</v>
      </c>
      <c r="M132" t="s">
        <v>490</v>
      </c>
      <c r="N132">
        <v>8</v>
      </c>
      <c r="O132" t="s">
        <v>140</v>
      </c>
      <c r="P132">
        <v>42</v>
      </c>
      <c r="Q132" t="s">
        <v>147</v>
      </c>
      <c r="R132" t="s">
        <v>148</v>
      </c>
      <c r="S132" t="s">
        <v>149</v>
      </c>
      <c r="T132">
        <v>2000</v>
      </c>
      <c r="U132" t="s">
        <v>109</v>
      </c>
      <c r="V132">
        <v>2721</v>
      </c>
      <c r="W132" t="s">
        <v>155</v>
      </c>
      <c r="X132">
        <v>0</v>
      </c>
      <c r="Y132" t="s">
        <v>46</v>
      </c>
      <c r="Z132" s="1">
        <v>200000</v>
      </c>
      <c r="AA132" s="1">
        <v>200000</v>
      </c>
      <c r="AB132">
        <v>0</v>
      </c>
      <c r="AC132">
        <v>0</v>
      </c>
      <c r="AD132">
        <v>0</v>
      </c>
      <c r="AE132">
        <v>0</v>
      </c>
      <c r="AF132">
        <v>0</v>
      </c>
      <c r="AG132"/>
      <c r="AH132" s="3">
        <f t="shared" si="9"/>
        <v>200000</v>
      </c>
      <c r="AI132" s="3"/>
      <c r="AJ132" s="3"/>
      <c r="AK132" s="3"/>
      <c r="AL132" s="3">
        <f t="shared" si="10"/>
        <v>200000</v>
      </c>
      <c r="AM132" s="3"/>
      <c r="AN132">
        <v>0</v>
      </c>
      <c r="AO132">
        <v>0</v>
      </c>
      <c r="AP132">
        <v>0</v>
      </c>
      <c r="AQ132">
        <v>0</v>
      </c>
      <c r="AR132">
        <v>0</v>
      </c>
    </row>
    <row r="133" spans="1:44" hidden="1" x14ac:dyDescent="0.3">
      <c r="A133" t="s">
        <v>132</v>
      </c>
      <c r="B133" t="s">
        <v>133</v>
      </c>
      <c r="C133">
        <v>1</v>
      </c>
      <c r="D133" t="s">
        <v>495</v>
      </c>
      <c r="E133">
        <v>1.7</v>
      </c>
      <c r="F133" t="s">
        <v>497</v>
      </c>
      <c r="G133" t="s">
        <v>71</v>
      </c>
      <c r="H133" t="s">
        <v>72</v>
      </c>
      <c r="I133" t="s">
        <v>52</v>
      </c>
      <c r="J133" t="s">
        <v>53</v>
      </c>
      <c r="K133" t="s">
        <v>73</v>
      </c>
      <c r="L133" t="s">
        <v>74</v>
      </c>
      <c r="M133" t="s">
        <v>490</v>
      </c>
      <c r="N133">
        <v>3</v>
      </c>
      <c r="O133" t="s">
        <v>75</v>
      </c>
      <c r="P133">
        <v>12</v>
      </c>
      <c r="Q133" t="s">
        <v>181</v>
      </c>
      <c r="R133" t="s">
        <v>77</v>
      </c>
      <c r="S133" t="s">
        <v>78</v>
      </c>
      <c r="T133">
        <v>2000</v>
      </c>
      <c r="U133" t="s">
        <v>109</v>
      </c>
      <c r="V133">
        <v>2721</v>
      </c>
      <c r="W133" t="s">
        <v>155</v>
      </c>
      <c r="X133">
        <v>0</v>
      </c>
      <c r="Y133" t="s">
        <v>46</v>
      </c>
      <c r="Z133" s="1">
        <v>2500000</v>
      </c>
      <c r="AA133" s="1">
        <v>2500000</v>
      </c>
      <c r="AB133">
        <v>0</v>
      </c>
      <c r="AC133">
        <v>0</v>
      </c>
      <c r="AD133">
        <v>0</v>
      </c>
      <c r="AE133">
        <v>0</v>
      </c>
      <c r="AF133">
        <v>0</v>
      </c>
      <c r="AG133" s="14">
        <v>2500000</v>
      </c>
      <c r="AH133" s="3">
        <f t="shared" si="9"/>
        <v>2500000</v>
      </c>
      <c r="AI133" s="3"/>
      <c r="AJ133" s="3"/>
      <c r="AK133" s="3"/>
      <c r="AL133" s="3">
        <f t="shared" si="10"/>
        <v>2500000</v>
      </c>
      <c r="AM133" s="3"/>
      <c r="AN133">
        <v>0</v>
      </c>
      <c r="AO133">
        <v>0</v>
      </c>
      <c r="AP133">
        <v>0</v>
      </c>
      <c r="AQ133">
        <v>0</v>
      </c>
      <c r="AR133">
        <v>0</v>
      </c>
    </row>
    <row r="134" spans="1:44" hidden="1" x14ac:dyDescent="0.3">
      <c r="A134" t="s">
        <v>132</v>
      </c>
      <c r="B134" t="s">
        <v>133</v>
      </c>
      <c r="C134">
        <v>3</v>
      </c>
      <c r="D134" t="s">
        <v>508</v>
      </c>
      <c r="E134">
        <v>3.8</v>
      </c>
      <c r="F134" t="s">
        <v>509</v>
      </c>
      <c r="G134" t="s">
        <v>80</v>
      </c>
      <c r="H134" t="s">
        <v>81</v>
      </c>
      <c r="I134" t="s">
        <v>52</v>
      </c>
      <c r="J134" t="s">
        <v>53</v>
      </c>
      <c r="K134" t="s">
        <v>82</v>
      </c>
      <c r="L134" t="s">
        <v>83</v>
      </c>
      <c r="M134" t="s">
        <v>490</v>
      </c>
      <c r="N134">
        <v>6</v>
      </c>
      <c r="O134" t="s">
        <v>40</v>
      </c>
      <c r="P134">
        <v>49</v>
      </c>
      <c r="Q134" t="s">
        <v>186</v>
      </c>
      <c r="R134" t="s">
        <v>85</v>
      </c>
      <c r="S134" t="s">
        <v>86</v>
      </c>
      <c r="T134">
        <v>2000</v>
      </c>
      <c r="U134" t="s">
        <v>109</v>
      </c>
      <c r="V134">
        <v>2721</v>
      </c>
      <c r="W134" t="s">
        <v>155</v>
      </c>
      <c r="X134">
        <v>0</v>
      </c>
      <c r="Y134" t="s">
        <v>46</v>
      </c>
      <c r="Z134" s="1">
        <v>6780</v>
      </c>
      <c r="AA134" s="1">
        <v>6780</v>
      </c>
      <c r="AB134">
        <v>0</v>
      </c>
      <c r="AC134">
        <v>0</v>
      </c>
      <c r="AD134">
        <v>0</v>
      </c>
      <c r="AE134">
        <v>0</v>
      </c>
      <c r="AF134">
        <v>0</v>
      </c>
      <c r="AG134" s="1">
        <v>6780</v>
      </c>
      <c r="AH134" s="3">
        <f t="shared" si="9"/>
        <v>6780</v>
      </c>
      <c r="AI134" s="3"/>
      <c r="AJ134" s="3"/>
      <c r="AK134" s="3"/>
      <c r="AL134" s="3">
        <f t="shared" si="10"/>
        <v>6780</v>
      </c>
      <c r="AM134" s="3"/>
      <c r="AN134">
        <v>0</v>
      </c>
      <c r="AO134">
        <v>0</v>
      </c>
      <c r="AP134">
        <v>0</v>
      </c>
      <c r="AQ134">
        <v>0</v>
      </c>
      <c r="AR134">
        <v>0</v>
      </c>
    </row>
    <row r="135" spans="1:44" hidden="1" x14ac:dyDescent="0.3">
      <c r="A135" t="s">
        <v>132</v>
      </c>
      <c r="B135" t="s">
        <v>133</v>
      </c>
      <c r="C135">
        <v>2</v>
      </c>
      <c r="D135" t="s">
        <v>499</v>
      </c>
      <c r="E135">
        <v>2.2999999999999998</v>
      </c>
      <c r="F135" t="s">
        <v>501</v>
      </c>
      <c r="G135" t="s">
        <v>206</v>
      </c>
      <c r="H135" t="s">
        <v>207</v>
      </c>
      <c r="I135" t="s">
        <v>52</v>
      </c>
      <c r="J135" t="s">
        <v>53</v>
      </c>
      <c r="K135" t="s">
        <v>91</v>
      </c>
      <c r="L135" t="s">
        <v>92</v>
      </c>
      <c r="M135" t="s">
        <v>490</v>
      </c>
      <c r="N135">
        <v>3</v>
      </c>
      <c r="O135" t="s">
        <v>75</v>
      </c>
      <c r="P135">
        <v>39</v>
      </c>
      <c r="Q135" t="s">
        <v>208</v>
      </c>
      <c r="R135" t="s">
        <v>209</v>
      </c>
      <c r="S135" t="s">
        <v>210</v>
      </c>
      <c r="T135">
        <v>2000</v>
      </c>
      <c r="U135" t="s">
        <v>109</v>
      </c>
      <c r="V135">
        <v>2721</v>
      </c>
      <c r="W135" t="s">
        <v>155</v>
      </c>
      <c r="X135">
        <v>0</v>
      </c>
      <c r="Y135" t="s">
        <v>46</v>
      </c>
      <c r="Z135" s="1">
        <v>442200</v>
      </c>
      <c r="AA135" s="1">
        <v>442200</v>
      </c>
      <c r="AB135">
        <v>0</v>
      </c>
      <c r="AC135">
        <v>0</v>
      </c>
      <c r="AD135">
        <v>0</v>
      </c>
      <c r="AE135">
        <v>0</v>
      </c>
      <c r="AF135">
        <v>0</v>
      </c>
      <c r="AG135"/>
      <c r="AH135" s="3">
        <f t="shared" si="9"/>
        <v>442200</v>
      </c>
      <c r="AI135" s="3"/>
      <c r="AJ135" s="3"/>
      <c r="AK135" s="3"/>
      <c r="AL135" s="3">
        <f t="shared" si="10"/>
        <v>442200</v>
      </c>
      <c r="AM135" s="3"/>
      <c r="AN135">
        <v>0</v>
      </c>
      <c r="AO135">
        <v>0</v>
      </c>
      <c r="AP135">
        <v>0</v>
      </c>
      <c r="AQ135">
        <v>0</v>
      </c>
      <c r="AR135">
        <v>0</v>
      </c>
    </row>
    <row r="136" spans="1:44" hidden="1" x14ac:dyDescent="0.3">
      <c r="A136" t="s">
        <v>132</v>
      </c>
      <c r="B136" t="s">
        <v>133</v>
      </c>
      <c r="C136">
        <v>2</v>
      </c>
      <c r="D136" t="s">
        <v>499</v>
      </c>
      <c r="E136">
        <v>2.2000000000000002</v>
      </c>
      <c r="F136" t="s">
        <v>500</v>
      </c>
      <c r="G136" t="s">
        <v>222</v>
      </c>
      <c r="H136" t="s">
        <v>223</v>
      </c>
      <c r="I136" t="s">
        <v>136</v>
      </c>
      <c r="J136" t="s">
        <v>137</v>
      </c>
      <c r="K136" t="s">
        <v>73</v>
      </c>
      <c r="L136" t="s">
        <v>74</v>
      </c>
      <c r="M136" t="s">
        <v>490</v>
      </c>
      <c r="N136">
        <v>1</v>
      </c>
      <c r="O136" t="s">
        <v>224</v>
      </c>
      <c r="P136">
        <v>16</v>
      </c>
      <c r="Q136" t="s">
        <v>231</v>
      </c>
      <c r="R136" t="s">
        <v>232</v>
      </c>
      <c r="S136" t="s">
        <v>233</v>
      </c>
      <c r="T136">
        <v>2000</v>
      </c>
      <c r="U136" t="s">
        <v>109</v>
      </c>
      <c r="V136">
        <v>2721</v>
      </c>
      <c r="W136" t="s">
        <v>155</v>
      </c>
      <c r="X136">
        <v>0</v>
      </c>
      <c r="Y136" t="s">
        <v>46</v>
      </c>
      <c r="Z136" s="1">
        <v>30000</v>
      </c>
      <c r="AA136" s="1">
        <v>50000</v>
      </c>
      <c r="AB136" s="1">
        <v>26100</v>
      </c>
      <c r="AC136">
        <v>0</v>
      </c>
      <c r="AD136">
        <v>0</v>
      </c>
      <c r="AE136">
        <v>0</v>
      </c>
      <c r="AF136">
        <v>0</v>
      </c>
      <c r="AG136" s="14">
        <v>54948.2</v>
      </c>
      <c r="AH136" s="3">
        <f t="shared" si="9"/>
        <v>3900</v>
      </c>
      <c r="AI136" s="3"/>
      <c r="AJ136" s="3"/>
      <c r="AK136" s="3"/>
      <c r="AL136" s="3">
        <f t="shared" si="10"/>
        <v>30000</v>
      </c>
      <c r="AM136" s="3"/>
      <c r="AN136">
        <v>0</v>
      </c>
      <c r="AO136">
        <v>0</v>
      </c>
      <c r="AP136">
        <v>0</v>
      </c>
      <c r="AQ136" s="1">
        <v>20000</v>
      </c>
      <c r="AR136" s="1">
        <v>-20000</v>
      </c>
    </row>
    <row r="137" spans="1:44" hidden="1" x14ac:dyDescent="0.3">
      <c r="A137" t="s">
        <v>132</v>
      </c>
      <c r="B137" t="s">
        <v>133</v>
      </c>
      <c r="C137">
        <v>2</v>
      </c>
      <c r="D137" t="s">
        <v>499</v>
      </c>
      <c r="E137">
        <v>2.2000000000000002</v>
      </c>
      <c r="F137" t="s">
        <v>500</v>
      </c>
      <c r="G137" t="s">
        <v>222</v>
      </c>
      <c r="H137" t="s">
        <v>223</v>
      </c>
      <c r="I137" t="s">
        <v>52</v>
      </c>
      <c r="J137" t="s">
        <v>53</v>
      </c>
      <c r="K137" t="s">
        <v>91</v>
      </c>
      <c r="L137" t="s">
        <v>92</v>
      </c>
      <c r="M137" t="s">
        <v>490</v>
      </c>
      <c r="N137">
        <v>2</v>
      </c>
      <c r="O137" t="s">
        <v>235</v>
      </c>
      <c r="P137">
        <v>36</v>
      </c>
      <c r="Q137" t="s">
        <v>236</v>
      </c>
      <c r="R137" t="s">
        <v>237</v>
      </c>
      <c r="S137" t="s">
        <v>238</v>
      </c>
      <c r="T137">
        <v>2000</v>
      </c>
      <c r="U137" t="s">
        <v>109</v>
      </c>
      <c r="V137">
        <v>2721</v>
      </c>
      <c r="W137" t="s">
        <v>155</v>
      </c>
      <c r="X137">
        <v>0</v>
      </c>
      <c r="Y137" t="s">
        <v>46</v>
      </c>
      <c r="Z137" s="1">
        <v>480000</v>
      </c>
      <c r="AA137" s="1">
        <v>480000</v>
      </c>
      <c r="AB137">
        <v>0</v>
      </c>
      <c r="AC137">
        <v>0</v>
      </c>
      <c r="AD137">
        <v>0</v>
      </c>
      <c r="AE137">
        <v>0</v>
      </c>
      <c r="AF137">
        <v>0</v>
      </c>
      <c r="AG137"/>
      <c r="AH137" s="3">
        <f t="shared" si="9"/>
        <v>480000</v>
      </c>
      <c r="AI137" s="3"/>
      <c r="AJ137" s="3"/>
      <c r="AK137" s="3"/>
      <c r="AL137" s="3">
        <f t="shared" si="10"/>
        <v>480000</v>
      </c>
      <c r="AM137" s="3"/>
      <c r="AN137">
        <v>0</v>
      </c>
      <c r="AO137">
        <v>0</v>
      </c>
      <c r="AP137">
        <v>0</v>
      </c>
      <c r="AQ137">
        <v>0</v>
      </c>
      <c r="AR137">
        <v>0</v>
      </c>
    </row>
    <row r="138" spans="1:44" hidden="1" x14ac:dyDescent="0.3">
      <c r="A138" t="s">
        <v>132</v>
      </c>
      <c r="B138" t="s">
        <v>133</v>
      </c>
      <c r="C138">
        <v>2</v>
      </c>
      <c r="D138" t="s">
        <v>499</v>
      </c>
      <c r="E138">
        <v>2.1</v>
      </c>
      <c r="F138" t="s">
        <v>498</v>
      </c>
      <c r="G138" t="s">
        <v>89</v>
      </c>
      <c r="H138" t="s">
        <v>90</v>
      </c>
      <c r="I138" t="s">
        <v>52</v>
      </c>
      <c r="J138" t="s">
        <v>53</v>
      </c>
      <c r="K138" t="s">
        <v>91</v>
      </c>
      <c r="L138" t="s">
        <v>92</v>
      </c>
      <c r="M138" t="s">
        <v>490</v>
      </c>
      <c r="N138">
        <v>3</v>
      </c>
      <c r="O138" t="s">
        <v>75</v>
      </c>
      <c r="P138">
        <v>35</v>
      </c>
      <c r="Q138" t="s">
        <v>93</v>
      </c>
      <c r="R138" t="s">
        <v>94</v>
      </c>
      <c r="S138" t="s">
        <v>95</v>
      </c>
      <c r="T138">
        <v>2000</v>
      </c>
      <c r="U138" t="s">
        <v>109</v>
      </c>
      <c r="V138">
        <v>2721</v>
      </c>
      <c r="W138" t="s">
        <v>155</v>
      </c>
      <c r="X138">
        <v>0</v>
      </c>
      <c r="Y138" t="s">
        <v>46</v>
      </c>
      <c r="Z138" s="1">
        <v>180000</v>
      </c>
      <c r="AA138" s="1">
        <v>180000</v>
      </c>
      <c r="AB138">
        <v>0</v>
      </c>
      <c r="AC138">
        <v>0</v>
      </c>
      <c r="AD138">
        <v>0</v>
      </c>
      <c r="AE138">
        <v>0</v>
      </c>
      <c r="AF138">
        <v>0</v>
      </c>
      <c r="AG138"/>
      <c r="AH138" s="3">
        <f t="shared" si="9"/>
        <v>180000</v>
      </c>
      <c r="AI138" s="3"/>
      <c r="AJ138" s="3"/>
      <c r="AK138" s="3"/>
      <c r="AL138" s="3">
        <f t="shared" si="10"/>
        <v>180000</v>
      </c>
      <c r="AM138" s="3"/>
      <c r="AN138">
        <v>0</v>
      </c>
      <c r="AO138">
        <v>0</v>
      </c>
      <c r="AP138">
        <v>0</v>
      </c>
      <c r="AQ138">
        <v>0</v>
      </c>
      <c r="AR138">
        <v>0</v>
      </c>
    </row>
    <row r="139" spans="1:44" hidden="1" x14ac:dyDescent="0.3">
      <c r="A139" t="s">
        <v>132</v>
      </c>
      <c r="B139" t="s">
        <v>133</v>
      </c>
      <c r="C139">
        <v>1</v>
      </c>
      <c r="D139" t="s">
        <v>495</v>
      </c>
      <c r="E139">
        <v>1.3</v>
      </c>
      <c r="F139" t="s">
        <v>496</v>
      </c>
      <c r="G139" t="s">
        <v>286</v>
      </c>
      <c r="H139" t="s">
        <v>287</v>
      </c>
      <c r="I139" t="s">
        <v>288</v>
      </c>
      <c r="J139" t="s">
        <v>289</v>
      </c>
      <c r="K139" t="s">
        <v>290</v>
      </c>
      <c r="L139" t="s">
        <v>291</v>
      </c>
      <c r="M139" t="s">
        <v>490</v>
      </c>
      <c r="N139">
        <v>1</v>
      </c>
      <c r="O139" t="s">
        <v>224</v>
      </c>
      <c r="P139">
        <v>17</v>
      </c>
      <c r="Q139" t="s">
        <v>292</v>
      </c>
      <c r="R139" t="s">
        <v>293</v>
      </c>
      <c r="S139" t="s">
        <v>294</v>
      </c>
      <c r="T139">
        <v>2000</v>
      </c>
      <c r="U139" t="s">
        <v>109</v>
      </c>
      <c r="V139">
        <v>2721</v>
      </c>
      <c r="W139" t="s">
        <v>155</v>
      </c>
      <c r="X139">
        <v>0</v>
      </c>
      <c r="Y139" t="s">
        <v>46</v>
      </c>
      <c r="Z139" s="1">
        <v>50000</v>
      </c>
      <c r="AA139" s="1">
        <v>50000</v>
      </c>
      <c r="AB139">
        <v>0</v>
      </c>
      <c r="AC139">
        <v>0</v>
      </c>
      <c r="AD139">
        <v>0</v>
      </c>
      <c r="AE139">
        <v>0</v>
      </c>
      <c r="AF139">
        <v>0</v>
      </c>
      <c r="AG139" s="14">
        <v>50000</v>
      </c>
      <c r="AH139" s="3">
        <f t="shared" si="9"/>
        <v>50000</v>
      </c>
      <c r="AI139" s="3"/>
      <c r="AJ139" s="3"/>
      <c r="AK139" s="3"/>
      <c r="AL139" s="3">
        <f t="shared" si="10"/>
        <v>50000</v>
      </c>
      <c r="AM139" s="3"/>
      <c r="AN139">
        <v>0</v>
      </c>
      <c r="AO139">
        <v>0</v>
      </c>
      <c r="AP139">
        <v>0</v>
      </c>
      <c r="AQ139">
        <v>0</v>
      </c>
      <c r="AR139">
        <v>0</v>
      </c>
    </row>
    <row r="140" spans="1:44" hidden="1" x14ac:dyDescent="0.3">
      <c r="A140" t="s">
        <v>132</v>
      </c>
      <c r="B140" t="s">
        <v>133</v>
      </c>
      <c r="C140">
        <v>1</v>
      </c>
      <c r="D140" t="s">
        <v>495</v>
      </c>
      <c r="E140">
        <v>1.3</v>
      </c>
      <c r="F140" t="s">
        <v>496</v>
      </c>
      <c r="G140" t="s">
        <v>34</v>
      </c>
      <c r="H140" t="s">
        <v>35</v>
      </c>
      <c r="I140" t="s">
        <v>325</v>
      </c>
      <c r="J140" t="s">
        <v>326</v>
      </c>
      <c r="K140" t="s">
        <v>73</v>
      </c>
      <c r="L140" t="s">
        <v>74</v>
      </c>
      <c r="M140" t="s">
        <v>490</v>
      </c>
      <c r="N140">
        <v>1</v>
      </c>
      <c r="O140" t="s">
        <v>224</v>
      </c>
      <c r="P140">
        <v>15</v>
      </c>
      <c r="Q140" t="s">
        <v>327</v>
      </c>
      <c r="R140" t="s">
        <v>232</v>
      </c>
      <c r="S140" t="s">
        <v>233</v>
      </c>
      <c r="T140">
        <v>2000</v>
      </c>
      <c r="U140" t="s">
        <v>109</v>
      </c>
      <c r="V140">
        <v>2721</v>
      </c>
      <c r="W140" t="s">
        <v>155</v>
      </c>
      <c r="X140">
        <v>0</v>
      </c>
      <c r="Y140" t="s">
        <v>46</v>
      </c>
      <c r="Z140" s="1">
        <v>300000</v>
      </c>
      <c r="AA140" s="1">
        <v>300000</v>
      </c>
      <c r="AB140">
        <v>0</v>
      </c>
      <c r="AC140">
        <v>0</v>
      </c>
      <c r="AD140">
        <v>0</v>
      </c>
      <c r="AE140">
        <v>0</v>
      </c>
      <c r="AF140">
        <v>0</v>
      </c>
      <c r="AG140" s="16">
        <v>300000</v>
      </c>
      <c r="AH140" s="3">
        <f t="shared" si="9"/>
        <v>300000</v>
      </c>
      <c r="AI140" s="3"/>
      <c r="AJ140" s="3"/>
      <c r="AK140" s="3"/>
      <c r="AL140" s="3">
        <f t="shared" si="10"/>
        <v>300000</v>
      </c>
      <c r="AM140" s="3"/>
      <c r="AN140">
        <v>0</v>
      </c>
      <c r="AO140">
        <v>0</v>
      </c>
      <c r="AP140">
        <v>0</v>
      </c>
      <c r="AQ140">
        <v>0</v>
      </c>
      <c r="AR140">
        <v>0</v>
      </c>
    </row>
    <row r="141" spans="1:44" hidden="1" x14ac:dyDescent="0.3">
      <c r="A141" t="s">
        <v>132</v>
      </c>
      <c r="B141" t="s">
        <v>133</v>
      </c>
      <c r="C141">
        <v>1</v>
      </c>
      <c r="D141" t="s">
        <v>495</v>
      </c>
      <c r="E141">
        <v>1.3</v>
      </c>
      <c r="F141" t="s">
        <v>496</v>
      </c>
      <c r="G141" t="s">
        <v>34</v>
      </c>
      <c r="H141" t="s">
        <v>35</v>
      </c>
      <c r="I141" t="s">
        <v>52</v>
      </c>
      <c r="J141" t="s">
        <v>53</v>
      </c>
      <c r="K141" t="s">
        <v>54</v>
      </c>
      <c r="L141" t="s">
        <v>55</v>
      </c>
      <c r="M141" t="s">
        <v>490</v>
      </c>
      <c r="N141">
        <v>6</v>
      </c>
      <c r="O141" t="s">
        <v>40</v>
      </c>
      <c r="P141">
        <v>21</v>
      </c>
      <c r="Q141" t="s">
        <v>113</v>
      </c>
      <c r="R141" t="s">
        <v>57</v>
      </c>
      <c r="S141" t="s">
        <v>58</v>
      </c>
      <c r="T141">
        <v>2000</v>
      </c>
      <c r="U141" t="s">
        <v>109</v>
      </c>
      <c r="V141">
        <v>2721</v>
      </c>
      <c r="W141" t="s">
        <v>155</v>
      </c>
      <c r="X141">
        <v>0</v>
      </c>
      <c r="Y141" t="s">
        <v>46</v>
      </c>
      <c r="Z141" s="1">
        <v>195000</v>
      </c>
      <c r="AA141" s="1">
        <v>195000</v>
      </c>
      <c r="AB141">
        <v>950.04</v>
      </c>
      <c r="AC141">
        <v>950.04</v>
      </c>
      <c r="AD141">
        <v>950.04</v>
      </c>
      <c r="AE141">
        <v>950.04</v>
      </c>
      <c r="AF141">
        <v>0</v>
      </c>
      <c r="AG141"/>
      <c r="AH141" s="3">
        <f t="shared" si="9"/>
        <v>194049.96</v>
      </c>
      <c r="AI141" s="3"/>
      <c r="AJ141" s="3"/>
      <c r="AK141" s="3"/>
      <c r="AL141" s="3">
        <f t="shared" si="10"/>
        <v>195000</v>
      </c>
      <c r="AM141" s="3"/>
      <c r="AN141">
        <v>0</v>
      </c>
      <c r="AO141">
        <v>0</v>
      </c>
      <c r="AP141">
        <v>0</v>
      </c>
      <c r="AQ141">
        <v>0</v>
      </c>
      <c r="AR141">
        <v>0</v>
      </c>
    </row>
    <row r="142" spans="1:44" hidden="1" x14ac:dyDescent="0.3">
      <c r="A142" t="s">
        <v>132</v>
      </c>
      <c r="B142" t="s">
        <v>133</v>
      </c>
      <c r="C142">
        <v>1</v>
      </c>
      <c r="D142" t="s">
        <v>495</v>
      </c>
      <c r="E142">
        <v>1.3</v>
      </c>
      <c r="F142" t="s">
        <v>496</v>
      </c>
      <c r="G142" t="s">
        <v>34</v>
      </c>
      <c r="H142" t="s">
        <v>35</v>
      </c>
      <c r="I142" t="s">
        <v>52</v>
      </c>
      <c r="J142" t="s">
        <v>53</v>
      </c>
      <c r="K142" t="s">
        <v>91</v>
      </c>
      <c r="L142" t="s">
        <v>92</v>
      </c>
      <c r="M142" t="s">
        <v>490</v>
      </c>
      <c r="N142">
        <v>3</v>
      </c>
      <c r="O142" t="s">
        <v>75</v>
      </c>
      <c r="P142">
        <v>33</v>
      </c>
      <c r="Q142" t="s">
        <v>381</v>
      </c>
      <c r="R142" t="s">
        <v>382</v>
      </c>
      <c r="S142" t="s">
        <v>383</v>
      </c>
      <c r="T142">
        <v>2000</v>
      </c>
      <c r="U142" t="s">
        <v>109</v>
      </c>
      <c r="V142">
        <v>2721</v>
      </c>
      <c r="W142" t="s">
        <v>155</v>
      </c>
      <c r="X142">
        <v>0</v>
      </c>
      <c r="Y142" t="s">
        <v>46</v>
      </c>
      <c r="Z142" s="1">
        <v>366490.4</v>
      </c>
      <c r="AA142" s="1">
        <v>366490.4</v>
      </c>
      <c r="AB142" s="1">
        <v>43094</v>
      </c>
      <c r="AC142">
        <v>0</v>
      </c>
      <c r="AD142">
        <v>0</v>
      </c>
      <c r="AE142">
        <v>0</v>
      </c>
      <c r="AF142">
        <v>0</v>
      </c>
      <c r="AG142" s="1"/>
      <c r="AH142" s="3">
        <f t="shared" si="9"/>
        <v>323396.40000000002</v>
      </c>
      <c r="AI142" s="3"/>
      <c r="AJ142" s="3"/>
      <c r="AK142" s="3"/>
      <c r="AL142" s="3">
        <f t="shared" si="10"/>
        <v>366490.4</v>
      </c>
      <c r="AM142" s="3"/>
      <c r="AN142">
        <v>0</v>
      </c>
      <c r="AO142">
        <v>0</v>
      </c>
      <c r="AP142">
        <v>0</v>
      </c>
      <c r="AQ142">
        <v>0</v>
      </c>
      <c r="AR142">
        <v>0</v>
      </c>
    </row>
    <row r="143" spans="1:44" hidden="1" x14ac:dyDescent="0.3">
      <c r="A143" t="s">
        <v>132</v>
      </c>
      <c r="B143" t="s">
        <v>133</v>
      </c>
      <c r="C143">
        <v>1</v>
      </c>
      <c r="D143" t="s">
        <v>495</v>
      </c>
      <c r="E143">
        <v>1.3</v>
      </c>
      <c r="F143" t="s">
        <v>496</v>
      </c>
      <c r="G143" t="s">
        <v>34</v>
      </c>
      <c r="H143" t="s">
        <v>35</v>
      </c>
      <c r="I143" t="s">
        <v>52</v>
      </c>
      <c r="J143" t="s">
        <v>53</v>
      </c>
      <c r="K143" t="s">
        <v>138</v>
      </c>
      <c r="L143" t="s">
        <v>139</v>
      </c>
      <c r="M143" t="s">
        <v>490</v>
      </c>
      <c r="N143">
        <v>3</v>
      </c>
      <c r="O143" t="s">
        <v>75</v>
      </c>
      <c r="P143">
        <v>43</v>
      </c>
      <c r="Q143" t="s">
        <v>385</v>
      </c>
      <c r="R143" t="s">
        <v>386</v>
      </c>
      <c r="S143" t="s">
        <v>387</v>
      </c>
      <c r="T143">
        <v>2000</v>
      </c>
      <c r="U143" t="s">
        <v>109</v>
      </c>
      <c r="V143">
        <v>2721</v>
      </c>
      <c r="W143" t="s">
        <v>155</v>
      </c>
      <c r="X143">
        <v>0</v>
      </c>
      <c r="Y143" t="s">
        <v>46</v>
      </c>
      <c r="Z143" s="1">
        <v>50000</v>
      </c>
      <c r="AA143" s="1">
        <v>50000</v>
      </c>
      <c r="AB143">
        <v>0</v>
      </c>
      <c r="AC143">
        <v>0</v>
      </c>
      <c r="AD143">
        <v>0</v>
      </c>
      <c r="AE143">
        <v>0</v>
      </c>
      <c r="AF143">
        <v>0</v>
      </c>
      <c r="AG143"/>
      <c r="AH143" s="3">
        <f t="shared" si="9"/>
        <v>50000</v>
      </c>
      <c r="AI143" s="3"/>
      <c r="AJ143" s="3"/>
      <c r="AK143" s="3"/>
      <c r="AL143" s="3">
        <f t="shared" si="10"/>
        <v>50000</v>
      </c>
      <c r="AM143" s="3"/>
      <c r="AN143">
        <v>0</v>
      </c>
      <c r="AO143">
        <v>0</v>
      </c>
      <c r="AP143">
        <v>0</v>
      </c>
      <c r="AQ143">
        <v>0</v>
      </c>
      <c r="AR143">
        <v>0</v>
      </c>
    </row>
    <row r="144" spans="1:44" hidden="1" x14ac:dyDescent="0.3">
      <c r="A144" t="s">
        <v>132</v>
      </c>
      <c r="B144" t="s">
        <v>133</v>
      </c>
      <c r="C144">
        <v>1</v>
      </c>
      <c r="D144" t="s">
        <v>495</v>
      </c>
      <c r="E144">
        <v>1.3</v>
      </c>
      <c r="F144" t="s">
        <v>496</v>
      </c>
      <c r="G144" t="s">
        <v>34</v>
      </c>
      <c r="H144" t="s">
        <v>35</v>
      </c>
      <c r="I144" t="s">
        <v>114</v>
      </c>
      <c r="J144" t="s">
        <v>115</v>
      </c>
      <c r="K144" t="s">
        <v>91</v>
      </c>
      <c r="L144" t="s">
        <v>92</v>
      </c>
      <c r="M144" t="s">
        <v>490</v>
      </c>
      <c r="N144">
        <v>3</v>
      </c>
      <c r="O144" t="s">
        <v>75</v>
      </c>
      <c r="P144">
        <v>37</v>
      </c>
      <c r="Q144" t="s">
        <v>116</v>
      </c>
      <c r="R144" t="s">
        <v>117</v>
      </c>
      <c r="S144" t="s">
        <v>118</v>
      </c>
      <c r="T144">
        <v>2000</v>
      </c>
      <c r="U144" t="s">
        <v>109</v>
      </c>
      <c r="V144">
        <v>2721</v>
      </c>
      <c r="W144" t="s">
        <v>155</v>
      </c>
      <c r="X144">
        <v>0</v>
      </c>
      <c r="Y144" t="s">
        <v>46</v>
      </c>
      <c r="Z144" s="1">
        <v>75000</v>
      </c>
      <c r="AA144" s="1">
        <v>75000</v>
      </c>
      <c r="AB144">
        <v>0</v>
      </c>
      <c r="AC144">
        <v>0</v>
      </c>
      <c r="AD144">
        <v>0</v>
      </c>
      <c r="AE144">
        <v>0</v>
      </c>
      <c r="AF144">
        <v>0</v>
      </c>
      <c r="AG144"/>
      <c r="AH144" s="3">
        <f t="shared" si="9"/>
        <v>75000</v>
      </c>
      <c r="AI144" s="3"/>
      <c r="AJ144" s="3"/>
      <c r="AK144" s="3"/>
      <c r="AL144" s="3">
        <f t="shared" si="10"/>
        <v>75000</v>
      </c>
      <c r="AM144" s="3"/>
      <c r="AN144">
        <v>0</v>
      </c>
      <c r="AO144">
        <v>0</v>
      </c>
      <c r="AP144">
        <v>0</v>
      </c>
      <c r="AQ144">
        <v>0</v>
      </c>
      <c r="AR144">
        <v>0</v>
      </c>
    </row>
    <row r="145" spans="1:44" hidden="1" x14ac:dyDescent="0.3">
      <c r="A145" t="s">
        <v>132</v>
      </c>
      <c r="B145" t="s">
        <v>133</v>
      </c>
      <c r="C145">
        <v>2</v>
      </c>
      <c r="D145" t="s">
        <v>499</v>
      </c>
      <c r="E145">
        <v>2.2000000000000002</v>
      </c>
      <c r="F145" t="s">
        <v>500</v>
      </c>
      <c r="G145" t="s">
        <v>124</v>
      </c>
      <c r="H145" t="s">
        <v>125</v>
      </c>
      <c r="I145" t="s">
        <v>52</v>
      </c>
      <c r="J145" t="s">
        <v>53</v>
      </c>
      <c r="K145" t="s">
        <v>91</v>
      </c>
      <c r="L145" t="s">
        <v>92</v>
      </c>
      <c r="M145" t="s">
        <v>490</v>
      </c>
      <c r="N145">
        <v>3</v>
      </c>
      <c r="O145" t="s">
        <v>75</v>
      </c>
      <c r="P145">
        <v>34</v>
      </c>
      <c r="Q145" t="s">
        <v>126</v>
      </c>
      <c r="R145" t="s">
        <v>127</v>
      </c>
      <c r="S145" t="s">
        <v>128</v>
      </c>
      <c r="T145">
        <v>2000</v>
      </c>
      <c r="U145" t="s">
        <v>109</v>
      </c>
      <c r="V145">
        <v>2721</v>
      </c>
      <c r="W145" t="s">
        <v>155</v>
      </c>
      <c r="X145">
        <v>0</v>
      </c>
      <c r="Y145" t="s">
        <v>46</v>
      </c>
      <c r="Z145" s="1">
        <v>96000</v>
      </c>
      <c r="AA145" s="1">
        <v>96000</v>
      </c>
      <c r="AB145">
        <v>0</v>
      </c>
      <c r="AC145">
        <v>0</v>
      </c>
      <c r="AD145">
        <v>0</v>
      </c>
      <c r="AE145">
        <v>0</v>
      </c>
      <c r="AF145">
        <v>0</v>
      </c>
      <c r="AG145"/>
      <c r="AH145" s="3">
        <f t="shared" si="9"/>
        <v>96000</v>
      </c>
      <c r="AI145" s="3"/>
      <c r="AJ145" s="3"/>
      <c r="AK145" s="3"/>
      <c r="AL145" s="3">
        <f t="shared" si="10"/>
        <v>96000</v>
      </c>
      <c r="AM145" s="3"/>
      <c r="AN145">
        <v>0</v>
      </c>
      <c r="AO145">
        <v>0</v>
      </c>
      <c r="AP145">
        <v>0</v>
      </c>
      <c r="AQ145">
        <v>0</v>
      </c>
      <c r="AR145">
        <v>0</v>
      </c>
    </row>
    <row r="146" spans="1:44" hidden="1" x14ac:dyDescent="0.3">
      <c r="A146" t="s">
        <v>132</v>
      </c>
      <c r="B146" t="s">
        <v>133</v>
      </c>
      <c r="C146">
        <v>1</v>
      </c>
      <c r="D146" t="s">
        <v>495</v>
      </c>
      <c r="E146">
        <v>1.7</v>
      </c>
      <c r="F146" t="s">
        <v>497</v>
      </c>
      <c r="G146" t="s">
        <v>97</v>
      </c>
      <c r="H146" t="s">
        <v>98</v>
      </c>
      <c r="I146" t="s">
        <v>99</v>
      </c>
      <c r="J146" t="s">
        <v>100</v>
      </c>
      <c r="K146" t="s">
        <v>101</v>
      </c>
      <c r="L146" t="s">
        <v>102</v>
      </c>
      <c r="M146" t="s">
        <v>490</v>
      </c>
      <c r="N146">
        <v>7</v>
      </c>
      <c r="O146" t="s">
        <v>103</v>
      </c>
      <c r="P146">
        <v>41</v>
      </c>
      <c r="Q146" t="s">
        <v>108</v>
      </c>
      <c r="R146" t="s">
        <v>105</v>
      </c>
      <c r="S146" t="s">
        <v>106</v>
      </c>
      <c r="T146">
        <v>2000</v>
      </c>
      <c r="U146" t="s">
        <v>109</v>
      </c>
      <c r="V146">
        <v>2821</v>
      </c>
      <c r="W146" t="s">
        <v>283</v>
      </c>
      <c r="X146">
        <v>0</v>
      </c>
      <c r="Y146" t="s">
        <v>46</v>
      </c>
      <c r="Z146" s="1">
        <v>840000</v>
      </c>
      <c r="AA146" s="1">
        <v>900000</v>
      </c>
      <c r="AB146">
        <v>0</v>
      </c>
      <c r="AC146">
        <v>0</v>
      </c>
      <c r="AD146">
        <v>0</v>
      </c>
      <c r="AE146">
        <v>0</v>
      </c>
      <c r="AF146">
        <v>0</v>
      </c>
      <c r="AG146"/>
      <c r="AH146" s="3">
        <f t="shared" si="9"/>
        <v>840000</v>
      </c>
      <c r="AI146" s="3"/>
      <c r="AJ146" s="3"/>
      <c r="AK146" s="3"/>
      <c r="AL146" s="3">
        <f t="shared" si="10"/>
        <v>840000</v>
      </c>
      <c r="AM146" s="3"/>
      <c r="AN146">
        <v>0</v>
      </c>
      <c r="AO146">
        <v>0</v>
      </c>
      <c r="AP146">
        <v>0</v>
      </c>
      <c r="AQ146" s="1">
        <v>60000</v>
      </c>
      <c r="AR146" s="1">
        <v>-60000</v>
      </c>
    </row>
    <row r="147" spans="1:44" hidden="1" x14ac:dyDescent="0.3">
      <c r="A147" t="s">
        <v>69</v>
      </c>
      <c r="B147" t="s">
        <v>70</v>
      </c>
      <c r="C147">
        <v>1</v>
      </c>
      <c r="D147" t="s">
        <v>495</v>
      </c>
      <c r="E147">
        <v>1.7</v>
      </c>
      <c r="F147" t="s">
        <v>497</v>
      </c>
      <c r="G147" t="s">
        <v>97</v>
      </c>
      <c r="H147" t="s">
        <v>98</v>
      </c>
      <c r="I147" t="s">
        <v>99</v>
      </c>
      <c r="J147" t="s">
        <v>100</v>
      </c>
      <c r="K147" t="s">
        <v>101</v>
      </c>
      <c r="L147" t="s">
        <v>102</v>
      </c>
      <c r="M147" t="s">
        <v>490</v>
      </c>
      <c r="N147">
        <v>7</v>
      </c>
      <c r="O147" t="s">
        <v>103</v>
      </c>
      <c r="P147">
        <v>41</v>
      </c>
      <c r="Q147" t="s">
        <v>108</v>
      </c>
      <c r="R147" t="s">
        <v>105</v>
      </c>
      <c r="S147" t="s">
        <v>106</v>
      </c>
      <c r="T147">
        <v>2000</v>
      </c>
      <c r="U147" t="s">
        <v>109</v>
      </c>
      <c r="V147">
        <v>2831</v>
      </c>
      <c r="W147" t="s">
        <v>110</v>
      </c>
      <c r="X147">
        <v>0</v>
      </c>
      <c r="Y147" t="s">
        <v>46</v>
      </c>
      <c r="Z147" s="1">
        <v>3100000</v>
      </c>
      <c r="AA147" s="1">
        <v>3100000</v>
      </c>
      <c r="AB147">
        <v>0</v>
      </c>
      <c r="AC147">
        <v>0</v>
      </c>
      <c r="AD147">
        <v>0</v>
      </c>
      <c r="AE147">
        <v>0</v>
      </c>
      <c r="AF147">
        <v>0</v>
      </c>
      <c r="AG147" s="1">
        <v>3100000</v>
      </c>
      <c r="AH147" s="3">
        <f t="shared" si="9"/>
        <v>3100000</v>
      </c>
      <c r="AI147" s="3"/>
      <c r="AJ147" s="3"/>
      <c r="AK147" s="3"/>
      <c r="AL147" s="3">
        <f t="shared" si="10"/>
        <v>3100000</v>
      </c>
      <c r="AM147" s="3"/>
      <c r="AN147">
        <v>0</v>
      </c>
      <c r="AO147">
        <v>0</v>
      </c>
      <c r="AP147">
        <v>0</v>
      </c>
      <c r="AQ147">
        <v>0</v>
      </c>
      <c r="AR147">
        <v>0</v>
      </c>
    </row>
    <row r="148" spans="1:44" hidden="1" x14ac:dyDescent="0.3">
      <c r="A148" t="s">
        <v>132</v>
      </c>
      <c r="B148" t="s">
        <v>133</v>
      </c>
      <c r="C148">
        <v>1</v>
      </c>
      <c r="D148" t="s">
        <v>495</v>
      </c>
      <c r="E148">
        <v>1.7</v>
      </c>
      <c r="F148" t="s">
        <v>497</v>
      </c>
      <c r="G148" t="s">
        <v>97</v>
      </c>
      <c r="H148" t="s">
        <v>98</v>
      </c>
      <c r="I148" t="s">
        <v>99</v>
      </c>
      <c r="J148" t="s">
        <v>100</v>
      </c>
      <c r="K148" t="s">
        <v>101</v>
      </c>
      <c r="L148" t="s">
        <v>102</v>
      </c>
      <c r="M148" t="s">
        <v>490</v>
      </c>
      <c r="N148">
        <v>7</v>
      </c>
      <c r="O148" t="s">
        <v>103</v>
      </c>
      <c r="P148">
        <v>41</v>
      </c>
      <c r="Q148" t="s">
        <v>108</v>
      </c>
      <c r="R148" t="s">
        <v>105</v>
      </c>
      <c r="S148" t="s">
        <v>106</v>
      </c>
      <c r="T148">
        <v>2000</v>
      </c>
      <c r="U148" t="s">
        <v>109</v>
      </c>
      <c r="V148">
        <v>2831</v>
      </c>
      <c r="W148" t="s">
        <v>110</v>
      </c>
      <c r="X148">
        <v>0</v>
      </c>
      <c r="Y148" t="s">
        <v>46</v>
      </c>
      <c r="Z148" s="1">
        <v>264514.8</v>
      </c>
      <c r="AA148" s="1">
        <v>264514.8</v>
      </c>
      <c r="AB148">
        <v>0</v>
      </c>
      <c r="AC148">
        <v>0</v>
      </c>
      <c r="AD148">
        <v>0</v>
      </c>
      <c r="AE148">
        <v>0</v>
      </c>
      <c r="AF148">
        <v>0</v>
      </c>
      <c r="AG148"/>
      <c r="AH148" s="3">
        <f t="shared" si="9"/>
        <v>264514.8</v>
      </c>
      <c r="AI148" s="3"/>
      <c r="AJ148" s="3"/>
      <c r="AK148" s="3"/>
      <c r="AL148" s="3">
        <f t="shared" si="10"/>
        <v>264514.8</v>
      </c>
      <c r="AM148" s="3"/>
      <c r="AN148">
        <v>0</v>
      </c>
      <c r="AO148">
        <v>0</v>
      </c>
      <c r="AP148">
        <v>0</v>
      </c>
      <c r="AQ148">
        <v>0</v>
      </c>
      <c r="AR148">
        <v>0</v>
      </c>
    </row>
    <row r="149" spans="1:44" hidden="1" x14ac:dyDescent="0.3">
      <c r="A149" t="s">
        <v>132</v>
      </c>
      <c r="B149" t="s">
        <v>133</v>
      </c>
      <c r="C149">
        <v>3</v>
      </c>
      <c r="D149" t="s">
        <v>506</v>
      </c>
      <c r="E149">
        <v>3.1</v>
      </c>
      <c r="F149" t="s">
        <v>505</v>
      </c>
      <c r="G149" t="s">
        <v>134</v>
      </c>
      <c r="H149" t="s">
        <v>135</v>
      </c>
      <c r="I149" t="s">
        <v>52</v>
      </c>
      <c r="J149" t="s">
        <v>53</v>
      </c>
      <c r="K149" t="s">
        <v>138</v>
      </c>
      <c r="L149" t="s">
        <v>139</v>
      </c>
      <c r="M149" t="s">
        <v>490</v>
      </c>
      <c r="N149">
        <v>8</v>
      </c>
      <c r="O149" t="s">
        <v>140</v>
      </c>
      <c r="P149">
        <v>42</v>
      </c>
      <c r="Q149" t="s">
        <v>147</v>
      </c>
      <c r="R149" t="s">
        <v>148</v>
      </c>
      <c r="S149" t="s">
        <v>149</v>
      </c>
      <c r="T149">
        <v>2000</v>
      </c>
      <c r="U149" t="s">
        <v>109</v>
      </c>
      <c r="V149">
        <v>2911</v>
      </c>
      <c r="W149" t="s">
        <v>156</v>
      </c>
      <c r="X149">
        <v>0</v>
      </c>
      <c r="Y149" t="s">
        <v>46</v>
      </c>
      <c r="Z149" s="1">
        <v>150000</v>
      </c>
      <c r="AA149" s="1">
        <v>150000</v>
      </c>
      <c r="AB149">
        <v>0</v>
      </c>
      <c r="AC149">
        <v>0</v>
      </c>
      <c r="AD149">
        <v>0</v>
      </c>
      <c r="AE149">
        <v>0</v>
      </c>
      <c r="AF149">
        <v>0</v>
      </c>
      <c r="AG149"/>
      <c r="AH149" s="3">
        <f t="shared" si="9"/>
        <v>150000</v>
      </c>
      <c r="AI149" s="3"/>
      <c r="AJ149" s="3"/>
      <c r="AK149" s="3"/>
      <c r="AL149" s="3">
        <f t="shared" si="10"/>
        <v>150000</v>
      </c>
      <c r="AM149" s="3"/>
      <c r="AN149">
        <v>0</v>
      </c>
      <c r="AO149">
        <v>0</v>
      </c>
      <c r="AP149">
        <v>0</v>
      </c>
      <c r="AQ149">
        <v>0</v>
      </c>
      <c r="AR149">
        <v>0</v>
      </c>
    </row>
    <row r="150" spans="1:44" hidden="1" x14ac:dyDescent="0.3">
      <c r="A150" t="s">
        <v>132</v>
      </c>
      <c r="B150" t="s">
        <v>133</v>
      </c>
      <c r="C150">
        <v>1</v>
      </c>
      <c r="D150" t="s">
        <v>495</v>
      </c>
      <c r="E150">
        <v>1.7</v>
      </c>
      <c r="F150" t="s">
        <v>497</v>
      </c>
      <c r="G150" t="s">
        <v>71</v>
      </c>
      <c r="H150" t="s">
        <v>72</v>
      </c>
      <c r="I150" t="s">
        <v>52</v>
      </c>
      <c r="J150" t="s">
        <v>53</v>
      </c>
      <c r="K150" t="s">
        <v>73</v>
      </c>
      <c r="L150" t="s">
        <v>74</v>
      </c>
      <c r="M150" t="s">
        <v>490</v>
      </c>
      <c r="N150">
        <v>3</v>
      </c>
      <c r="O150" t="s">
        <v>75</v>
      </c>
      <c r="P150">
        <v>12</v>
      </c>
      <c r="Q150" t="s">
        <v>181</v>
      </c>
      <c r="R150" t="s">
        <v>77</v>
      </c>
      <c r="S150" t="s">
        <v>78</v>
      </c>
      <c r="T150">
        <v>2000</v>
      </c>
      <c r="U150" t="s">
        <v>109</v>
      </c>
      <c r="V150">
        <v>2911</v>
      </c>
      <c r="W150" t="s">
        <v>156</v>
      </c>
      <c r="X150">
        <v>0</v>
      </c>
      <c r="Y150" t="s">
        <v>46</v>
      </c>
      <c r="Z150" s="1">
        <v>100000</v>
      </c>
      <c r="AA150" s="1">
        <v>100000</v>
      </c>
      <c r="AB150">
        <v>0</v>
      </c>
      <c r="AC150">
        <v>0</v>
      </c>
      <c r="AD150">
        <v>0</v>
      </c>
      <c r="AE150">
        <v>0</v>
      </c>
      <c r="AF150">
        <v>0</v>
      </c>
      <c r="AG150" s="14">
        <v>100000</v>
      </c>
      <c r="AH150" s="3">
        <f t="shared" si="9"/>
        <v>100000</v>
      </c>
      <c r="AI150" s="3"/>
      <c r="AJ150" s="3"/>
      <c r="AK150" s="3"/>
      <c r="AL150" s="3">
        <f t="shared" si="10"/>
        <v>100000</v>
      </c>
      <c r="AM150" s="3"/>
      <c r="AN150">
        <v>0</v>
      </c>
      <c r="AO150">
        <v>0</v>
      </c>
      <c r="AP150">
        <v>0</v>
      </c>
      <c r="AQ150">
        <v>0</v>
      </c>
      <c r="AR150">
        <v>0</v>
      </c>
    </row>
    <row r="151" spans="1:44" hidden="1" x14ac:dyDescent="0.3">
      <c r="A151" t="s">
        <v>132</v>
      </c>
      <c r="B151" t="s">
        <v>133</v>
      </c>
      <c r="C151">
        <v>3</v>
      </c>
      <c r="D151" t="s">
        <v>508</v>
      </c>
      <c r="E151">
        <v>3.8</v>
      </c>
      <c r="F151" t="s">
        <v>509</v>
      </c>
      <c r="G151" t="s">
        <v>80</v>
      </c>
      <c r="H151" t="s">
        <v>81</v>
      </c>
      <c r="I151" t="s">
        <v>52</v>
      </c>
      <c r="J151" t="s">
        <v>53</v>
      </c>
      <c r="K151" t="s">
        <v>82</v>
      </c>
      <c r="L151" t="s">
        <v>83</v>
      </c>
      <c r="M151" t="s">
        <v>490</v>
      </c>
      <c r="N151">
        <v>6</v>
      </c>
      <c r="O151" t="s">
        <v>40</v>
      </c>
      <c r="P151">
        <v>49</v>
      </c>
      <c r="Q151" t="s">
        <v>186</v>
      </c>
      <c r="R151" t="s">
        <v>85</v>
      </c>
      <c r="S151" t="s">
        <v>86</v>
      </c>
      <c r="T151">
        <v>2000</v>
      </c>
      <c r="U151" t="s">
        <v>109</v>
      </c>
      <c r="V151">
        <v>2911</v>
      </c>
      <c r="W151" t="s">
        <v>156</v>
      </c>
      <c r="X151">
        <v>0</v>
      </c>
      <c r="Y151" t="s">
        <v>46</v>
      </c>
      <c r="Z151" s="1">
        <v>44519</v>
      </c>
      <c r="AA151" s="1">
        <v>44519</v>
      </c>
      <c r="AB151">
        <v>0</v>
      </c>
      <c r="AC151">
        <v>0</v>
      </c>
      <c r="AD151">
        <v>0</v>
      </c>
      <c r="AE151">
        <v>0</v>
      </c>
      <c r="AF151">
        <v>0</v>
      </c>
      <c r="AG151" s="1">
        <v>44519</v>
      </c>
      <c r="AH151" s="3">
        <f t="shared" si="9"/>
        <v>44519</v>
      </c>
      <c r="AI151" s="3"/>
      <c r="AJ151" s="3"/>
      <c r="AK151" s="3"/>
      <c r="AL151" s="3">
        <f t="shared" si="10"/>
        <v>44519</v>
      </c>
      <c r="AM151" s="3"/>
      <c r="AN151">
        <v>0</v>
      </c>
      <c r="AO151">
        <v>0</v>
      </c>
      <c r="AP151">
        <v>0</v>
      </c>
      <c r="AQ151">
        <v>0</v>
      </c>
      <c r="AR151">
        <v>0</v>
      </c>
    </row>
    <row r="152" spans="1:44" hidden="1" x14ac:dyDescent="0.3">
      <c r="A152" t="s">
        <v>132</v>
      </c>
      <c r="B152" t="s">
        <v>133</v>
      </c>
      <c r="C152">
        <v>2</v>
      </c>
      <c r="D152" t="s">
        <v>499</v>
      </c>
      <c r="E152">
        <v>2.2999999999999998</v>
      </c>
      <c r="F152" t="s">
        <v>501</v>
      </c>
      <c r="G152" t="s">
        <v>206</v>
      </c>
      <c r="H152" t="s">
        <v>207</v>
      </c>
      <c r="I152" t="s">
        <v>52</v>
      </c>
      <c r="J152" t="s">
        <v>53</v>
      </c>
      <c r="K152" t="s">
        <v>91</v>
      </c>
      <c r="L152" t="s">
        <v>92</v>
      </c>
      <c r="M152" t="s">
        <v>490</v>
      </c>
      <c r="N152">
        <v>3</v>
      </c>
      <c r="O152" t="s">
        <v>75</v>
      </c>
      <c r="P152">
        <v>39</v>
      </c>
      <c r="Q152" t="s">
        <v>208</v>
      </c>
      <c r="R152" t="s">
        <v>209</v>
      </c>
      <c r="S152" t="s">
        <v>210</v>
      </c>
      <c r="T152">
        <v>2000</v>
      </c>
      <c r="U152" t="s">
        <v>109</v>
      </c>
      <c r="V152">
        <v>2911</v>
      </c>
      <c r="W152" t="s">
        <v>156</v>
      </c>
      <c r="X152">
        <v>0</v>
      </c>
      <c r="Y152" t="s">
        <v>46</v>
      </c>
      <c r="Z152" s="1">
        <v>300000</v>
      </c>
      <c r="AA152" s="1">
        <v>300000</v>
      </c>
      <c r="AB152">
        <v>0</v>
      </c>
      <c r="AC152">
        <v>0</v>
      </c>
      <c r="AD152">
        <v>0</v>
      </c>
      <c r="AE152">
        <v>0</v>
      </c>
      <c r="AF152">
        <v>0</v>
      </c>
      <c r="AG152"/>
      <c r="AH152" s="3">
        <f t="shared" si="9"/>
        <v>300000</v>
      </c>
      <c r="AI152" s="3"/>
      <c r="AJ152" s="3"/>
      <c r="AK152" s="3"/>
      <c r="AL152" s="3">
        <f t="shared" si="10"/>
        <v>300000</v>
      </c>
      <c r="AM152" s="3"/>
      <c r="AN152">
        <v>0</v>
      </c>
      <c r="AO152">
        <v>0</v>
      </c>
      <c r="AP152">
        <v>0</v>
      </c>
      <c r="AQ152">
        <v>0</v>
      </c>
      <c r="AR152">
        <v>0</v>
      </c>
    </row>
    <row r="153" spans="1:44" hidden="1" x14ac:dyDescent="0.3">
      <c r="A153" t="s">
        <v>132</v>
      </c>
      <c r="B153" t="s">
        <v>133</v>
      </c>
      <c r="C153">
        <v>2</v>
      </c>
      <c r="D153" t="s">
        <v>499</v>
      </c>
      <c r="E153">
        <v>2.2000000000000002</v>
      </c>
      <c r="F153" t="s">
        <v>500</v>
      </c>
      <c r="G153" t="s">
        <v>222</v>
      </c>
      <c r="H153" t="s">
        <v>223</v>
      </c>
      <c r="I153" t="s">
        <v>136</v>
      </c>
      <c r="J153" t="s">
        <v>137</v>
      </c>
      <c r="K153" t="s">
        <v>73</v>
      </c>
      <c r="L153" t="s">
        <v>74</v>
      </c>
      <c r="M153" t="s">
        <v>490</v>
      </c>
      <c r="N153">
        <v>1</v>
      </c>
      <c r="O153" t="s">
        <v>224</v>
      </c>
      <c r="P153">
        <v>16</v>
      </c>
      <c r="Q153" t="s">
        <v>231</v>
      </c>
      <c r="R153" t="s">
        <v>232</v>
      </c>
      <c r="S153" t="s">
        <v>233</v>
      </c>
      <c r="T153">
        <v>2000</v>
      </c>
      <c r="U153" t="s">
        <v>109</v>
      </c>
      <c r="V153">
        <v>2911</v>
      </c>
      <c r="W153" t="s">
        <v>156</v>
      </c>
      <c r="X153">
        <v>0</v>
      </c>
      <c r="Y153" t="s">
        <v>46</v>
      </c>
      <c r="Z153" s="1">
        <v>70000</v>
      </c>
      <c r="AA153" s="1">
        <v>70000</v>
      </c>
      <c r="AB153" s="1">
        <v>26912</v>
      </c>
      <c r="AC153">
        <v>0</v>
      </c>
      <c r="AD153">
        <v>0</v>
      </c>
      <c r="AE153">
        <v>0</v>
      </c>
      <c r="AF153">
        <v>0</v>
      </c>
      <c r="AG153" s="14">
        <v>70000</v>
      </c>
      <c r="AH153" s="3">
        <f t="shared" si="9"/>
        <v>43088</v>
      </c>
      <c r="AI153" s="3"/>
      <c r="AJ153" s="3"/>
      <c r="AK153" s="3"/>
      <c r="AL153" s="3">
        <f t="shared" si="10"/>
        <v>70000</v>
      </c>
      <c r="AM153" s="3"/>
      <c r="AN153">
        <v>0</v>
      </c>
      <c r="AO153">
        <v>0</v>
      </c>
      <c r="AP153">
        <v>0</v>
      </c>
      <c r="AQ153">
        <v>0</v>
      </c>
      <c r="AR153">
        <v>0</v>
      </c>
    </row>
    <row r="154" spans="1:44" hidden="1" x14ac:dyDescent="0.3">
      <c r="A154" t="s">
        <v>132</v>
      </c>
      <c r="B154" t="s">
        <v>133</v>
      </c>
      <c r="C154">
        <v>2</v>
      </c>
      <c r="D154" t="s">
        <v>499</v>
      </c>
      <c r="E154">
        <v>2.2000000000000002</v>
      </c>
      <c r="F154" t="s">
        <v>500</v>
      </c>
      <c r="G154" t="s">
        <v>222</v>
      </c>
      <c r="H154" t="s">
        <v>223</v>
      </c>
      <c r="I154" t="s">
        <v>52</v>
      </c>
      <c r="J154" t="s">
        <v>53</v>
      </c>
      <c r="K154" t="s">
        <v>91</v>
      </c>
      <c r="L154" t="s">
        <v>92</v>
      </c>
      <c r="M154" t="s">
        <v>490</v>
      </c>
      <c r="N154">
        <v>2</v>
      </c>
      <c r="O154" t="s">
        <v>235</v>
      </c>
      <c r="P154">
        <v>36</v>
      </c>
      <c r="Q154" t="s">
        <v>236</v>
      </c>
      <c r="R154" t="s">
        <v>237</v>
      </c>
      <c r="S154" t="s">
        <v>238</v>
      </c>
      <c r="T154">
        <v>2000</v>
      </c>
      <c r="U154" t="s">
        <v>109</v>
      </c>
      <c r="V154">
        <v>2911</v>
      </c>
      <c r="W154" t="s">
        <v>156</v>
      </c>
      <c r="X154">
        <v>0</v>
      </c>
      <c r="Y154" t="s">
        <v>46</v>
      </c>
      <c r="Z154" s="1">
        <v>1650000</v>
      </c>
      <c r="AA154" s="1">
        <v>1650000</v>
      </c>
      <c r="AB154">
        <v>0</v>
      </c>
      <c r="AC154">
        <v>0</v>
      </c>
      <c r="AD154">
        <v>0</v>
      </c>
      <c r="AE154">
        <v>0</v>
      </c>
      <c r="AF154">
        <v>0</v>
      </c>
      <c r="AG154"/>
      <c r="AH154" s="3">
        <f t="shared" si="9"/>
        <v>1650000</v>
      </c>
      <c r="AI154" s="3"/>
      <c r="AJ154" s="3"/>
      <c r="AK154" s="3"/>
      <c r="AL154" s="3">
        <f t="shared" si="10"/>
        <v>1650000</v>
      </c>
      <c r="AM154" s="3"/>
      <c r="AN154">
        <v>0</v>
      </c>
      <c r="AO154">
        <v>0</v>
      </c>
      <c r="AP154">
        <v>0</v>
      </c>
      <c r="AQ154">
        <v>0</v>
      </c>
      <c r="AR154">
        <v>0</v>
      </c>
    </row>
    <row r="155" spans="1:44" hidden="1" x14ac:dyDescent="0.3">
      <c r="A155" t="s">
        <v>132</v>
      </c>
      <c r="B155" t="s">
        <v>133</v>
      </c>
      <c r="C155">
        <v>1</v>
      </c>
      <c r="D155" t="s">
        <v>495</v>
      </c>
      <c r="E155">
        <v>1.3</v>
      </c>
      <c r="F155" t="s">
        <v>496</v>
      </c>
      <c r="G155" t="s">
        <v>34</v>
      </c>
      <c r="H155" t="s">
        <v>35</v>
      </c>
      <c r="I155" t="s">
        <v>36</v>
      </c>
      <c r="J155" t="s">
        <v>37</v>
      </c>
      <c r="K155" t="s">
        <v>38</v>
      </c>
      <c r="L155" t="s">
        <v>39</v>
      </c>
      <c r="M155" t="s">
        <v>490</v>
      </c>
      <c r="N155">
        <v>6</v>
      </c>
      <c r="O155" t="s">
        <v>40</v>
      </c>
      <c r="P155">
        <v>18</v>
      </c>
      <c r="Q155" t="s">
        <v>300</v>
      </c>
      <c r="R155" t="s">
        <v>301</v>
      </c>
      <c r="S155" t="s">
        <v>302</v>
      </c>
      <c r="T155">
        <v>2000</v>
      </c>
      <c r="U155" t="s">
        <v>109</v>
      </c>
      <c r="V155">
        <v>2911</v>
      </c>
      <c r="W155" t="s">
        <v>156</v>
      </c>
      <c r="X155">
        <v>0</v>
      </c>
      <c r="Y155" t="s">
        <v>46</v>
      </c>
      <c r="Z155" s="1">
        <v>350</v>
      </c>
      <c r="AA155" s="1">
        <v>350</v>
      </c>
      <c r="AB155">
        <v>0</v>
      </c>
      <c r="AC155">
        <v>0</v>
      </c>
      <c r="AD155">
        <v>0</v>
      </c>
      <c r="AE155">
        <v>0</v>
      </c>
      <c r="AF155">
        <v>0</v>
      </c>
      <c r="AG155"/>
      <c r="AH155" s="3">
        <f t="shared" si="9"/>
        <v>350</v>
      </c>
      <c r="AI155" s="3"/>
      <c r="AJ155" s="3"/>
      <c r="AK155" s="3"/>
      <c r="AL155" s="3">
        <f t="shared" si="10"/>
        <v>350</v>
      </c>
      <c r="AM155" s="3"/>
      <c r="AN155">
        <v>0</v>
      </c>
      <c r="AO155">
        <v>0</v>
      </c>
      <c r="AP155">
        <v>0</v>
      </c>
      <c r="AQ155">
        <v>0</v>
      </c>
      <c r="AR155">
        <v>0</v>
      </c>
    </row>
    <row r="156" spans="1:44" hidden="1" x14ac:dyDescent="0.3">
      <c r="A156" t="s">
        <v>132</v>
      </c>
      <c r="B156" t="s">
        <v>133</v>
      </c>
      <c r="C156">
        <v>1</v>
      </c>
      <c r="D156" t="s">
        <v>495</v>
      </c>
      <c r="E156">
        <v>1.3</v>
      </c>
      <c r="F156" t="s">
        <v>496</v>
      </c>
      <c r="G156" t="s">
        <v>34</v>
      </c>
      <c r="H156" t="s">
        <v>35</v>
      </c>
      <c r="I156" t="s">
        <v>52</v>
      </c>
      <c r="J156" t="s">
        <v>53</v>
      </c>
      <c r="K156" t="s">
        <v>54</v>
      </c>
      <c r="L156" t="s">
        <v>55</v>
      </c>
      <c r="M156" t="s">
        <v>490</v>
      </c>
      <c r="N156">
        <v>6</v>
      </c>
      <c r="O156" t="s">
        <v>40</v>
      </c>
      <c r="P156">
        <v>21</v>
      </c>
      <c r="Q156" t="s">
        <v>113</v>
      </c>
      <c r="R156" t="s">
        <v>57</v>
      </c>
      <c r="S156" t="s">
        <v>58</v>
      </c>
      <c r="T156">
        <v>2000</v>
      </c>
      <c r="U156" t="s">
        <v>109</v>
      </c>
      <c r="V156">
        <v>2911</v>
      </c>
      <c r="W156" t="s">
        <v>156</v>
      </c>
      <c r="X156">
        <v>0</v>
      </c>
      <c r="Y156" t="s">
        <v>46</v>
      </c>
      <c r="Z156" s="1">
        <v>147560.85999999999</v>
      </c>
      <c r="AA156" s="1">
        <v>147560.85999999999</v>
      </c>
      <c r="AB156" s="1">
        <v>56054.34</v>
      </c>
      <c r="AC156">
        <v>0</v>
      </c>
      <c r="AD156">
        <v>0</v>
      </c>
      <c r="AE156">
        <v>0</v>
      </c>
      <c r="AF156">
        <v>0</v>
      </c>
      <c r="AG156"/>
      <c r="AH156" s="3">
        <f t="shared" si="9"/>
        <v>91506.51999999999</v>
      </c>
      <c r="AI156" s="3"/>
      <c r="AJ156" s="3"/>
      <c r="AK156" s="3"/>
      <c r="AL156" s="3">
        <f t="shared" si="10"/>
        <v>147560.85999999999</v>
      </c>
      <c r="AM156" s="3"/>
      <c r="AN156">
        <v>0</v>
      </c>
      <c r="AO156">
        <v>0</v>
      </c>
      <c r="AP156">
        <v>0</v>
      </c>
      <c r="AQ156">
        <v>0</v>
      </c>
      <c r="AR156">
        <v>0</v>
      </c>
    </row>
    <row r="157" spans="1:44" hidden="1" x14ac:dyDescent="0.3">
      <c r="A157" t="s">
        <v>132</v>
      </c>
      <c r="B157" t="s">
        <v>133</v>
      </c>
      <c r="C157">
        <v>1</v>
      </c>
      <c r="D157" t="s">
        <v>495</v>
      </c>
      <c r="E157">
        <v>1.3</v>
      </c>
      <c r="F157" t="s">
        <v>496</v>
      </c>
      <c r="G157" t="s">
        <v>34</v>
      </c>
      <c r="H157" t="s">
        <v>35</v>
      </c>
      <c r="I157" t="s">
        <v>52</v>
      </c>
      <c r="J157" t="s">
        <v>53</v>
      </c>
      <c r="K157" t="s">
        <v>91</v>
      </c>
      <c r="L157" t="s">
        <v>92</v>
      </c>
      <c r="M157" t="s">
        <v>490</v>
      </c>
      <c r="N157">
        <v>3</v>
      </c>
      <c r="O157" t="s">
        <v>75</v>
      </c>
      <c r="P157">
        <v>33</v>
      </c>
      <c r="Q157" t="s">
        <v>381</v>
      </c>
      <c r="R157" t="s">
        <v>382</v>
      </c>
      <c r="S157" t="s">
        <v>383</v>
      </c>
      <c r="T157">
        <v>2000</v>
      </c>
      <c r="U157" t="s">
        <v>109</v>
      </c>
      <c r="V157">
        <v>2911</v>
      </c>
      <c r="W157" t="s">
        <v>156</v>
      </c>
      <c r="X157">
        <v>0</v>
      </c>
      <c r="Y157" t="s">
        <v>46</v>
      </c>
      <c r="Z157" s="1">
        <v>921350</v>
      </c>
      <c r="AA157" s="1">
        <v>921350</v>
      </c>
      <c r="AB157" s="1">
        <v>381579.68</v>
      </c>
      <c r="AC157">
        <v>0</v>
      </c>
      <c r="AD157">
        <v>0</v>
      </c>
      <c r="AE157">
        <v>0</v>
      </c>
      <c r="AF157">
        <v>0</v>
      </c>
      <c r="AG157" s="1"/>
      <c r="AH157" s="3">
        <f t="shared" si="9"/>
        <v>539770.32000000007</v>
      </c>
      <c r="AI157" s="3"/>
      <c r="AJ157" s="3"/>
      <c r="AK157" s="3"/>
      <c r="AL157" s="3">
        <f t="shared" si="10"/>
        <v>921350</v>
      </c>
      <c r="AM157" s="3"/>
      <c r="AN157">
        <v>0</v>
      </c>
      <c r="AO157">
        <v>0</v>
      </c>
      <c r="AP157">
        <v>0</v>
      </c>
      <c r="AQ157">
        <v>0</v>
      </c>
      <c r="AR157">
        <v>0</v>
      </c>
    </row>
    <row r="158" spans="1:44" hidden="1" x14ac:dyDescent="0.3">
      <c r="A158" t="s">
        <v>132</v>
      </c>
      <c r="B158" t="s">
        <v>133</v>
      </c>
      <c r="C158">
        <v>1</v>
      </c>
      <c r="D158" t="s">
        <v>495</v>
      </c>
      <c r="E158">
        <v>1.3</v>
      </c>
      <c r="F158" t="s">
        <v>496</v>
      </c>
      <c r="G158" t="s">
        <v>34</v>
      </c>
      <c r="H158" t="s">
        <v>35</v>
      </c>
      <c r="I158" t="s">
        <v>52</v>
      </c>
      <c r="J158" t="s">
        <v>53</v>
      </c>
      <c r="K158" t="s">
        <v>138</v>
      </c>
      <c r="L158" t="s">
        <v>139</v>
      </c>
      <c r="M158" t="s">
        <v>490</v>
      </c>
      <c r="N158">
        <v>3</v>
      </c>
      <c r="O158" t="s">
        <v>75</v>
      </c>
      <c r="P158">
        <v>43</v>
      </c>
      <c r="Q158" t="s">
        <v>385</v>
      </c>
      <c r="R158" t="s">
        <v>386</v>
      </c>
      <c r="S158" t="s">
        <v>387</v>
      </c>
      <c r="T158">
        <v>2000</v>
      </c>
      <c r="U158" t="s">
        <v>109</v>
      </c>
      <c r="V158">
        <v>2911</v>
      </c>
      <c r="W158" t="s">
        <v>156</v>
      </c>
      <c r="X158">
        <v>0</v>
      </c>
      <c r="Y158" t="s">
        <v>46</v>
      </c>
      <c r="Z158" s="1">
        <v>70000</v>
      </c>
      <c r="AA158" s="1">
        <v>70000</v>
      </c>
      <c r="AB158">
        <v>0</v>
      </c>
      <c r="AC158">
        <v>0</v>
      </c>
      <c r="AD158">
        <v>0</v>
      </c>
      <c r="AE158">
        <v>0</v>
      </c>
      <c r="AF158">
        <v>0</v>
      </c>
      <c r="AG158"/>
      <c r="AH158" s="3">
        <f t="shared" si="9"/>
        <v>70000</v>
      </c>
      <c r="AI158" s="3"/>
      <c r="AJ158" s="3"/>
      <c r="AK158" s="3"/>
      <c r="AL158" s="3">
        <f t="shared" si="10"/>
        <v>70000</v>
      </c>
      <c r="AM158" s="3"/>
      <c r="AN158">
        <v>0</v>
      </c>
      <c r="AO158">
        <v>0</v>
      </c>
      <c r="AP158">
        <v>0</v>
      </c>
      <c r="AQ158">
        <v>0</v>
      </c>
      <c r="AR158">
        <v>0</v>
      </c>
    </row>
    <row r="159" spans="1:44" hidden="1" x14ac:dyDescent="0.3">
      <c r="A159" t="s">
        <v>132</v>
      </c>
      <c r="B159" t="s">
        <v>133</v>
      </c>
      <c r="C159">
        <v>2</v>
      </c>
      <c r="D159" t="s">
        <v>499</v>
      </c>
      <c r="E159">
        <v>2.1</v>
      </c>
      <c r="F159" t="s">
        <v>498</v>
      </c>
      <c r="G159" t="s">
        <v>400</v>
      </c>
      <c r="H159" t="s">
        <v>401</v>
      </c>
      <c r="I159" t="s">
        <v>99</v>
      </c>
      <c r="J159" t="s">
        <v>100</v>
      </c>
      <c r="K159" t="s">
        <v>402</v>
      </c>
      <c r="L159" t="s">
        <v>403</v>
      </c>
      <c r="M159" t="s">
        <v>490</v>
      </c>
      <c r="N159">
        <v>4</v>
      </c>
      <c r="O159" t="s">
        <v>273</v>
      </c>
      <c r="P159">
        <v>56</v>
      </c>
      <c r="Q159" t="s">
        <v>404</v>
      </c>
      <c r="R159" t="s">
        <v>405</v>
      </c>
      <c r="S159" t="s">
        <v>406</v>
      </c>
      <c r="T159">
        <v>2000</v>
      </c>
      <c r="U159" t="s">
        <v>109</v>
      </c>
      <c r="V159">
        <v>2911</v>
      </c>
      <c r="W159" t="s">
        <v>156</v>
      </c>
      <c r="X159">
        <v>0</v>
      </c>
      <c r="Y159" t="s">
        <v>46</v>
      </c>
      <c r="Z159" s="1">
        <v>20000</v>
      </c>
      <c r="AA159" s="1">
        <v>20000</v>
      </c>
      <c r="AB159">
        <v>0</v>
      </c>
      <c r="AC159">
        <v>0</v>
      </c>
      <c r="AD159">
        <v>0</v>
      </c>
      <c r="AE159">
        <v>0</v>
      </c>
      <c r="AF159">
        <v>0</v>
      </c>
      <c r="AG159"/>
      <c r="AH159" s="3">
        <f t="shared" si="9"/>
        <v>20000</v>
      </c>
      <c r="AI159" s="3"/>
      <c r="AJ159" s="3"/>
      <c r="AK159" s="3"/>
      <c r="AL159" s="3">
        <f t="shared" si="10"/>
        <v>20000</v>
      </c>
      <c r="AM159" s="3"/>
      <c r="AN159">
        <v>0</v>
      </c>
      <c r="AO159">
        <v>0</v>
      </c>
      <c r="AP159">
        <v>0</v>
      </c>
      <c r="AQ159">
        <v>0</v>
      </c>
      <c r="AR159">
        <v>0</v>
      </c>
    </row>
    <row r="160" spans="1:44" hidden="1" x14ac:dyDescent="0.3">
      <c r="A160" t="s">
        <v>132</v>
      </c>
      <c r="B160" t="s">
        <v>133</v>
      </c>
      <c r="C160">
        <v>2</v>
      </c>
      <c r="D160" t="s">
        <v>499</v>
      </c>
      <c r="E160">
        <v>2.2000000000000002</v>
      </c>
      <c r="F160" t="s">
        <v>500</v>
      </c>
      <c r="G160" t="s">
        <v>124</v>
      </c>
      <c r="H160" t="s">
        <v>125</v>
      </c>
      <c r="I160" t="s">
        <v>52</v>
      </c>
      <c r="J160" t="s">
        <v>53</v>
      </c>
      <c r="K160" t="s">
        <v>91</v>
      </c>
      <c r="L160" t="s">
        <v>92</v>
      </c>
      <c r="M160" t="s">
        <v>490</v>
      </c>
      <c r="N160">
        <v>3</v>
      </c>
      <c r="O160" t="s">
        <v>75</v>
      </c>
      <c r="P160">
        <v>34</v>
      </c>
      <c r="Q160" t="s">
        <v>126</v>
      </c>
      <c r="R160" t="s">
        <v>127</v>
      </c>
      <c r="S160" t="s">
        <v>128</v>
      </c>
      <c r="T160">
        <v>2000</v>
      </c>
      <c r="U160" t="s">
        <v>109</v>
      </c>
      <c r="V160">
        <v>2911</v>
      </c>
      <c r="W160" t="s">
        <v>156</v>
      </c>
      <c r="X160">
        <v>0</v>
      </c>
      <c r="Y160" t="s">
        <v>46</v>
      </c>
      <c r="Z160" s="1">
        <v>150000</v>
      </c>
      <c r="AA160" s="1">
        <v>150000</v>
      </c>
      <c r="AB160">
        <v>0</v>
      </c>
      <c r="AC160">
        <v>0</v>
      </c>
      <c r="AD160">
        <v>0</v>
      </c>
      <c r="AE160">
        <v>0</v>
      </c>
      <c r="AF160">
        <v>0</v>
      </c>
      <c r="AG160"/>
      <c r="AH160" s="3">
        <f t="shared" si="9"/>
        <v>150000</v>
      </c>
      <c r="AI160" s="3"/>
      <c r="AJ160" s="3"/>
      <c r="AK160" s="3"/>
      <c r="AL160" s="3">
        <f t="shared" si="10"/>
        <v>150000</v>
      </c>
      <c r="AM160" s="3"/>
      <c r="AN160">
        <v>0</v>
      </c>
      <c r="AO160">
        <v>0</v>
      </c>
      <c r="AP160">
        <v>0</v>
      </c>
      <c r="AQ160">
        <v>0</v>
      </c>
      <c r="AR160">
        <v>0</v>
      </c>
    </row>
    <row r="161" spans="1:44" hidden="1" x14ac:dyDescent="0.3">
      <c r="A161" t="s">
        <v>132</v>
      </c>
      <c r="B161" t="s">
        <v>133</v>
      </c>
      <c r="C161">
        <v>2</v>
      </c>
      <c r="D161" t="s">
        <v>499</v>
      </c>
      <c r="E161">
        <v>2.4</v>
      </c>
      <c r="F161" t="s">
        <v>502</v>
      </c>
      <c r="G161" t="s">
        <v>415</v>
      </c>
      <c r="H161" t="s">
        <v>416</v>
      </c>
      <c r="I161" t="s">
        <v>325</v>
      </c>
      <c r="J161" t="s">
        <v>326</v>
      </c>
      <c r="K161" t="s">
        <v>256</v>
      </c>
      <c r="L161" t="s">
        <v>257</v>
      </c>
      <c r="M161" t="s">
        <v>490</v>
      </c>
      <c r="N161">
        <v>5</v>
      </c>
      <c r="O161" t="s">
        <v>258</v>
      </c>
      <c r="P161">
        <v>29</v>
      </c>
      <c r="Q161" t="s">
        <v>417</v>
      </c>
      <c r="R161" t="s">
        <v>418</v>
      </c>
      <c r="S161" t="s">
        <v>419</v>
      </c>
      <c r="T161">
        <v>2000</v>
      </c>
      <c r="U161" t="s">
        <v>109</v>
      </c>
      <c r="V161">
        <v>2911</v>
      </c>
      <c r="W161" t="s">
        <v>156</v>
      </c>
      <c r="X161">
        <v>0</v>
      </c>
      <c r="Y161" t="s">
        <v>46</v>
      </c>
      <c r="Z161" s="1">
        <v>3500</v>
      </c>
      <c r="AA161" s="1">
        <v>3500</v>
      </c>
      <c r="AB161">
        <v>0</v>
      </c>
      <c r="AC161">
        <v>0</v>
      </c>
      <c r="AD161">
        <v>0</v>
      </c>
      <c r="AE161">
        <v>0</v>
      </c>
      <c r="AF161">
        <v>0</v>
      </c>
      <c r="AG161"/>
      <c r="AH161" s="3">
        <f t="shared" si="9"/>
        <v>3500</v>
      </c>
      <c r="AI161" s="3"/>
      <c r="AJ161" s="3"/>
      <c r="AK161" s="3"/>
      <c r="AL161" s="3">
        <f t="shared" si="10"/>
        <v>3500</v>
      </c>
      <c r="AM161" s="3"/>
      <c r="AN161">
        <v>0</v>
      </c>
      <c r="AO161">
        <v>0</v>
      </c>
      <c r="AP161">
        <v>0</v>
      </c>
      <c r="AQ161">
        <v>0</v>
      </c>
      <c r="AR161">
        <v>0</v>
      </c>
    </row>
    <row r="162" spans="1:44" hidden="1" x14ac:dyDescent="0.3">
      <c r="A162" t="s">
        <v>132</v>
      </c>
      <c r="B162" t="s">
        <v>133</v>
      </c>
      <c r="C162">
        <v>1</v>
      </c>
      <c r="D162" t="s">
        <v>495</v>
      </c>
      <c r="E162">
        <v>1.7</v>
      </c>
      <c r="F162" t="s">
        <v>497</v>
      </c>
      <c r="G162" t="s">
        <v>71</v>
      </c>
      <c r="H162" t="s">
        <v>72</v>
      </c>
      <c r="I162" t="s">
        <v>52</v>
      </c>
      <c r="J162" t="s">
        <v>53</v>
      </c>
      <c r="K162" t="s">
        <v>73</v>
      </c>
      <c r="L162" t="s">
        <v>74</v>
      </c>
      <c r="M162" t="s">
        <v>490</v>
      </c>
      <c r="N162">
        <v>3</v>
      </c>
      <c r="O162" t="s">
        <v>75</v>
      </c>
      <c r="P162">
        <v>11</v>
      </c>
      <c r="Q162" t="s">
        <v>173</v>
      </c>
      <c r="R162" t="s">
        <v>77</v>
      </c>
      <c r="S162" t="s">
        <v>78</v>
      </c>
      <c r="T162">
        <v>2000</v>
      </c>
      <c r="U162" t="s">
        <v>109</v>
      </c>
      <c r="V162">
        <v>2921</v>
      </c>
      <c r="W162" t="s">
        <v>179</v>
      </c>
      <c r="X162">
        <v>0</v>
      </c>
      <c r="Y162" t="s">
        <v>46</v>
      </c>
      <c r="Z162" s="1">
        <v>1000</v>
      </c>
      <c r="AA162" s="1">
        <v>1000</v>
      </c>
      <c r="AB162">
        <v>0</v>
      </c>
      <c r="AC162">
        <v>0</v>
      </c>
      <c r="AD162">
        <v>0</v>
      </c>
      <c r="AE162">
        <v>0</v>
      </c>
      <c r="AF162">
        <v>0</v>
      </c>
      <c r="AG162" s="1">
        <v>1000</v>
      </c>
      <c r="AH162" s="3">
        <f t="shared" ref="AH162:AH190" si="11">Z162-AB162</f>
        <v>1000</v>
      </c>
      <c r="AI162" s="3"/>
      <c r="AJ162" s="3"/>
      <c r="AK162" s="3"/>
      <c r="AL162" s="3">
        <f t="shared" si="10"/>
        <v>1000</v>
      </c>
      <c r="AM162" s="3"/>
      <c r="AN162">
        <v>0</v>
      </c>
      <c r="AO162">
        <v>0</v>
      </c>
      <c r="AP162">
        <v>0</v>
      </c>
      <c r="AQ162">
        <v>0</v>
      </c>
      <c r="AR162">
        <v>0</v>
      </c>
    </row>
    <row r="163" spans="1:44" hidden="1" x14ac:dyDescent="0.3">
      <c r="A163" t="s">
        <v>132</v>
      </c>
      <c r="B163" t="s">
        <v>133</v>
      </c>
      <c r="C163">
        <v>1</v>
      </c>
      <c r="D163" t="s">
        <v>495</v>
      </c>
      <c r="E163">
        <v>1.3</v>
      </c>
      <c r="F163" t="s">
        <v>496</v>
      </c>
      <c r="G163" t="s">
        <v>34</v>
      </c>
      <c r="H163" t="s">
        <v>35</v>
      </c>
      <c r="I163" t="s">
        <v>36</v>
      </c>
      <c r="J163" t="s">
        <v>37</v>
      </c>
      <c r="K163" t="s">
        <v>38</v>
      </c>
      <c r="L163" t="s">
        <v>39</v>
      </c>
      <c r="M163" t="s">
        <v>490</v>
      </c>
      <c r="N163">
        <v>6</v>
      </c>
      <c r="O163" t="s">
        <v>40</v>
      </c>
      <c r="P163">
        <v>18</v>
      </c>
      <c r="Q163" t="s">
        <v>300</v>
      </c>
      <c r="R163" t="s">
        <v>301</v>
      </c>
      <c r="S163" t="s">
        <v>302</v>
      </c>
      <c r="T163">
        <v>2000</v>
      </c>
      <c r="U163" t="s">
        <v>109</v>
      </c>
      <c r="V163">
        <v>2921</v>
      </c>
      <c r="W163" t="s">
        <v>179</v>
      </c>
      <c r="X163">
        <v>0</v>
      </c>
      <c r="Y163" t="s">
        <v>46</v>
      </c>
      <c r="Z163" s="1">
        <v>0</v>
      </c>
      <c r="AA163" s="1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/>
      <c r="AH163" s="3">
        <f t="shared" si="11"/>
        <v>0</v>
      </c>
      <c r="AI163" s="3"/>
      <c r="AJ163" s="3"/>
      <c r="AK163" s="3"/>
      <c r="AL163" s="3">
        <f t="shared" si="10"/>
        <v>0</v>
      </c>
      <c r="AM163" s="3"/>
      <c r="AN163">
        <v>0</v>
      </c>
      <c r="AO163">
        <v>0</v>
      </c>
      <c r="AP163">
        <v>0</v>
      </c>
      <c r="AQ163">
        <v>0</v>
      </c>
      <c r="AR163">
        <v>0</v>
      </c>
    </row>
    <row r="164" spans="1:44" hidden="1" x14ac:dyDescent="0.3">
      <c r="A164" t="s">
        <v>132</v>
      </c>
      <c r="B164" t="s">
        <v>133</v>
      </c>
      <c r="C164">
        <v>1</v>
      </c>
      <c r="D164" t="s">
        <v>495</v>
      </c>
      <c r="E164">
        <v>1.3</v>
      </c>
      <c r="F164" t="s">
        <v>496</v>
      </c>
      <c r="G164" t="s">
        <v>34</v>
      </c>
      <c r="H164" t="s">
        <v>35</v>
      </c>
      <c r="I164" t="s">
        <v>136</v>
      </c>
      <c r="J164" t="s">
        <v>137</v>
      </c>
      <c r="K164" t="s">
        <v>73</v>
      </c>
      <c r="L164" t="s">
        <v>74</v>
      </c>
      <c r="M164" t="s">
        <v>490</v>
      </c>
      <c r="N164">
        <v>1</v>
      </c>
      <c r="O164" t="s">
        <v>224</v>
      </c>
      <c r="P164">
        <v>14</v>
      </c>
      <c r="Q164" t="s">
        <v>323</v>
      </c>
      <c r="R164" t="s">
        <v>232</v>
      </c>
      <c r="S164" t="s">
        <v>233</v>
      </c>
      <c r="T164">
        <v>2000</v>
      </c>
      <c r="U164" t="s">
        <v>109</v>
      </c>
      <c r="V164">
        <v>2921</v>
      </c>
      <c r="W164" t="s">
        <v>179</v>
      </c>
      <c r="X164">
        <v>0</v>
      </c>
      <c r="Y164" t="s">
        <v>46</v>
      </c>
      <c r="Z164" s="1">
        <v>50000</v>
      </c>
      <c r="AA164" s="1">
        <v>50000</v>
      </c>
      <c r="AB164">
        <v>0</v>
      </c>
      <c r="AC164">
        <v>0</v>
      </c>
      <c r="AD164">
        <v>0</v>
      </c>
      <c r="AE164">
        <v>0</v>
      </c>
      <c r="AF164">
        <v>0</v>
      </c>
      <c r="AG164" s="15">
        <v>50000</v>
      </c>
      <c r="AH164" s="3">
        <f t="shared" si="11"/>
        <v>50000</v>
      </c>
      <c r="AI164" s="3"/>
      <c r="AJ164" s="3"/>
      <c r="AK164" s="3"/>
      <c r="AL164" s="3">
        <f t="shared" si="10"/>
        <v>50000</v>
      </c>
      <c r="AM164" s="3"/>
      <c r="AN164">
        <v>0</v>
      </c>
      <c r="AO164">
        <v>0</v>
      </c>
      <c r="AP164">
        <v>0</v>
      </c>
      <c r="AQ164">
        <v>0</v>
      </c>
      <c r="AR164">
        <v>0</v>
      </c>
    </row>
    <row r="165" spans="1:44" hidden="1" x14ac:dyDescent="0.3">
      <c r="A165" t="s">
        <v>132</v>
      </c>
      <c r="B165" t="s">
        <v>133</v>
      </c>
      <c r="C165">
        <v>1</v>
      </c>
      <c r="D165" t="s">
        <v>495</v>
      </c>
      <c r="E165">
        <v>1.3</v>
      </c>
      <c r="F165" t="s">
        <v>496</v>
      </c>
      <c r="G165" t="s">
        <v>34</v>
      </c>
      <c r="H165" t="s">
        <v>35</v>
      </c>
      <c r="I165" t="s">
        <v>52</v>
      </c>
      <c r="J165" t="s">
        <v>53</v>
      </c>
      <c r="K165" t="s">
        <v>54</v>
      </c>
      <c r="L165" t="s">
        <v>55</v>
      </c>
      <c r="M165" t="s">
        <v>490</v>
      </c>
      <c r="N165">
        <v>6</v>
      </c>
      <c r="O165" t="s">
        <v>40</v>
      </c>
      <c r="P165">
        <v>21</v>
      </c>
      <c r="Q165" t="s">
        <v>113</v>
      </c>
      <c r="R165" t="s">
        <v>57</v>
      </c>
      <c r="S165" t="s">
        <v>58</v>
      </c>
      <c r="T165">
        <v>2000</v>
      </c>
      <c r="U165" t="s">
        <v>109</v>
      </c>
      <c r="V165">
        <v>2921</v>
      </c>
      <c r="W165" t="s">
        <v>179</v>
      </c>
      <c r="X165">
        <v>0</v>
      </c>
      <c r="Y165" t="s">
        <v>46</v>
      </c>
      <c r="Z165" s="1">
        <v>45000</v>
      </c>
      <c r="AA165" s="1">
        <v>45000</v>
      </c>
      <c r="AB165" s="1">
        <v>2321.7399999999998</v>
      </c>
      <c r="AC165" s="1">
        <v>2321.7399999999998</v>
      </c>
      <c r="AD165">
        <v>0</v>
      </c>
      <c r="AE165">
        <v>0</v>
      </c>
      <c r="AF165">
        <v>0</v>
      </c>
      <c r="AG165"/>
      <c r="AH165" s="3">
        <f t="shared" si="11"/>
        <v>42678.26</v>
      </c>
      <c r="AI165" s="3"/>
      <c r="AJ165" s="3"/>
      <c r="AK165" s="3"/>
      <c r="AL165" s="3">
        <f t="shared" si="10"/>
        <v>45000</v>
      </c>
      <c r="AM165" s="3"/>
      <c r="AN165">
        <v>0</v>
      </c>
      <c r="AO165">
        <v>0</v>
      </c>
      <c r="AP165">
        <v>0</v>
      </c>
      <c r="AQ165">
        <v>0</v>
      </c>
      <c r="AR165">
        <v>0</v>
      </c>
    </row>
    <row r="166" spans="1:44" hidden="1" x14ac:dyDescent="0.3">
      <c r="A166" t="s">
        <v>132</v>
      </c>
      <c r="B166" t="s">
        <v>133</v>
      </c>
      <c r="C166">
        <v>1</v>
      </c>
      <c r="D166" t="s">
        <v>495</v>
      </c>
      <c r="E166">
        <v>1.3</v>
      </c>
      <c r="F166" t="s">
        <v>496</v>
      </c>
      <c r="G166" t="s">
        <v>34</v>
      </c>
      <c r="H166" t="s">
        <v>35</v>
      </c>
      <c r="I166" t="s">
        <v>36</v>
      </c>
      <c r="J166" t="s">
        <v>37</v>
      </c>
      <c r="K166" t="s">
        <v>38</v>
      </c>
      <c r="L166" t="s">
        <v>39</v>
      </c>
      <c r="M166" t="s">
        <v>490</v>
      </c>
      <c r="N166">
        <v>6</v>
      </c>
      <c r="O166" t="s">
        <v>40</v>
      </c>
      <c r="P166">
        <v>18</v>
      </c>
      <c r="Q166" t="s">
        <v>300</v>
      </c>
      <c r="R166" t="s">
        <v>301</v>
      </c>
      <c r="S166" t="s">
        <v>302</v>
      </c>
      <c r="T166">
        <v>2000</v>
      </c>
      <c r="U166" t="s">
        <v>109</v>
      </c>
      <c r="V166">
        <v>2931</v>
      </c>
      <c r="W166" t="s">
        <v>304</v>
      </c>
      <c r="X166">
        <v>0</v>
      </c>
      <c r="Y166" t="s">
        <v>46</v>
      </c>
      <c r="Z166" s="1">
        <v>0</v>
      </c>
      <c r="AA166" s="1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/>
      <c r="AH166" s="3">
        <f t="shared" si="11"/>
        <v>0</v>
      </c>
      <c r="AI166" s="3"/>
      <c r="AJ166" s="3"/>
      <c r="AK166" s="3"/>
      <c r="AL166" s="3">
        <f t="shared" si="10"/>
        <v>0</v>
      </c>
      <c r="AM166" s="3"/>
      <c r="AN166">
        <v>0</v>
      </c>
      <c r="AO166">
        <v>0</v>
      </c>
      <c r="AP166">
        <v>0</v>
      </c>
      <c r="AQ166">
        <v>0</v>
      </c>
      <c r="AR166">
        <v>0</v>
      </c>
    </row>
    <row r="167" spans="1:44" hidden="1" x14ac:dyDescent="0.3">
      <c r="A167" t="s">
        <v>132</v>
      </c>
      <c r="B167" t="s">
        <v>133</v>
      </c>
      <c r="C167">
        <v>3</v>
      </c>
      <c r="D167" t="s">
        <v>508</v>
      </c>
      <c r="E167">
        <v>3.8</v>
      </c>
      <c r="F167" t="s">
        <v>509</v>
      </c>
      <c r="G167" t="s">
        <v>80</v>
      </c>
      <c r="H167" t="s">
        <v>81</v>
      </c>
      <c r="I167" t="s">
        <v>52</v>
      </c>
      <c r="J167" t="s">
        <v>53</v>
      </c>
      <c r="K167" t="s">
        <v>82</v>
      </c>
      <c r="L167" t="s">
        <v>83</v>
      </c>
      <c r="M167" t="s">
        <v>490</v>
      </c>
      <c r="N167">
        <v>6</v>
      </c>
      <c r="O167" t="s">
        <v>40</v>
      </c>
      <c r="P167">
        <v>49</v>
      </c>
      <c r="Q167" t="s">
        <v>186</v>
      </c>
      <c r="R167" t="s">
        <v>85</v>
      </c>
      <c r="S167" t="s">
        <v>86</v>
      </c>
      <c r="T167">
        <v>2000</v>
      </c>
      <c r="U167" t="s">
        <v>109</v>
      </c>
      <c r="V167">
        <v>2941</v>
      </c>
      <c r="W167" t="s">
        <v>189</v>
      </c>
      <c r="X167">
        <v>0</v>
      </c>
      <c r="Y167" t="s">
        <v>46</v>
      </c>
      <c r="Z167" s="1">
        <v>1137000</v>
      </c>
      <c r="AA167" s="1">
        <v>1137000</v>
      </c>
      <c r="AB167" s="1">
        <v>71920</v>
      </c>
      <c r="AC167">
        <v>0</v>
      </c>
      <c r="AD167">
        <v>0</v>
      </c>
      <c r="AE167">
        <v>0</v>
      </c>
      <c r="AF167">
        <v>0</v>
      </c>
      <c r="AG167" s="1">
        <v>1137000</v>
      </c>
      <c r="AH167" s="3">
        <f t="shared" si="11"/>
        <v>1065080</v>
      </c>
      <c r="AI167" s="3"/>
      <c r="AJ167" s="3"/>
      <c r="AK167" s="3"/>
      <c r="AL167" s="3">
        <f t="shared" si="10"/>
        <v>1137000</v>
      </c>
      <c r="AM167" s="3"/>
      <c r="AN167">
        <v>0</v>
      </c>
      <c r="AO167">
        <v>0</v>
      </c>
      <c r="AP167">
        <v>0</v>
      </c>
      <c r="AQ167">
        <v>0</v>
      </c>
      <c r="AR167">
        <v>0</v>
      </c>
    </row>
    <row r="168" spans="1:44" hidden="1" x14ac:dyDescent="0.3">
      <c r="A168" t="s">
        <v>132</v>
      </c>
      <c r="B168" t="s">
        <v>133</v>
      </c>
      <c r="C168">
        <v>1</v>
      </c>
      <c r="D168" t="s">
        <v>495</v>
      </c>
      <c r="E168">
        <v>1.3</v>
      </c>
      <c r="F168" t="s">
        <v>496</v>
      </c>
      <c r="G168" t="s">
        <v>34</v>
      </c>
      <c r="H168" t="s">
        <v>35</v>
      </c>
      <c r="I168" t="s">
        <v>52</v>
      </c>
      <c r="J168" t="s">
        <v>53</v>
      </c>
      <c r="K168" t="s">
        <v>54</v>
      </c>
      <c r="L168" t="s">
        <v>55</v>
      </c>
      <c r="M168" t="s">
        <v>490</v>
      </c>
      <c r="N168">
        <v>6</v>
      </c>
      <c r="O168" t="s">
        <v>40</v>
      </c>
      <c r="P168">
        <v>21</v>
      </c>
      <c r="Q168" t="s">
        <v>113</v>
      </c>
      <c r="R168" t="s">
        <v>57</v>
      </c>
      <c r="S168" t="s">
        <v>58</v>
      </c>
      <c r="T168">
        <v>2000</v>
      </c>
      <c r="U168" t="s">
        <v>109</v>
      </c>
      <c r="V168">
        <v>2961</v>
      </c>
      <c r="W168" t="s">
        <v>358</v>
      </c>
      <c r="X168">
        <v>0</v>
      </c>
      <c r="Y168" t="s">
        <v>46</v>
      </c>
      <c r="Z168" s="1">
        <v>958880</v>
      </c>
      <c r="AA168" s="1">
        <v>1000000</v>
      </c>
      <c r="AB168">
        <v>0</v>
      </c>
      <c r="AC168">
        <v>0</v>
      </c>
      <c r="AD168">
        <v>0</v>
      </c>
      <c r="AE168">
        <v>0</v>
      </c>
      <c r="AF168">
        <v>0</v>
      </c>
      <c r="AG168"/>
      <c r="AH168" s="3">
        <f t="shared" si="11"/>
        <v>958880</v>
      </c>
      <c r="AI168" s="3"/>
      <c r="AJ168" s="3"/>
      <c r="AK168" s="3"/>
      <c r="AL168" s="3">
        <f t="shared" si="10"/>
        <v>958880</v>
      </c>
      <c r="AM168" s="3"/>
      <c r="AN168">
        <v>0</v>
      </c>
      <c r="AO168">
        <v>0</v>
      </c>
      <c r="AP168">
        <v>0</v>
      </c>
      <c r="AQ168" s="1">
        <v>41120</v>
      </c>
      <c r="AR168" s="1">
        <v>-41120</v>
      </c>
    </row>
    <row r="169" spans="1:44" hidden="1" x14ac:dyDescent="0.3">
      <c r="A169" t="s">
        <v>132</v>
      </c>
      <c r="B169" t="s">
        <v>133</v>
      </c>
      <c r="C169">
        <v>2</v>
      </c>
      <c r="D169" t="s">
        <v>499</v>
      </c>
      <c r="E169">
        <v>2.1</v>
      </c>
      <c r="F169" t="s">
        <v>498</v>
      </c>
      <c r="G169" t="s">
        <v>400</v>
      </c>
      <c r="H169" t="s">
        <v>401</v>
      </c>
      <c r="I169" t="s">
        <v>99</v>
      </c>
      <c r="J169" t="s">
        <v>100</v>
      </c>
      <c r="K169" t="s">
        <v>402</v>
      </c>
      <c r="L169" t="s">
        <v>403</v>
      </c>
      <c r="M169" t="s">
        <v>490</v>
      </c>
      <c r="N169">
        <v>4</v>
      </c>
      <c r="O169" t="s">
        <v>273</v>
      </c>
      <c r="P169">
        <v>56</v>
      </c>
      <c r="Q169" t="s">
        <v>404</v>
      </c>
      <c r="R169" t="s">
        <v>405</v>
      </c>
      <c r="S169" t="s">
        <v>406</v>
      </c>
      <c r="T169">
        <v>2000</v>
      </c>
      <c r="U169" t="s">
        <v>109</v>
      </c>
      <c r="V169">
        <v>2971</v>
      </c>
      <c r="W169" t="s">
        <v>407</v>
      </c>
      <c r="X169">
        <v>0</v>
      </c>
      <c r="Y169" t="s">
        <v>46</v>
      </c>
      <c r="Z169" s="1">
        <v>60000</v>
      </c>
      <c r="AA169" s="1">
        <v>60000</v>
      </c>
      <c r="AB169">
        <v>0</v>
      </c>
      <c r="AC169">
        <v>0</v>
      </c>
      <c r="AD169">
        <v>0</v>
      </c>
      <c r="AE169">
        <v>0</v>
      </c>
      <c r="AF169">
        <v>0</v>
      </c>
      <c r="AG169"/>
      <c r="AH169" s="3">
        <f t="shared" si="11"/>
        <v>60000</v>
      </c>
      <c r="AI169" s="3"/>
      <c r="AJ169" s="3"/>
      <c r="AK169" s="3"/>
      <c r="AL169" s="3">
        <f t="shared" si="10"/>
        <v>60000</v>
      </c>
      <c r="AM169" s="3"/>
      <c r="AN169">
        <v>0</v>
      </c>
      <c r="AO169">
        <v>0</v>
      </c>
      <c r="AP169">
        <v>0</v>
      </c>
      <c r="AQ169">
        <v>0</v>
      </c>
      <c r="AR169">
        <v>0</v>
      </c>
    </row>
    <row r="170" spans="1:44" hidden="1" x14ac:dyDescent="0.3">
      <c r="A170" t="s">
        <v>132</v>
      </c>
      <c r="B170" t="s">
        <v>133</v>
      </c>
      <c r="C170">
        <v>2</v>
      </c>
      <c r="D170" t="s">
        <v>499</v>
      </c>
      <c r="E170">
        <v>2.2000000000000002</v>
      </c>
      <c r="F170" t="s">
        <v>500</v>
      </c>
      <c r="G170" t="s">
        <v>222</v>
      </c>
      <c r="H170" t="s">
        <v>223</v>
      </c>
      <c r="I170" t="s">
        <v>52</v>
      </c>
      <c r="J170" t="s">
        <v>53</v>
      </c>
      <c r="K170" t="s">
        <v>91</v>
      </c>
      <c r="L170" t="s">
        <v>92</v>
      </c>
      <c r="M170" t="s">
        <v>490</v>
      </c>
      <c r="N170">
        <v>2</v>
      </c>
      <c r="O170" t="s">
        <v>235</v>
      </c>
      <c r="P170">
        <v>36</v>
      </c>
      <c r="Q170" t="s">
        <v>236</v>
      </c>
      <c r="R170" t="s">
        <v>237</v>
      </c>
      <c r="S170" t="s">
        <v>238</v>
      </c>
      <c r="T170">
        <v>2000</v>
      </c>
      <c r="U170" t="s">
        <v>109</v>
      </c>
      <c r="V170">
        <v>2981</v>
      </c>
      <c r="W170" t="s">
        <v>242</v>
      </c>
      <c r="X170">
        <v>0</v>
      </c>
      <c r="Y170" t="s">
        <v>46</v>
      </c>
      <c r="Z170" s="1">
        <v>200000</v>
      </c>
      <c r="AA170" s="1">
        <v>200000</v>
      </c>
      <c r="AB170">
        <v>0</v>
      </c>
      <c r="AC170">
        <v>0</v>
      </c>
      <c r="AD170">
        <v>0</v>
      </c>
      <c r="AE170">
        <v>0</v>
      </c>
      <c r="AF170">
        <v>0</v>
      </c>
      <c r="AG170"/>
      <c r="AH170" s="3">
        <f t="shared" si="11"/>
        <v>200000</v>
      </c>
      <c r="AI170" s="3"/>
      <c r="AJ170" s="3"/>
      <c r="AK170" s="3"/>
      <c r="AL170" s="3">
        <f t="shared" si="10"/>
        <v>200000</v>
      </c>
      <c r="AM170" s="3"/>
      <c r="AN170">
        <v>0</v>
      </c>
      <c r="AO170">
        <v>0</v>
      </c>
      <c r="AP170">
        <v>0</v>
      </c>
      <c r="AQ170">
        <v>0</v>
      </c>
      <c r="AR170">
        <v>0</v>
      </c>
    </row>
    <row r="171" spans="1:44" hidden="1" x14ac:dyDescent="0.3">
      <c r="A171" t="s">
        <v>132</v>
      </c>
      <c r="B171" t="s">
        <v>133</v>
      </c>
      <c r="C171">
        <v>1</v>
      </c>
      <c r="D171" t="s">
        <v>495</v>
      </c>
      <c r="E171">
        <v>1.3</v>
      </c>
      <c r="F171" t="s">
        <v>496</v>
      </c>
      <c r="G171" t="s">
        <v>34</v>
      </c>
      <c r="H171" t="s">
        <v>35</v>
      </c>
      <c r="I171" t="s">
        <v>52</v>
      </c>
      <c r="J171" t="s">
        <v>53</v>
      </c>
      <c r="K171" t="s">
        <v>54</v>
      </c>
      <c r="L171" t="s">
        <v>55</v>
      </c>
      <c r="M171" t="s">
        <v>490</v>
      </c>
      <c r="N171">
        <v>6</v>
      </c>
      <c r="O171" t="s">
        <v>40</v>
      </c>
      <c r="P171">
        <v>21</v>
      </c>
      <c r="Q171" t="s">
        <v>113</v>
      </c>
      <c r="R171" t="s">
        <v>57</v>
      </c>
      <c r="S171" t="s">
        <v>58</v>
      </c>
      <c r="T171">
        <v>2000</v>
      </c>
      <c r="U171" t="s">
        <v>109</v>
      </c>
      <c r="V171">
        <v>2981</v>
      </c>
      <c r="W171" t="s">
        <v>242</v>
      </c>
      <c r="X171">
        <v>0</v>
      </c>
      <c r="Y171" t="s">
        <v>46</v>
      </c>
      <c r="Z171" s="1">
        <v>698350.4</v>
      </c>
      <c r="AA171" s="1">
        <v>698350.4</v>
      </c>
      <c r="AB171">
        <v>0</v>
      </c>
      <c r="AC171">
        <v>0</v>
      </c>
      <c r="AD171">
        <v>0</v>
      </c>
      <c r="AE171">
        <v>0</v>
      </c>
      <c r="AF171">
        <v>0</v>
      </c>
      <c r="AG171"/>
      <c r="AH171" s="3">
        <f t="shared" si="11"/>
        <v>698350.4</v>
      </c>
      <c r="AI171" s="3"/>
      <c r="AJ171" s="3"/>
      <c r="AK171" s="3"/>
      <c r="AL171" s="3">
        <f t="shared" si="10"/>
        <v>698350.4</v>
      </c>
      <c r="AM171" s="3"/>
      <c r="AN171">
        <v>0</v>
      </c>
      <c r="AO171">
        <v>0</v>
      </c>
      <c r="AP171">
        <v>0</v>
      </c>
      <c r="AQ171">
        <v>0</v>
      </c>
      <c r="AR171">
        <v>0</v>
      </c>
    </row>
    <row r="172" spans="1:44" hidden="1" x14ac:dyDescent="0.3">
      <c r="A172" t="s">
        <v>132</v>
      </c>
      <c r="B172" t="s">
        <v>133</v>
      </c>
      <c r="C172">
        <v>3</v>
      </c>
      <c r="D172" t="s">
        <v>508</v>
      </c>
      <c r="E172">
        <v>3.8</v>
      </c>
      <c r="F172" t="s">
        <v>509</v>
      </c>
      <c r="G172" t="s">
        <v>80</v>
      </c>
      <c r="H172" t="s">
        <v>81</v>
      </c>
      <c r="I172" t="s">
        <v>52</v>
      </c>
      <c r="J172" t="s">
        <v>53</v>
      </c>
      <c r="K172" t="s">
        <v>82</v>
      </c>
      <c r="L172" t="s">
        <v>83</v>
      </c>
      <c r="M172" t="s">
        <v>490</v>
      </c>
      <c r="N172">
        <v>6</v>
      </c>
      <c r="O172" t="s">
        <v>40</v>
      </c>
      <c r="P172">
        <v>49</v>
      </c>
      <c r="Q172" t="s">
        <v>186</v>
      </c>
      <c r="R172" t="s">
        <v>85</v>
      </c>
      <c r="S172" t="s">
        <v>86</v>
      </c>
      <c r="T172">
        <v>2000</v>
      </c>
      <c r="U172" t="s">
        <v>109</v>
      </c>
      <c r="V172">
        <v>2991</v>
      </c>
      <c r="W172" t="s">
        <v>190</v>
      </c>
      <c r="X172">
        <v>0</v>
      </c>
      <c r="Y172" t="s">
        <v>46</v>
      </c>
      <c r="Z172" s="1">
        <v>1624</v>
      </c>
      <c r="AA172" s="1">
        <v>1624</v>
      </c>
      <c r="AB172">
        <v>0</v>
      </c>
      <c r="AC172">
        <v>0</v>
      </c>
      <c r="AD172">
        <v>0</v>
      </c>
      <c r="AE172">
        <v>0</v>
      </c>
      <c r="AF172">
        <v>0</v>
      </c>
      <c r="AG172" s="1">
        <v>1624</v>
      </c>
      <c r="AH172" s="3">
        <f t="shared" si="11"/>
        <v>1624</v>
      </c>
      <c r="AI172" s="3"/>
      <c r="AJ172" s="3"/>
      <c r="AK172" s="3"/>
      <c r="AL172" s="3">
        <f t="shared" si="10"/>
        <v>1624</v>
      </c>
      <c r="AM172" s="3"/>
      <c r="AN172">
        <v>0</v>
      </c>
      <c r="AO172">
        <v>0</v>
      </c>
      <c r="AP172">
        <v>0</v>
      </c>
      <c r="AQ172">
        <v>0</v>
      </c>
      <c r="AR172">
        <v>0</v>
      </c>
    </row>
    <row r="173" spans="1:44" hidden="1" x14ac:dyDescent="0.3">
      <c r="A173" t="s">
        <v>69</v>
      </c>
      <c r="B173" t="s">
        <v>70</v>
      </c>
      <c r="C173">
        <v>2</v>
      </c>
      <c r="D173" t="s">
        <v>499</v>
      </c>
      <c r="E173">
        <v>2.2000000000000002</v>
      </c>
      <c r="F173" t="s">
        <v>500</v>
      </c>
      <c r="G173" t="s">
        <v>124</v>
      </c>
      <c r="H173" t="s">
        <v>125</v>
      </c>
      <c r="I173" t="s">
        <v>52</v>
      </c>
      <c r="J173" t="s">
        <v>53</v>
      </c>
      <c r="K173" t="s">
        <v>91</v>
      </c>
      <c r="L173" t="s">
        <v>92</v>
      </c>
      <c r="M173" t="s">
        <v>490</v>
      </c>
      <c r="N173">
        <v>3</v>
      </c>
      <c r="O173" t="s">
        <v>75</v>
      </c>
      <c r="P173">
        <v>34</v>
      </c>
      <c r="Q173" t="s">
        <v>126</v>
      </c>
      <c r="R173" t="s">
        <v>127</v>
      </c>
      <c r="S173" t="s">
        <v>128</v>
      </c>
      <c r="T173">
        <v>3000</v>
      </c>
      <c r="U173" t="s">
        <v>44</v>
      </c>
      <c r="V173">
        <v>3111</v>
      </c>
      <c r="W173" t="s">
        <v>129</v>
      </c>
      <c r="X173">
        <v>0</v>
      </c>
      <c r="Y173" t="s">
        <v>46</v>
      </c>
      <c r="Z173" s="1">
        <v>75088733.549999997</v>
      </c>
      <c r="AA173" s="1">
        <v>75088733.549999997</v>
      </c>
      <c r="AB173" s="1">
        <v>8011374</v>
      </c>
      <c r="AC173" s="1">
        <v>8011374</v>
      </c>
      <c r="AD173" s="1">
        <v>8011374</v>
      </c>
      <c r="AE173" s="1">
        <v>8011374</v>
      </c>
      <c r="AF173" s="1">
        <v>8011374</v>
      </c>
      <c r="AG173" s="1">
        <v>95267283.930000007</v>
      </c>
      <c r="AH173" s="3">
        <f t="shared" si="11"/>
        <v>67077359.549999997</v>
      </c>
      <c r="AI173" s="3">
        <v>12178550.380000001</v>
      </c>
      <c r="AJ173" s="3"/>
      <c r="AK173" s="3"/>
      <c r="AL173" s="3">
        <f t="shared" si="10"/>
        <v>87267283.929999992</v>
      </c>
      <c r="AM173" s="3"/>
      <c r="AN173">
        <v>0</v>
      </c>
      <c r="AO173">
        <v>0</v>
      </c>
      <c r="AP173">
        <v>0</v>
      </c>
      <c r="AQ173">
        <v>0</v>
      </c>
      <c r="AR173">
        <v>0</v>
      </c>
    </row>
    <row r="174" spans="1:44" hidden="1" x14ac:dyDescent="0.3">
      <c r="A174" t="s">
        <v>132</v>
      </c>
      <c r="B174" t="s">
        <v>133</v>
      </c>
      <c r="C174">
        <v>2</v>
      </c>
      <c r="D174" t="s">
        <v>499</v>
      </c>
      <c r="E174">
        <v>2.2000000000000002</v>
      </c>
      <c r="F174" t="s">
        <v>500</v>
      </c>
      <c r="G174" t="s">
        <v>222</v>
      </c>
      <c r="H174" t="s">
        <v>223</v>
      </c>
      <c r="I174" t="s">
        <v>52</v>
      </c>
      <c r="J174" t="s">
        <v>53</v>
      </c>
      <c r="K174" t="s">
        <v>91</v>
      </c>
      <c r="L174" t="s">
        <v>92</v>
      </c>
      <c r="M174" t="s">
        <v>490</v>
      </c>
      <c r="N174">
        <v>2</v>
      </c>
      <c r="O174" t="s">
        <v>235</v>
      </c>
      <c r="P174">
        <v>36</v>
      </c>
      <c r="Q174" t="s">
        <v>236</v>
      </c>
      <c r="R174" t="s">
        <v>237</v>
      </c>
      <c r="S174" t="s">
        <v>238</v>
      </c>
      <c r="T174">
        <v>3000</v>
      </c>
      <c r="U174" t="s">
        <v>44</v>
      </c>
      <c r="V174">
        <v>3111</v>
      </c>
      <c r="W174" t="s">
        <v>129</v>
      </c>
      <c r="X174">
        <v>0</v>
      </c>
      <c r="Y174" t="s">
        <v>46</v>
      </c>
      <c r="Z174" s="1">
        <v>180000000</v>
      </c>
      <c r="AA174" s="1">
        <v>180000000</v>
      </c>
      <c r="AB174" s="1">
        <v>19264336.440000001</v>
      </c>
      <c r="AC174" s="1">
        <v>19264336.440000001</v>
      </c>
      <c r="AD174" s="1">
        <v>19264336.440000001</v>
      </c>
      <c r="AE174" s="1">
        <v>19264336.440000001</v>
      </c>
      <c r="AF174" s="1">
        <v>19207428</v>
      </c>
      <c r="AG174" s="1">
        <v>223000000</v>
      </c>
      <c r="AH174" s="3">
        <f t="shared" si="11"/>
        <v>160735663.56</v>
      </c>
      <c r="AI174" s="1"/>
      <c r="AJ174" s="3"/>
      <c r="AK174" s="3">
        <v>43000000</v>
      </c>
      <c r="AL174" s="3">
        <f t="shared" si="10"/>
        <v>223000000</v>
      </c>
      <c r="AM174" s="3"/>
      <c r="AN174">
        <v>0</v>
      </c>
      <c r="AO174">
        <v>0</v>
      </c>
      <c r="AP174">
        <v>0</v>
      </c>
      <c r="AQ174">
        <v>0</v>
      </c>
      <c r="AR174">
        <v>0</v>
      </c>
    </row>
    <row r="175" spans="1:44" hidden="1" x14ac:dyDescent="0.3">
      <c r="A175" t="s">
        <v>132</v>
      </c>
      <c r="B175" t="s">
        <v>133</v>
      </c>
      <c r="C175">
        <v>1</v>
      </c>
      <c r="D175" t="s">
        <v>495</v>
      </c>
      <c r="E175">
        <v>1.3</v>
      </c>
      <c r="F175" t="s">
        <v>496</v>
      </c>
      <c r="G175" t="s">
        <v>34</v>
      </c>
      <c r="H175" t="s">
        <v>35</v>
      </c>
      <c r="I175" t="s">
        <v>52</v>
      </c>
      <c r="J175" t="s">
        <v>53</v>
      </c>
      <c r="K175" t="s">
        <v>54</v>
      </c>
      <c r="L175" t="s">
        <v>55</v>
      </c>
      <c r="M175" t="s">
        <v>490</v>
      </c>
      <c r="N175">
        <v>6</v>
      </c>
      <c r="O175" t="s">
        <v>40</v>
      </c>
      <c r="P175">
        <v>21</v>
      </c>
      <c r="Q175" t="s">
        <v>113</v>
      </c>
      <c r="R175" t="s">
        <v>57</v>
      </c>
      <c r="S175" t="s">
        <v>58</v>
      </c>
      <c r="T175">
        <v>3000</v>
      </c>
      <c r="U175" t="s">
        <v>44</v>
      </c>
      <c r="V175">
        <v>3111</v>
      </c>
      <c r="W175" t="s">
        <v>129</v>
      </c>
      <c r="X175">
        <v>0</v>
      </c>
      <c r="Y175" t="s">
        <v>46</v>
      </c>
      <c r="Z175" s="1">
        <v>5820000</v>
      </c>
      <c r="AA175" s="1">
        <v>5820000</v>
      </c>
      <c r="AB175" s="1">
        <v>4469727.99</v>
      </c>
      <c r="AC175" s="1">
        <v>4469727.99</v>
      </c>
      <c r="AD175" s="1">
        <v>441627.99</v>
      </c>
      <c r="AE175" s="1">
        <v>441627.99</v>
      </c>
      <c r="AF175" s="1">
        <v>441627.99</v>
      </c>
      <c r="AG175" s="1">
        <v>5820000</v>
      </c>
      <c r="AH175" s="3">
        <f t="shared" si="11"/>
        <v>1350272.0099999998</v>
      </c>
      <c r="AI175" s="3"/>
      <c r="AJ175" s="3"/>
      <c r="AK175" s="3"/>
      <c r="AL175" s="3">
        <f t="shared" si="10"/>
        <v>5820000</v>
      </c>
      <c r="AM175" s="3"/>
      <c r="AN175">
        <v>0</v>
      </c>
      <c r="AO175">
        <v>0</v>
      </c>
      <c r="AP175">
        <v>0</v>
      </c>
      <c r="AQ175">
        <v>0</v>
      </c>
      <c r="AR175">
        <v>0</v>
      </c>
    </row>
    <row r="176" spans="1:44" hidden="1" x14ac:dyDescent="0.3">
      <c r="A176" t="s">
        <v>132</v>
      </c>
      <c r="B176" t="s">
        <v>133</v>
      </c>
      <c r="C176">
        <v>2</v>
      </c>
      <c r="D176" t="s">
        <v>499</v>
      </c>
      <c r="E176">
        <v>2.2000000000000002</v>
      </c>
      <c r="F176" t="s">
        <v>500</v>
      </c>
      <c r="G176" t="s">
        <v>124</v>
      </c>
      <c r="H176" t="s">
        <v>125</v>
      </c>
      <c r="I176" t="s">
        <v>52</v>
      </c>
      <c r="J176" t="s">
        <v>53</v>
      </c>
      <c r="K176" t="s">
        <v>91</v>
      </c>
      <c r="L176" t="s">
        <v>92</v>
      </c>
      <c r="M176" t="s">
        <v>490</v>
      </c>
      <c r="N176">
        <v>3</v>
      </c>
      <c r="O176" t="s">
        <v>75</v>
      </c>
      <c r="P176">
        <v>34</v>
      </c>
      <c r="Q176" t="s">
        <v>126</v>
      </c>
      <c r="R176" t="s">
        <v>127</v>
      </c>
      <c r="S176" t="s">
        <v>128</v>
      </c>
      <c r="T176">
        <v>3000</v>
      </c>
      <c r="U176" t="s">
        <v>44</v>
      </c>
      <c r="V176">
        <v>3111</v>
      </c>
      <c r="W176" t="s">
        <v>129</v>
      </c>
      <c r="X176">
        <v>0</v>
      </c>
      <c r="Y176" t="s">
        <v>46</v>
      </c>
      <c r="Z176" s="1">
        <v>8000000</v>
      </c>
      <c r="AA176" s="1">
        <v>8000000</v>
      </c>
      <c r="AB176">
        <v>0</v>
      </c>
      <c r="AC176">
        <v>0</v>
      </c>
      <c r="AD176">
        <v>0</v>
      </c>
      <c r="AE176">
        <v>0</v>
      </c>
      <c r="AF176">
        <v>0</v>
      </c>
      <c r="AG176" s="1">
        <v>0</v>
      </c>
      <c r="AH176" s="3">
        <f t="shared" si="11"/>
        <v>8000000</v>
      </c>
      <c r="AI176" s="3"/>
      <c r="AJ176" s="3"/>
      <c r="AK176" s="3"/>
      <c r="AL176" s="3">
        <f t="shared" si="10"/>
        <v>8000000</v>
      </c>
      <c r="AM176" s="3"/>
      <c r="AN176">
        <v>0</v>
      </c>
      <c r="AO176">
        <v>0</v>
      </c>
      <c r="AP176">
        <v>0</v>
      </c>
      <c r="AQ176">
        <v>0</v>
      </c>
      <c r="AR176">
        <v>0</v>
      </c>
    </row>
    <row r="177" spans="1:44" hidden="1" x14ac:dyDescent="0.3">
      <c r="A177" t="s">
        <v>132</v>
      </c>
      <c r="B177" t="s">
        <v>133</v>
      </c>
      <c r="C177">
        <v>3</v>
      </c>
      <c r="D177" t="s">
        <v>508</v>
      </c>
      <c r="E177">
        <v>3.8</v>
      </c>
      <c r="F177" t="s">
        <v>509</v>
      </c>
      <c r="G177" t="s">
        <v>80</v>
      </c>
      <c r="H177" t="s">
        <v>81</v>
      </c>
      <c r="I177" t="s">
        <v>52</v>
      </c>
      <c r="J177" t="s">
        <v>53</v>
      </c>
      <c r="K177" t="s">
        <v>82</v>
      </c>
      <c r="L177" t="s">
        <v>83</v>
      </c>
      <c r="M177" t="s">
        <v>490</v>
      </c>
      <c r="N177">
        <v>6</v>
      </c>
      <c r="O177" t="s">
        <v>40</v>
      </c>
      <c r="P177">
        <v>49</v>
      </c>
      <c r="Q177" t="s">
        <v>186</v>
      </c>
      <c r="R177" t="s">
        <v>85</v>
      </c>
      <c r="S177" t="s">
        <v>86</v>
      </c>
      <c r="T177">
        <v>3000</v>
      </c>
      <c r="U177" t="s">
        <v>44</v>
      </c>
      <c r="V177">
        <v>3141</v>
      </c>
      <c r="W177" t="s">
        <v>191</v>
      </c>
      <c r="X177">
        <v>0</v>
      </c>
      <c r="Y177" t="s">
        <v>46</v>
      </c>
      <c r="Z177" s="1">
        <v>1310000</v>
      </c>
      <c r="AA177" s="1">
        <v>1000000</v>
      </c>
      <c r="AB177" s="1">
        <v>1309637.68</v>
      </c>
      <c r="AC177" s="1">
        <v>994117.68</v>
      </c>
      <c r="AD177">
        <v>0</v>
      </c>
      <c r="AE177">
        <v>0</v>
      </c>
      <c r="AF177">
        <v>0</v>
      </c>
      <c r="AG177" s="1">
        <v>2000000</v>
      </c>
      <c r="AH177" s="3">
        <f t="shared" si="11"/>
        <v>362.32000000006519</v>
      </c>
      <c r="AI177" s="3"/>
      <c r="AJ177" s="3"/>
      <c r="AK177" s="3">
        <v>690000</v>
      </c>
      <c r="AL177" s="3">
        <f t="shared" si="10"/>
        <v>2000000</v>
      </c>
      <c r="AM177" s="3"/>
      <c r="AN177">
        <v>0</v>
      </c>
      <c r="AO177" s="1">
        <v>310000</v>
      </c>
      <c r="AP177">
        <v>0</v>
      </c>
      <c r="AQ177">
        <v>0</v>
      </c>
      <c r="AR177" s="1">
        <v>310000</v>
      </c>
    </row>
    <row r="178" spans="1:44" hidden="1" x14ac:dyDescent="0.3">
      <c r="A178" t="s">
        <v>132</v>
      </c>
      <c r="B178" t="s">
        <v>133</v>
      </c>
      <c r="C178">
        <v>1</v>
      </c>
      <c r="D178" t="s">
        <v>495</v>
      </c>
      <c r="E178">
        <v>1.3</v>
      </c>
      <c r="F178" t="s">
        <v>496</v>
      </c>
      <c r="G178" t="s">
        <v>34</v>
      </c>
      <c r="H178" t="s">
        <v>35</v>
      </c>
      <c r="I178" t="s">
        <v>52</v>
      </c>
      <c r="J178" t="s">
        <v>53</v>
      </c>
      <c r="K178" t="s">
        <v>54</v>
      </c>
      <c r="L178" t="s">
        <v>55</v>
      </c>
      <c r="M178" t="s">
        <v>490</v>
      </c>
      <c r="N178">
        <v>6</v>
      </c>
      <c r="O178" t="s">
        <v>40</v>
      </c>
      <c r="P178">
        <v>21</v>
      </c>
      <c r="Q178" t="s">
        <v>113</v>
      </c>
      <c r="R178" t="s">
        <v>57</v>
      </c>
      <c r="S178" t="s">
        <v>58</v>
      </c>
      <c r="T178">
        <v>3000</v>
      </c>
      <c r="U178" t="s">
        <v>44</v>
      </c>
      <c r="V178">
        <v>3141</v>
      </c>
      <c r="W178" t="s">
        <v>191</v>
      </c>
      <c r="X178">
        <v>0</v>
      </c>
      <c r="Y178" t="s">
        <v>46</v>
      </c>
      <c r="Z178" s="1">
        <v>720000</v>
      </c>
      <c r="AA178" s="1">
        <v>720000</v>
      </c>
      <c r="AB178" s="1">
        <v>522000</v>
      </c>
      <c r="AC178" s="1">
        <v>522000</v>
      </c>
      <c r="AD178" s="1">
        <v>46325.75</v>
      </c>
      <c r="AE178" s="1">
        <v>46325.75</v>
      </c>
      <c r="AF178" s="1">
        <v>46325.75</v>
      </c>
      <c r="AG178" s="1"/>
      <c r="AH178" s="3">
        <f t="shared" si="11"/>
        <v>198000</v>
      </c>
      <c r="AI178" s="3"/>
      <c r="AJ178" s="3"/>
      <c r="AK178" s="3"/>
      <c r="AL178" s="3">
        <f t="shared" si="10"/>
        <v>720000</v>
      </c>
      <c r="AM178" s="3"/>
      <c r="AN178">
        <v>0</v>
      </c>
      <c r="AO178">
        <v>0</v>
      </c>
      <c r="AP178">
        <v>0</v>
      </c>
      <c r="AQ178">
        <v>0</v>
      </c>
      <c r="AR178">
        <v>0</v>
      </c>
    </row>
    <row r="179" spans="1:44" hidden="1" x14ac:dyDescent="0.3">
      <c r="A179" t="s">
        <v>132</v>
      </c>
      <c r="B179" t="s">
        <v>133</v>
      </c>
      <c r="C179">
        <v>3</v>
      </c>
      <c r="D179" t="s">
        <v>508</v>
      </c>
      <c r="E179">
        <v>3.8</v>
      </c>
      <c r="F179" t="s">
        <v>509</v>
      </c>
      <c r="G179" t="s">
        <v>80</v>
      </c>
      <c r="H179" t="s">
        <v>81</v>
      </c>
      <c r="I179" t="s">
        <v>52</v>
      </c>
      <c r="J179" t="s">
        <v>53</v>
      </c>
      <c r="K179" t="s">
        <v>82</v>
      </c>
      <c r="L179" t="s">
        <v>83</v>
      </c>
      <c r="M179" t="s">
        <v>490</v>
      </c>
      <c r="N179">
        <v>6</v>
      </c>
      <c r="O179" t="s">
        <v>40</v>
      </c>
      <c r="P179">
        <v>49</v>
      </c>
      <c r="Q179" t="s">
        <v>186</v>
      </c>
      <c r="R179" t="s">
        <v>85</v>
      </c>
      <c r="S179" t="s">
        <v>86</v>
      </c>
      <c r="T179">
        <v>3000</v>
      </c>
      <c r="U179" t="s">
        <v>44</v>
      </c>
      <c r="V179">
        <v>3161</v>
      </c>
      <c r="W179" t="s">
        <v>192</v>
      </c>
      <c r="X179">
        <v>0</v>
      </c>
      <c r="Y179" t="s">
        <v>46</v>
      </c>
      <c r="Z179" s="1">
        <v>690000</v>
      </c>
      <c r="AA179" s="1">
        <v>1000000</v>
      </c>
      <c r="AB179" s="1">
        <v>90201.600000000006</v>
      </c>
      <c r="AC179" s="1">
        <v>90201.600000000006</v>
      </c>
      <c r="AD179">
        <v>0</v>
      </c>
      <c r="AE179">
        <v>0</v>
      </c>
      <c r="AF179">
        <v>0</v>
      </c>
      <c r="AG179" s="1">
        <v>7097022.4000000004</v>
      </c>
      <c r="AH179" s="3">
        <f t="shared" si="11"/>
        <v>599798.4</v>
      </c>
      <c r="AI179" s="3"/>
      <c r="AJ179" s="3"/>
      <c r="AK179" s="3">
        <f>AG179-Z179</f>
        <v>6407022.4000000004</v>
      </c>
      <c r="AL179" s="3">
        <f t="shared" si="10"/>
        <v>7097022.4000000004</v>
      </c>
      <c r="AM179" s="3"/>
      <c r="AN179">
        <v>0</v>
      </c>
      <c r="AO179">
        <v>0</v>
      </c>
      <c r="AP179">
        <v>0</v>
      </c>
      <c r="AQ179" s="1">
        <v>310000</v>
      </c>
      <c r="AR179" s="1">
        <v>-310000</v>
      </c>
    </row>
    <row r="180" spans="1:44" hidden="1" x14ac:dyDescent="0.3">
      <c r="A180" t="s">
        <v>132</v>
      </c>
      <c r="B180" t="s">
        <v>133</v>
      </c>
      <c r="C180">
        <v>1</v>
      </c>
      <c r="D180" t="s">
        <v>495</v>
      </c>
      <c r="E180">
        <v>1.7</v>
      </c>
      <c r="F180" t="s">
        <v>497</v>
      </c>
      <c r="G180" t="s">
        <v>97</v>
      </c>
      <c r="H180" t="s">
        <v>98</v>
      </c>
      <c r="I180" t="s">
        <v>99</v>
      </c>
      <c r="J180" t="s">
        <v>100</v>
      </c>
      <c r="K180" t="s">
        <v>101</v>
      </c>
      <c r="L180" t="s">
        <v>102</v>
      </c>
      <c r="M180" t="s">
        <v>490</v>
      </c>
      <c r="N180">
        <v>7</v>
      </c>
      <c r="O180" t="s">
        <v>103</v>
      </c>
      <c r="P180">
        <v>41</v>
      </c>
      <c r="Q180" t="s">
        <v>108</v>
      </c>
      <c r="R180" t="s">
        <v>105</v>
      </c>
      <c r="S180" t="s">
        <v>106</v>
      </c>
      <c r="T180">
        <v>3000</v>
      </c>
      <c r="U180" t="s">
        <v>44</v>
      </c>
      <c r="V180">
        <v>3161</v>
      </c>
      <c r="W180" t="s">
        <v>192</v>
      </c>
      <c r="X180">
        <v>0</v>
      </c>
      <c r="Y180" t="s">
        <v>46</v>
      </c>
      <c r="Z180" s="1">
        <v>230000</v>
      </c>
      <c r="AA180" s="1">
        <v>230000</v>
      </c>
      <c r="AB180">
        <v>0</v>
      </c>
      <c r="AC180">
        <v>0</v>
      </c>
      <c r="AD180">
        <v>0</v>
      </c>
      <c r="AE180">
        <v>0</v>
      </c>
      <c r="AF180">
        <v>0</v>
      </c>
      <c r="AG180"/>
      <c r="AH180" s="3">
        <f t="shared" si="11"/>
        <v>230000</v>
      </c>
      <c r="AI180" s="3"/>
      <c r="AJ180" s="3"/>
      <c r="AK180" s="3"/>
      <c r="AL180" s="3">
        <f t="shared" si="10"/>
        <v>230000</v>
      </c>
      <c r="AM180" s="3"/>
      <c r="AN180">
        <v>0</v>
      </c>
      <c r="AO180">
        <v>0</v>
      </c>
      <c r="AP180">
        <v>0</v>
      </c>
      <c r="AQ180">
        <v>0</v>
      </c>
      <c r="AR180">
        <v>0</v>
      </c>
    </row>
    <row r="181" spans="1:44" hidden="1" x14ac:dyDescent="0.3">
      <c r="A181" t="s">
        <v>132</v>
      </c>
      <c r="B181" t="s">
        <v>133</v>
      </c>
      <c r="C181">
        <v>1</v>
      </c>
      <c r="D181" t="s">
        <v>495</v>
      </c>
      <c r="E181">
        <v>1.3</v>
      </c>
      <c r="F181" t="s">
        <v>496</v>
      </c>
      <c r="G181" t="s">
        <v>34</v>
      </c>
      <c r="H181" t="s">
        <v>35</v>
      </c>
      <c r="I181" t="s">
        <v>52</v>
      </c>
      <c r="J181" t="s">
        <v>53</v>
      </c>
      <c r="K181" t="s">
        <v>54</v>
      </c>
      <c r="L181" t="s">
        <v>55</v>
      </c>
      <c r="M181" t="s">
        <v>490</v>
      </c>
      <c r="N181">
        <v>6</v>
      </c>
      <c r="O181" t="s">
        <v>40</v>
      </c>
      <c r="P181">
        <v>21</v>
      </c>
      <c r="Q181" t="s">
        <v>113</v>
      </c>
      <c r="R181" t="s">
        <v>57</v>
      </c>
      <c r="S181" t="s">
        <v>58</v>
      </c>
      <c r="T181">
        <v>3000</v>
      </c>
      <c r="U181" t="s">
        <v>44</v>
      </c>
      <c r="V181">
        <v>3161</v>
      </c>
      <c r="W181" t="s">
        <v>192</v>
      </c>
      <c r="X181">
        <v>0</v>
      </c>
      <c r="Y181" t="s">
        <v>46</v>
      </c>
      <c r="Z181" s="1">
        <v>2700000</v>
      </c>
      <c r="AA181" s="1">
        <v>2700000</v>
      </c>
      <c r="AB181" s="1">
        <v>1835584</v>
      </c>
      <c r="AC181" s="1">
        <v>1835584</v>
      </c>
      <c r="AD181" s="1">
        <v>137170</v>
      </c>
      <c r="AE181" s="1">
        <v>137170</v>
      </c>
      <c r="AF181" s="1">
        <v>137170</v>
      </c>
      <c r="AG181" s="1"/>
      <c r="AH181" s="3">
        <f t="shared" si="11"/>
        <v>864416</v>
      </c>
      <c r="AI181" s="3"/>
      <c r="AJ181" s="3"/>
      <c r="AK181" s="3"/>
      <c r="AL181" s="3">
        <f t="shared" si="10"/>
        <v>2700000</v>
      </c>
      <c r="AM181" s="3"/>
      <c r="AN181">
        <v>0</v>
      </c>
      <c r="AO181">
        <v>0</v>
      </c>
      <c r="AP181">
        <v>0</v>
      </c>
      <c r="AQ181">
        <v>0</v>
      </c>
      <c r="AR181">
        <v>0</v>
      </c>
    </row>
    <row r="182" spans="1:44" hidden="1" x14ac:dyDescent="0.3">
      <c r="A182" t="s">
        <v>132</v>
      </c>
      <c r="B182" t="s">
        <v>133</v>
      </c>
      <c r="C182">
        <v>3</v>
      </c>
      <c r="D182" t="s">
        <v>508</v>
      </c>
      <c r="E182">
        <v>3.8</v>
      </c>
      <c r="F182" t="s">
        <v>509</v>
      </c>
      <c r="G182" t="s">
        <v>80</v>
      </c>
      <c r="H182" t="s">
        <v>81</v>
      </c>
      <c r="I182" t="s">
        <v>52</v>
      </c>
      <c r="J182" t="s">
        <v>53</v>
      </c>
      <c r="K182" t="s">
        <v>82</v>
      </c>
      <c r="L182" t="s">
        <v>83</v>
      </c>
      <c r="M182" t="s">
        <v>490</v>
      </c>
      <c r="N182">
        <v>6</v>
      </c>
      <c r="O182" t="s">
        <v>40</v>
      </c>
      <c r="P182">
        <v>49</v>
      </c>
      <c r="Q182" t="s">
        <v>186</v>
      </c>
      <c r="R182" t="s">
        <v>85</v>
      </c>
      <c r="S182" t="s">
        <v>86</v>
      </c>
      <c r="T182">
        <v>3000</v>
      </c>
      <c r="U182" t="s">
        <v>44</v>
      </c>
      <c r="V182">
        <v>3181</v>
      </c>
      <c r="W182" t="s">
        <v>193</v>
      </c>
      <c r="X182">
        <v>0</v>
      </c>
      <c r="Y182" t="s">
        <v>46</v>
      </c>
      <c r="Z182" s="1">
        <v>0</v>
      </c>
      <c r="AA182" s="1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 s="1"/>
      <c r="AH182" s="3">
        <f t="shared" si="11"/>
        <v>0</v>
      </c>
      <c r="AI182" s="3"/>
      <c r="AJ182" s="3"/>
      <c r="AK182" s="3"/>
      <c r="AL182" s="3">
        <f t="shared" si="10"/>
        <v>0</v>
      </c>
      <c r="AM182" s="3"/>
      <c r="AN182">
        <v>0</v>
      </c>
      <c r="AO182">
        <v>0</v>
      </c>
      <c r="AP182">
        <v>0</v>
      </c>
      <c r="AQ182">
        <v>0</v>
      </c>
      <c r="AR182">
        <v>0</v>
      </c>
    </row>
    <row r="183" spans="1:44" hidden="1" x14ac:dyDescent="0.3">
      <c r="A183" t="s">
        <v>132</v>
      </c>
      <c r="B183" t="s">
        <v>133</v>
      </c>
      <c r="C183">
        <v>1</v>
      </c>
      <c r="D183" t="s">
        <v>495</v>
      </c>
      <c r="E183">
        <v>1.7</v>
      </c>
      <c r="F183" t="s">
        <v>497</v>
      </c>
      <c r="G183" t="s">
        <v>97</v>
      </c>
      <c r="H183" t="s">
        <v>98</v>
      </c>
      <c r="I183" t="s">
        <v>99</v>
      </c>
      <c r="J183" t="s">
        <v>100</v>
      </c>
      <c r="K183" t="s">
        <v>101</v>
      </c>
      <c r="L183" t="s">
        <v>102</v>
      </c>
      <c r="M183" t="s">
        <v>490</v>
      </c>
      <c r="N183">
        <v>7</v>
      </c>
      <c r="O183" t="s">
        <v>103</v>
      </c>
      <c r="P183">
        <v>40</v>
      </c>
      <c r="Q183" t="s">
        <v>104</v>
      </c>
      <c r="R183" t="s">
        <v>105</v>
      </c>
      <c r="S183" t="s">
        <v>106</v>
      </c>
      <c r="T183">
        <v>3000</v>
      </c>
      <c r="U183" t="s">
        <v>44</v>
      </c>
      <c r="V183">
        <v>3181</v>
      </c>
      <c r="W183" t="s">
        <v>193</v>
      </c>
      <c r="X183">
        <v>0</v>
      </c>
      <c r="Y183" t="s">
        <v>46</v>
      </c>
      <c r="Z183" s="1">
        <v>10000</v>
      </c>
      <c r="AA183" s="1">
        <v>10000</v>
      </c>
      <c r="AB183">
        <v>0</v>
      </c>
      <c r="AC183">
        <v>0</v>
      </c>
      <c r="AD183">
        <v>0</v>
      </c>
      <c r="AE183">
        <v>0</v>
      </c>
      <c r="AF183">
        <v>0</v>
      </c>
      <c r="AG183"/>
      <c r="AH183" s="3">
        <f t="shared" si="11"/>
        <v>10000</v>
      </c>
      <c r="AI183" s="3"/>
      <c r="AJ183" s="3"/>
      <c r="AK183" s="3"/>
      <c r="AL183" s="3">
        <f t="shared" si="10"/>
        <v>10000</v>
      </c>
      <c r="AM183" s="3"/>
      <c r="AN183">
        <v>0</v>
      </c>
      <c r="AO183">
        <v>0</v>
      </c>
      <c r="AP183">
        <v>0</v>
      </c>
      <c r="AQ183">
        <v>0</v>
      </c>
      <c r="AR183">
        <v>0</v>
      </c>
    </row>
    <row r="184" spans="1:44" hidden="1" x14ac:dyDescent="0.3">
      <c r="A184" t="s">
        <v>132</v>
      </c>
      <c r="B184" t="s">
        <v>133</v>
      </c>
      <c r="C184">
        <v>1</v>
      </c>
      <c r="D184" t="s">
        <v>495</v>
      </c>
      <c r="E184">
        <v>1.3</v>
      </c>
      <c r="F184" t="s">
        <v>496</v>
      </c>
      <c r="G184" t="s">
        <v>34</v>
      </c>
      <c r="H184" t="s">
        <v>35</v>
      </c>
      <c r="I184" t="s">
        <v>36</v>
      </c>
      <c r="J184" t="s">
        <v>37</v>
      </c>
      <c r="K184" t="s">
        <v>38</v>
      </c>
      <c r="L184" t="s">
        <v>39</v>
      </c>
      <c r="M184" t="s">
        <v>490</v>
      </c>
      <c r="N184">
        <v>6</v>
      </c>
      <c r="O184" t="s">
        <v>40</v>
      </c>
      <c r="P184">
        <v>18</v>
      </c>
      <c r="Q184" t="s">
        <v>300</v>
      </c>
      <c r="R184" t="s">
        <v>301</v>
      </c>
      <c r="S184" t="s">
        <v>302</v>
      </c>
      <c r="T184">
        <v>3000</v>
      </c>
      <c r="U184" t="s">
        <v>44</v>
      </c>
      <c r="V184">
        <v>3181</v>
      </c>
      <c r="W184" t="s">
        <v>193</v>
      </c>
      <c r="X184">
        <v>0</v>
      </c>
      <c r="Y184" t="s">
        <v>46</v>
      </c>
      <c r="Z184" s="1">
        <v>5500</v>
      </c>
      <c r="AA184" s="1">
        <v>5500</v>
      </c>
      <c r="AB184">
        <v>0</v>
      </c>
      <c r="AC184">
        <v>0</v>
      </c>
      <c r="AD184">
        <v>0</v>
      </c>
      <c r="AE184">
        <v>0</v>
      </c>
      <c r="AF184">
        <v>0</v>
      </c>
      <c r="AG184"/>
      <c r="AH184" s="3">
        <f t="shared" si="11"/>
        <v>5500</v>
      </c>
      <c r="AI184" s="3"/>
      <c r="AJ184" s="3"/>
      <c r="AK184" s="3"/>
      <c r="AL184" s="3">
        <f t="shared" si="10"/>
        <v>5500</v>
      </c>
      <c r="AM184" s="3"/>
      <c r="AN184">
        <v>0</v>
      </c>
      <c r="AO184">
        <v>0</v>
      </c>
      <c r="AP184">
        <v>0</v>
      </c>
      <c r="AQ184">
        <v>0</v>
      </c>
      <c r="AR184">
        <v>0</v>
      </c>
    </row>
    <row r="185" spans="1:44" hidden="1" x14ac:dyDescent="0.3">
      <c r="A185" t="s">
        <v>132</v>
      </c>
      <c r="B185" t="s">
        <v>133</v>
      </c>
      <c r="C185">
        <v>1</v>
      </c>
      <c r="D185" t="s">
        <v>495</v>
      </c>
      <c r="E185">
        <v>1.3</v>
      </c>
      <c r="F185" t="s">
        <v>496</v>
      </c>
      <c r="G185" t="s">
        <v>34</v>
      </c>
      <c r="H185" t="s">
        <v>35</v>
      </c>
      <c r="I185" t="s">
        <v>52</v>
      </c>
      <c r="J185" t="s">
        <v>53</v>
      </c>
      <c r="K185" t="s">
        <v>329</v>
      </c>
      <c r="L185" t="s">
        <v>330</v>
      </c>
      <c r="M185" t="s">
        <v>490</v>
      </c>
      <c r="N185">
        <v>6</v>
      </c>
      <c r="O185" t="s">
        <v>40</v>
      </c>
      <c r="P185">
        <v>4</v>
      </c>
      <c r="Q185" t="s">
        <v>350</v>
      </c>
      <c r="R185" t="s">
        <v>351</v>
      </c>
      <c r="S185" t="s">
        <v>352</v>
      </c>
      <c r="T185">
        <v>3000</v>
      </c>
      <c r="U185" t="s">
        <v>44</v>
      </c>
      <c r="V185">
        <v>3181</v>
      </c>
      <c r="W185" t="s">
        <v>193</v>
      </c>
      <c r="X185">
        <v>0</v>
      </c>
      <c r="Y185" t="s">
        <v>46</v>
      </c>
      <c r="Z185" s="1">
        <v>5000</v>
      </c>
      <c r="AA185" s="1">
        <v>5000</v>
      </c>
      <c r="AB185">
        <v>0</v>
      </c>
      <c r="AC185">
        <v>0</v>
      </c>
      <c r="AD185">
        <v>0</v>
      </c>
      <c r="AE185">
        <v>0</v>
      </c>
      <c r="AF185">
        <v>0</v>
      </c>
      <c r="AG185" s="1"/>
      <c r="AH185" s="3">
        <f t="shared" si="11"/>
        <v>5000</v>
      </c>
      <c r="AI185" s="3"/>
      <c r="AJ185" s="3"/>
      <c r="AK185" s="3"/>
      <c r="AL185" s="3">
        <f t="shared" si="10"/>
        <v>5000</v>
      </c>
      <c r="AM185" s="3"/>
      <c r="AN185">
        <v>0</v>
      </c>
      <c r="AO185">
        <v>0</v>
      </c>
      <c r="AP185">
        <v>0</v>
      </c>
      <c r="AQ185">
        <v>0</v>
      </c>
      <c r="AR185">
        <v>0</v>
      </c>
    </row>
    <row r="186" spans="1:44" hidden="1" x14ac:dyDescent="0.3">
      <c r="A186" t="s">
        <v>132</v>
      </c>
      <c r="B186" t="s">
        <v>133</v>
      </c>
      <c r="C186">
        <v>1</v>
      </c>
      <c r="D186" t="s">
        <v>495</v>
      </c>
      <c r="E186">
        <v>1.3</v>
      </c>
      <c r="F186" t="s">
        <v>496</v>
      </c>
      <c r="G186" t="s">
        <v>34</v>
      </c>
      <c r="H186" t="s">
        <v>35</v>
      </c>
      <c r="I186" t="s">
        <v>52</v>
      </c>
      <c r="J186" t="s">
        <v>53</v>
      </c>
      <c r="K186" t="s">
        <v>54</v>
      </c>
      <c r="L186" t="s">
        <v>55</v>
      </c>
      <c r="M186" t="s">
        <v>490</v>
      </c>
      <c r="N186">
        <v>6</v>
      </c>
      <c r="O186" t="s">
        <v>40</v>
      </c>
      <c r="P186">
        <v>21</v>
      </c>
      <c r="Q186" t="s">
        <v>113</v>
      </c>
      <c r="R186" t="s">
        <v>57</v>
      </c>
      <c r="S186" t="s">
        <v>58</v>
      </c>
      <c r="T186">
        <v>3000</v>
      </c>
      <c r="U186" t="s">
        <v>44</v>
      </c>
      <c r="V186">
        <v>3221</v>
      </c>
      <c r="W186" t="s">
        <v>359</v>
      </c>
      <c r="X186">
        <v>0</v>
      </c>
      <c r="Y186" t="s">
        <v>46</v>
      </c>
      <c r="Z186" s="1">
        <v>1674000</v>
      </c>
      <c r="AA186" s="1">
        <v>1500000</v>
      </c>
      <c r="AB186" s="1">
        <v>1607716.88</v>
      </c>
      <c r="AC186" s="1">
        <v>1457568.17</v>
      </c>
      <c r="AD186">
        <v>0</v>
      </c>
      <c r="AE186">
        <v>0</v>
      </c>
      <c r="AF186">
        <v>0</v>
      </c>
      <c r="AG186"/>
      <c r="AH186" s="3">
        <f t="shared" si="11"/>
        <v>66283.120000000112</v>
      </c>
      <c r="AI186" s="3"/>
      <c r="AJ186" s="3"/>
      <c r="AK186" s="3"/>
      <c r="AL186" s="3">
        <f t="shared" si="10"/>
        <v>1674000</v>
      </c>
      <c r="AM186" s="3"/>
      <c r="AN186">
        <v>0</v>
      </c>
      <c r="AO186" s="1">
        <v>174000</v>
      </c>
      <c r="AP186">
        <v>0</v>
      </c>
      <c r="AQ186">
        <v>0</v>
      </c>
      <c r="AR186" s="1">
        <v>174000</v>
      </c>
    </row>
    <row r="187" spans="1:44" hidden="1" x14ac:dyDescent="0.3">
      <c r="A187" t="s">
        <v>132</v>
      </c>
      <c r="B187" t="s">
        <v>133</v>
      </c>
      <c r="C187">
        <v>2</v>
      </c>
      <c r="D187" t="s">
        <v>499</v>
      </c>
      <c r="E187">
        <v>2.4</v>
      </c>
      <c r="F187" t="s">
        <v>502</v>
      </c>
      <c r="G187" t="s">
        <v>415</v>
      </c>
      <c r="H187" t="s">
        <v>416</v>
      </c>
      <c r="I187" t="s">
        <v>325</v>
      </c>
      <c r="J187" t="s">
        <v>326</v>
      </c>
      <c r="K187" t="s">
        <v>256</v>
      </c>
      <c r="L187" t="s">
        <v>257</v>
      </c>
      <c r="M187" t="s">
        <v>490</v>
      </c>
      <c r="N187">
        <v>5</v>
      </c>
      <c r="O187" t="s">
        <v>258</v>
      </c>
      <c r="P187">
        <v>29</v>
      </c>
      <c r="Q187" t="s">
        <v>417</v>
      </c>
      <c r="R187" t="s">
        <v>418</v>
      </c>
      <c r="S187" t="s">
        <v>419</v>
      </c>
      <c r="T187">
        <v>3000</v>
      </c>
      <c r="U187" t="s">
        <v>44</v>
      </c>
      <c r="V187">
        <v>3221</v>
      </c>
      <c r="W187" t="s">
        <v>359</v>
      </c>
      <c r="X187">
        <v>0</v>
      </c>
      <c r="Y187" t="s">
        <v>46</v>
      </c>
      <c r="Z187" s="1">
        <v>174000</v>
      </c>
      <c r="AA187" s="1">
        <v>348000</v>
      </c>
      <c r="AB187">
        <v>0</v>
      </c>
      <c r="AC187">
        <v>0</v>
      </c>
      <c r="AD187">
        <v>0</v>
      </c>
      <c r="AE187">
        <v>0</v>
      </c>
      <c r="AF187">
        <v>0</v>
      </c>
      <c r="AG187"/>
      <c r="AH187" s="3">
        <f t="shared" si="11"/>
        <v>174000</v>
      </c>
      <c r="AI187" s="3"/>
      <c r="AJ187" s="3"/>
      <c r="AK187" s="3"/>
      <c r="AL187" s="3">
        <f t="shared" si="10"/>
        <v>174000</v>
      </c>
      <c r="AM187" s="3"/>
      <c r="AN187">
        <v>0</v>
      </c>
      <c r="AO187">
        <v>0</v>
      </c>
      <c r="AP187">
        <v>0</v>
      </c>
      <c r="AQ187" s="1">
        <v>174000</v>
      </c>
      <c r="AR187" s="1">
        <v>-174000</v>
      </c>
    </row>
    <row r="188" spans="1:44" hidden="1" x14ac:dyDescent="0.3">
      <c r="A188" t="s">
        <v>132</v>
      </c>
      <c r="B188" t="s">
        <v>133</v>
      </c>
      <c r="C188">
        <v>3</v>
      </c>
      <c r="D188" t="s">
        <v>508</v>
      </c>
      <c r="E188">
        <v>3.8</v>
      </c>
      <c r="F188" t="s">
        <v>509</v>
      </c>
      <c r="G188" t="s">
        <v>80</v>
      </c>
      <c r="H188" t="s">
        <v>81</v>
      </c>
      <c r="I188" t="s">
        <v>52</v>
      </c>
      <c r="J188" t="s">
        <v>53</v>
      </c>
      <c r="K188" t="s">
        <v>82</v>
      </c>
      <c r="L188" t="s">
        <v>83</v>
      </c>
      <c r="M188" t="s">
        <v>490</v>
      </c>
      <c r="N188">
        <v>6</v>
      </c>
      <c r="O188" t="s">
        <v>40</v>
      </c>
      <c r="P188">
        <v>50</v>
      </c>
      <c r="Q188" t="s">
        <v>84</v>
      </c>
      <c r="R188" t="s">
        <v>85</v>
      </c>
      <c r="S188" t="s">
        <v>86</v>
      </c>
      <c r="T188">
        <v>3000</v>
      </c>
      <c r="U188" t="s">
        <v>44</v>
      </c>
      <c r="V188">
        <v>3231</v>
      </c>
      <c r="W188" t="s">
        <v>201</v>
      </c>
      <c r="X188">
        <v>0</v>
      </c>
      <c r="Y188" t="s">
        <v>46</v>
      </c>
      <c r="Z188" s="1">
        <v>1000000</v>
      </c>
      <c r="AA188" s="1">
        <v>1000000</v>
      </c>
      <c r="AB188" s="1">
        <v>4135270.2</v>
      </c>
      <c r="AC188" s="1">
        <v>4135270.2</v>
      </c>
      <c r="AD188" s="1">
        <v>257842.6</v>
      </c>
      <c r="AE188" s="1">
        <v>257842.6</v>
      </c>
      <c r="AF188" s="1">
        <v>257842.6</v>
      </c>
      <c r="AG188" s="1">
        <v>5651997</v>
      </c>
      <c r="AH188" s="3">
        <f t="shared" si="11"/>
        <v>-3135270.2</v>
      </c>
      <c r="AI188" s="3">
        <v>0</v>
      </c>
      <c r="AJ188" s="3"/>
      <c r="AK188" s="3">
        <v>4651997</v>
      </c>
      <c r="AL188" s="3">
        <f t="shared" si="10"/>
        <v>5651997</v>
      </c>
      <c r="AM188" s="3"/>
      <c r="AN188">
        <v>0</v>
      </c>
      <c r="AO188">
        <v>0</v>
      </c>
      <c r="AP188">
        <v>0</v>
      </c>
      <c r="AQ188">
        <v>0</v>
      </c>
      <c r="AR188">
        <v>0</v>
      </c>
    </row>
    <row r="189" spans="1:44" hidden="1" x14ac:dyDescent="0.3">
      <c r="A189" t="s">
        <v>132</v>
      </c>
      <c r="B189" t="s">
        <v>133</v>
      </c>
      <c r="C189">
        <v>1</v>
      </c>
      <c r="D189" t="s">
        <v>495</v>
      </c>
      <c r="E189">
        <v>1.3</v>
      </c>
      <c r="F189" t="s">
        <v>496</v>
      </c>
      <c r="G189" t="s">
        <v>34</v>
      </c>
      <c r="H189" t="s">
        <v>35</v>
      </c>
      <c r="I189" t="s">
        <v>52</v>
      </c>
      <c r="J189" t="s">
        <v>53</v>
      </c>
      <c r="K189" t="s">
        <v>54</v>
      </c>
      <c r="L189" t="s">
        <v>55</v>
      </c>
      <c r="M189" t="s">
        <v>490</v>
      </c>
      <c r="N189">
        <v>6</v>
      </c>
      <c r="O189" t="s">
        <v>40</v>
      </c>
      <c r="P189">
        <v>21</v>
      </c>
      <c r="Q189" t="s">
        <v>113</v>
      </c>
      <c r="R189" t="s">
        <v>57</v>
      </c>
      <c r="S189" t="s">
        <v>58</v>
      </c>
      <c r="T189">
        <v>3000</v>
      </c>
      <c r="U189" t="s">
        <v>44</v>
      </c>
      <c r="V189">
        <v>3231</v>
      </c>
      <c r="W189" t="s">
        <v>201</v>
      </c>
      <c r="X189">
        <v>0</v>
      </c>
      <c r="Y189" t="s">
        <v>46</v>
      </c>
      <c r="Z189" s="1">
        <v>3000000</v>
      </c>
      <c r="AA189" s="1">
        <v>3000000</v>
      </c>
      <c r="AB189">
        <v>0</v>
      </c>
      <c r="AC189">
        <v>0</v>
      </c>
      <c r="AD189">
        <v>0</v>
      </c>
      <c r="AE189">
        <v>0</v>
      </c>
      <c r="AF189">
        <v>0</v>
      </c>
      <c r="AG189"/>
      <c r="AH189" s="3">
        <f t="shared" si="11"/>
        <v>3000000</v>
      </c>
      <c r="AI189" s="3"/>
      <c r="AJ189" s="3"/>
      <c r="AK189" s="3"/>
      <c r="AL189" s="3">
        <f t="shared" si="10"/>
        <v>3000000</v>
      </c>
      <c r="AM189" s="3"/>
      <c r="AN189">
        <v>0</v>
      </c>
      <c r="AO189">
        <v>0</v>
      </c>
      <c r="AP189">
        <v>0</v>
      </c>
      <c r="AQ189">
        <v>0</v>
      </c>
      <c r="AR189">
        <v>0</v>
      </c>
    </row>
    <row r="190" spans="1:44" hidden="1" x14ac:dyDescent="0.3">
      <c r="A190" t="s">
        <v>69</v>
      </c>
      <c r="B190" t="s">
        <v>70</v>
      </c>
      <c r="C190">
        <v>1</v>
      </c>
      <c r="D190" t="s">
        <v>495</v>
      </c>
      <c r="E190">
        <v>1.7</v>
      </c>
      <c r="F190" t="s">
        <v>497</v>
      </c>
      <c r="G190" t="s">
        <v>71</v>
      </c>
      <c r="H190" t="s">
        <v>72</v>
      </c>
      <c r="I190" t="s">
        <v>52</v>
      </c>
      <c r="J190" t="s">
        <v>53</v>
      </c>
      <c r="K190" t="s">
        <v>73</v>
      </c>
      <c r="L190" t="s">
        <v>74</v>
      </c>
      <c r="M190" t="s">
        <v>490</v>
      </c>
      <c r="N190">
        <v>3</v>
      </c>
      <c r="O190" t="s">
        <v>75</v>
      </c>
      <c r="P190">
        <v>13</v>
      </c>
      <c r="Q190" t="s">
        <v>76</v>
      </c>
      <c r="R190" t="s">
        <v>77</v>
      </c>
      <c r="S190" t="s">
        <v>78</v>
      </c>
      <c r="T190">
        <v>3000</v>
      </c>
      <c r="U190" t="s">
        <v>44</v>
      </c>
      <c r="V190">
        <v>3251</v>
      </c>
      <c r="W190" t="s">
        <v>79</v>
      </c>
      <c r="X190">
        <v>0</v>
      </c>
      <c r="Y190" t="s">
        <v>46</v>
      </c>
      <c r="Z190" s="1">
        <v>9003456</v>
      </c>
      <c r="AA190" s="1">
        <v>9003456</v>
      </c>
      <c r="AB190">
        <v>0</v>
      </c>
      <c r="AC190">
        <v>0</v>
      </c>
      <c r="AD190">
        <v>0</v>
      </c>
      <c r="AE190">
        <v>0</v>
      </c>
      <c r="AF190">
        <v>0</v>
      </c>
      <c r="AG190" s="1">
        <v>9003456</v>
      </c>
      <c r="AH190" s="3">
        <f t="shared" si="11"/>
        <v>9003456</v>
      </c>
      <c r="AI190" s="3"/>
      <c r="AJ190" s="3"/>
      <c r="AK190" s="3"/>
      <c r="AL190" s="3">
        <f t="shared" si="10"/>
        <v>9003456</v>
      </c>
      <c r="AM190" s="3"/>
      <c r="AN190">
        <v>0</v>
      </c>
      <c r="AO190">
        <v>0</v>
      </c>
      <c r="AP190">
        <v>0</v>
      </c>
      <c r="AQ190">
        <v>0</v>
      </c>
      <c r="AR190">
        <v>0</v>
      </c>
    </row>
    <row r="191" spans="1:44" hidden="1" x14ac:dyDescent="0.3">
      <c r="A191" t="s">
        <v>132</v>
      </c>
      <c r="B191" t="s">
        <v>133</v>
      </c>
      <c r="C191">
        <v>1</v>
      </c>
      <c r="D191" t="s">
        <v>495</v>
      </c>
      <c r="E191">
        <v>1.3</v>
      </c>
      <c r="F191" t="s">
        <v>496</v>
      </c>
      <c r="G191" t="s">
        <v>34</v>
      </c>
      <c r="H191" t="s">
        <v>35</v>
      </c>
      <c r="I191" t="s">
        <v>52</v>
      </c>
      <c r="J191" t="s">
        <v>53</v>
      </c>
      <c r="K191" t="s">
        <v>54</v>
      </c>
      <c r="L191" t="s">
        <v>55</v>
      </c>
      <c r="M191" t="s">
        <v>490</v>
      </c>
      <c r="N191">
        <v>6</v>
      </c>
      <c r="O191" t="s">
        <v>40</v>
      </c>
      <c r="P191">
        <v>21</v>
      </c>
      <c r="Q191" t="s">
        <v>113</v>
      </c>
      <c r="R191" t="s">
        <v>57</v>
      </c>
      <c r="S191" t="s">
        <v>58</v>
      </c>
      <c r="T191">
        <v>3000</v>
      </c>
      <c r="U191" t="s">
        <v>44</v>
      </c>
      <c r="V191">
        <v>3251</v>
      </c>
      <c r="W191" t="s">
        <v>79</v>
      </c>
      <c r="X191">
        <v>0</v>
      </c>
      <c r="Y191" t="s">
        <v>46</v>
      </c>
      <c r="Z191" s="1">
        <v>0</v>
      </c>
      <c r="AA191" s="1">
        <v>0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38806666.080000013</v>
      </c>
      <c r="AH191" s="3">
        <v>0</v>
      </c>
      <c r="AI191" s="3"/>
      <c r="AJ191" s="3"/>
      <c r="AK191" s="3">
        <v>35849789.110000014</v>
      </c>
      <c r="AL191" s="3">
        <f t="shared" si="10"/>
        <v>35849789.110000014</v>
      </c>
      <c r="AM191" s="3"/>
    </row>
    <row r="192" spans="1:44" hidden="1" x14ac:dyDescent="0.3">
      <c r="A192" t="s">
        <v>69</v>
      </c>
      <c r="B192" t="s">
        <v>70</v>
      </c>
      <c r="C192">
        <v>1</v>
      </c>
      <c r="D192" t="s">
        <v>495</v>
      </c>
      <c r="E192">
        <v>1.3</v>
      </c>
      <c r="F192" t="s">
        <v>496</v>
      </c>
      <c r="G192" t="s">
        <v>34</v>
      </c>
      <c r="H192" t="s">
        <v>35</v>
      </c>
      <c r="I192" t="s">
        <v>52</v>
      </c>
      <c r="J192" t="s">
        <v>53</v>
      </c>
      <c r="K192" t="s">
        <v>54</v>
      </c>
      <c r="L192" t="s">
        <v>55</v>
      </c>
      <c r="M192" t="s">
        <v>490</v>
      </c>
      <c r="N192">
        <v>6</v>
      </c>
      <c r="O192" t="s">
        <v>40</v>
      </c>
      <c r="P192">
        <v>21</v>
      </c>
      <c r="Q192" t="s">
        <v>113</v>
      </c>
      <c r="R192" t="s">
        <v>57</v>
      </c>
      <c r="S192" t="s">
        <v>58</v>
      </c>
      <c r="T192">
        <v>3000</v>
      </c>
      <c r="U192" t="s">
        <v>44</v>
      </c>
      <c r="V192">
        <v>3251</v>
      </c>
      <c r="W192" t="s">
        <v>79</v>
      </c>
      <c r="X192">
        <v>0</v>
      </c>
      <c r="Y192" t="s">
        <v>46</v>
      </c>
      <c r="Z192" s="1">
        <v>75218705.450000003</v>
      </c>
      <c r="AA192" s="1">
        <v>75218705.450000003</v>
      </c>
      <c r="AB192" s="1">
        <v>74418472.739999995</v>
      </c>
      <c r="AC192" s="1">
        <v>74418472.739999995</v>
      </c>
      <c r="AD192" s="1">
        <v>15366601.619999999</v>
      </c>
      <c r="AE192" s="1">
        <v>12655917.119999999</v>
      </c>
      <c r="AF192">
        <v>0</v>
      </c>
      <c r="AG192" s="1">
        <v>76833008.099999994</v>
      </c>
      <c r="AH192" s="3">
        <f t="shared" ref="AH192:AH223" si="12">Z192-AB192</f>
        <v>800232.71000000834</v>
      </c>
      <c r="AI192" s="3">
        <v>4571179.6200000048</v>
      </c>
      <c r="AJ192" s="3"/>
      <c r="AK192" s="3"/>
      <c r="AL192" s="3">
        <f t="shared" si="10"/>
        <v>79789885.070000008</v>
      </c>
      <c r="AM192" s="3"/>
      <c r="AN192">
        <v>0</v>
      </c>
      <c r="AO192">
        <v>0</v>
      </c>
      <c r="AP192">
        <v>0</v>
      </c>
      <c r="AQ192">
        <v>0</v>
      </c>
      <c r="AR192">
        <v>0</v>
      </c>
    </row>
    <row r="193" spans="1:44" hidden="1" x14ac:dyDescent="0.3">
      <c r="A193" t="s">
        <v>132</v>
      </c>
      <c r="B193" t="s">
        <v>133</v>
      </c>
      <c r="C193">
        <v>1</v>
      </c>
      <c r="D193" t="s">
        <v>495</v>
      </c>
      <c r="E193">
        <v>1.3</v>
      </c>
      <c r="F193" t="s">
        <v>496</v>
      </c>
      <c r="G193" t="s">
        <v>34</v>
      </c>
      <c r="H193" t="s">
        <v>35</v>
      </c>
      <c r="I193" t="s">
        <v>325</v>
      </c>
      <c r="J193" t="s">
        <v>326</v>
      </c>
      <c r="K193" t="s">
        <v>73</v>
      </c>
      <c r="L193" t="s">
        <v>74</v>
      </c>
      <c r="M193" t="s">
        <v>490</v>
      </c>
      <c r="N193">
        <v>1</v>
      </c>
      <c r="O193" t="s">
        <v>224</v>
      </c>
      <c r="P193">
        <v>15</v>
      </c>
      <c r="Q193" t="s">
        <v>327</v>
      </c>
      <c r="R193" t="s">
        <v>232</v>
      </c>
      <c r="S193" t="s">
        <v>233</v>
      </c>
      <c r="T193">
        <v>3000</v>
      </c>
      <c r="U193" t="s">
        <v>44</v>
      </c>
      <c r="V193">
        <v>3251</v>
      </c>
      <c r="W193" t="s">
        <v>79</v>
      </c>
      <c r="X193">
        <v>0</v>
      </c>
      <c r="Y193" t="s">
        <v>46</v>
      </c>
      <c r="Z193" s="1">
        <v>100000</v>
      </c>
      <c r="AA193" s="1">
        <v>100000</v>
      </c>
      <c r="AB193">
        <v>0</v>
      </c>
      <c r="AC193">
        <v>0</v>
      </c>
      <c r="AD193">
        <v>0</v>
      </c>
      <c r="AE193">
        <v>0</v>
      </c>
      <c r="AF193">
        <v>0</v>
      </c>
      <c r="AG193"/>
      <c r="AH193" s="3">
        <f t="shared" si="12"/>
        <v>100000</v>
      </c>
      <c r="AI193" s="3"/>
      <c r="AJ193" s="3"/>
      <c r="AK193" s="3"/>
      <c r="AL193" s="3">
        <f t="shared" si="10"/>
        <v>100000</v>
      </c>
      <c r="AM193" s="3"/>
      <c r="AN193">
        <v>0</v>
      </c>
      <c r="AO193">
        <v>0</v>
      </c>
      <c r="AP193">
        <v>0</v>
      </c>
      <c r="AQ193">
        <v>0</v>
      </c>
      <c r="AR193">
        <v>0</v>
      </c>
    </row>
    <row r="194" spans="1:44" hidden="1" x14ac:dyDescent="0.3">
      <c r="A194" t="s">
        <v>132</v>
      </c>
      <c r="B194" t="s">
        <v>133</v>
      </c>
      <c r="C194">
        <v>3</v>
      </c>
      <c r="D194" t="s">
        <v>506</v>
      </c>
      <c r="E194">
        <v>3.1</v>
      </c>
      <c r="F194" t="s">
        <v>505</v>
      </c>
      <c r="G194" t="s">
        <v>134</v>
      </c>
      <c r="H194" t="s">
        <v>135</v>
      </c>
      <c r="I194" t="s">
        <v>52</v>
      </c>
      <c r="J194" t="s">
        <v>53</v>
      </c>
      <c r="K194" t="s">
        <v>138</v>
      </c>
      <c r="L194" t="s">
        <v>139</v>
      </c>
      <c r="M194" t="s">
        <v>490</v>
      </c>
      <c r="N194">
        <v>8</v>
      </c>
      <c r="O194" t="s">
        <v>140</v>
      </c>
      <c r="P194">
        <v>42</v>
      </c>
      <c r="Q194" t="s">
        <v>147</v>
      </c>
      <c r="R194" t="s">
        <v>148</v>
      </c>
      <c r="S194" t="s">
        <v>149</v>
      </c>
      <c r="T194">
        <v>3000</v>
      </c>
      <c r="U194" t="s">
        <v>44</v>
      </c>
      <c r="V194">
        <v>3261</v>
      </c>
      <c r="W194" t="s">
        <v>157</v>
      </c>
      <c r="X194">
        <v>21</v>
      </c>
      <c r="Y194" t="s">
        <v>158</v>
      </c>
      <c r="Z194" s="1">
        <v>800000</v>
      </c>
      <c r="AA194" s="1">
        <v>800000</v>
      </c>
      <c r="AB194" s="1">
        <v>586960</v>
      </c>
      <c r="AC194" s="1">
        <v>586960</v>
      </c>
      <c r="AD194">
        <v>0</v>
      </c>
      <c r="AE194">
        <v>0</v>
      </c>
      <c r="AF194">
        <v>0</v>
      </c>
      <c r="AG194"/>
      <c r="AH194" s="3">
        <f t="shared" si="12"/>
        <v>213040</v>
      </c>
      <c r="AI194" s="3"/>
      <c r="AJ194" s="3"/>
      <c r="AK194" s="3"/>
      <c r="AL194" s="3">
        <f t="shared" si="10"/>
        <v>800000</v>
      </c>
      <c r="AM194" s="3"/>
      <c r="AN194">
        <v>0</v>
      </c>
      <c r="AO194">
        <v>0</v>
      </c>
      <c r="AP194">
        <v>0</v>
      </c>
      <c r="AQ194">
        <v>0</v>
      </c>
      <c r="AR194">
        <v>0</v>
      </c>
    </row>
    <row r="195" spans="1:44" hidden="1" x14ac:dyDescent="0.3">
      <c r="A195" t="s">
        <v>132</v>
      </c>
      <c r="B195" t="s">
        <v>133</v>
      </c>
      <c r="C195">
        <v>2</v>
      </c>
      <c r="D195" t="s">
        <v>499</v>
      </c>
      <c r="E195">
        <v>2.2000000000000002</v>
      </c>
      <c r="F195" t="s">
        <v>500</v>
      </c>
      <c r="G195" t="s">
        <v>222</v>
      </c>
      <c r="H195" t="s">
        <v>223</v>
      </c>
      <c r="I195" t="s">
        <v>52</v>
      </c>
      <c r="J195" t="s">
        <v>53</v>
      </c>
      <c r="K195" t="s">
        <v>91</v>
      </c>
      <c r="L195" t="s">
        <v>92</v>
      </c>
      <c r="M195" t="s">
        <v>490</v>
      </c>
      <c r="N195">
        <v>2</v>
      </c>
      <c r="O195" t="s">
        <v>235</v>
      </c>
      <c r="P195">
        <v>36</v>
      </c>
      <c r="Q195" t="s">
        <v>236</v>
      </c>
      <c r="R195" t="s">
        <v>237</v>
      </c>
      <c r="S195" t="s">
        <v>238</v>
      </c>
      <c r="T195">
        <v>3000</v>
      </c>
      <c r="U195" t="s">
        <v>44</v>
      </c>
      <c r="V195">
        <v>3261</v>
      </c>
      <c r="W195" t="s">
        <v>157</v>
      </c>
      <c r="X195">
        <v>0</v>
      </c>
      <c r="Y195" t="s">
        <v>46</v>
      </c>
      <c r="Z195" s="1">
        <v>65000000</v>
      </c>
      <c r="AA195" s="1">
        <v>65000000</v>
      </c>
      <c r="AB195" s="1">
        <v>50487631.200000003</v>
      </c>
      <c r="AC195" s="1">
        <v>6037043.6799999997</v>
      </c>
      <c r="AD195" s="1">
        <v>6037043.6799999997</v>
      </c>
      <c r="AE195" s="1">
        <v>4984691.68</v>
      </c>
      <c r="AF195" s="1">
        <v>4984691.68</v>
      </c>
      <c r="AG195" s="1"/>
      <c r="AH195" s="3">
        <f t="shared" si="12"/>
        <v>14512368.799999997</v>
      </c>
      <c r="AI195" s="3">
        <v>0</v>
      </c>
      <c r="AJ195" s="3"/>
      <c r="AK195" s="3">
        <v>12000000</v>
      </c>
      <c r="AL195" s="3">
        <f t="shared" ref="AL195:AL258" si="13">Z195+AI195-AJ195+AK195</f>
        <v>77000000</v>
      </c>
      <c r="AM195" s="3" t="s">
        <v>479</v>
      </c>
      <c r="AN195">
        <v>0</v>
      </c>
      <c r="AO195">
        <v>0</v>
      </c>
      <c r="AP195">
        <v>0</v>
      </c>
      <c r="AQ195">
        <v>0</v>
      </c>
      <c r="AR195">
        <v>0</v>
      </c>
    </row>
    <row r="196" spans="1:44" hidden="1" x14ac:dyDescent="0.3">
      <c r="A196" t="s">
        <v>132</v>
      </c>
      <c r="B196" t="s">
        <v>133</v>
      </c>
      <c r="C196">
        <v>1</v>
      </c>
      <c r="D196" t="s">
        <v>495</v>
      </c>
      <c r="E196">
        <v>1.3</v>
      </c>
      <c r="F196" t="s">
        <v>496</v>
      </c>
      <c r="G196" t="s">
        <v>34</v>
      </c>
      <c r="H196" t="s">
        <v>35</v>
      </c>
      <c r="I196" t="s">
        <v>52</v>
      </c>
      <c r="J196" t="s">
        <v>53</v>
      </c>
      <c r="K196" t="s">
        <v>91</v>
      </c>
      <c r="L196" t="s">
        <v>92</v>
      </c>
      <c r="M196" t="s">
        <v>490</v>
      </c>
      <c r="N196">
        <v>3</v>
      </c>
      <c r="O196" t="s">
        <v>75</v>
      </c>
      <c r="P196">
        <v>33</v>
      </c>
      <c r="Q196" t="s">
        <v>381</v>
      </c>
      <c r="R196" t="s">
        <v>382</v>
      </c>
      <c r="S196" t="s">
        <v>383</v>
      </c>
      <c r="T196">
        <v>3000</v>
      </c>
      <c r="U196" t="s">
        <v>44</v>
      </c>
      <c r="V196">
        <v>3261</v>
      </c>
      <c r="W196" t="s">
        <v>157</v>
      </c>
      <c r="X196">
        <v>0</v>
      </c>
      <c r="Y196" t="s">
        <v>46</v>
      </c>
      <c r="Z196" s="1">
        <v>5000000</v>
      </c>
      <c r="AA196" s="1">
        <v>5000000</v>
      </c>
      <c r="AB196" s="1">
        <v>3702836</v>
      </c>
      <c r="AC196">
        <v>0</v>
      </c>
      <c r="AD196">
        <v>0</v>
      </c>
      <c r="AE196">
        <v>0</v>
      </c>
      <c r="AF196">
        <v>0</v>
      </c>
      <c r="AG196" s="1">
        <v>13740256</v>
      </c>
      <c r="AH196" s="3">
        <f t="shared" si="12"/>
        <v>1297164</v>
      </c>
      <c r="AI196" s="3">
        <v>0</v>
      </c>
      <c r="AJ196" s="3"/>
      <c r="AK196" s="3">
        <v>20969672</v>
      </c>
      <c r="AL196" s="3">
        <f t="shared" si="13"/>
        <v>25969672</v>
      </c>
      <c r="AM196" s="3" t="s">
        <v>479</v>
      </c>
      <c r="AN196">
        <v>0</v>
      </c>
      <c r="AO196">
        <v>0</v>
      </c>
      <c r="AP196">
        <v>0</v>
      </c>
      <c r="AQ196">
        <v>0</v>
      </c>
      <c r="AR196">
        <v>0</v>
      </c>
    </row>
    <row r="197" spans="1:44" hidden="1" x14ac:dyDescent="0.3">
      <c r="A197" t="s">
        <v>132</v>
      </c>
      <c r="B197" t="s">
        <v>133</v>
      </c>
      <c r="C197">
        <v>3</v>
      </c>
      <c r="D197" t="s">
        <v>506</v>
      </c>
      <c r="E197">
        <v>3.1</v>
      </c>
      <c r="F197" t="s">
        <v>505</v>
      </c>
      <c r="G197" t="s">
        <v>134</v>
      </c>
      <c r="H197" t="s">
        <v>135</v>
      </c>
      <c r="I197" t="s">
        <v>52</v>
      </c>
      <c r="J197" t="s">
        <v>53</v>
      </c>
      <c r="K197" t="s">
        <v>138</v>
      </c>
      <c r="L197" t="s">
        <v>139</v>
      </c>
      <c r="M197" t="s">
        <v>490</v>
      </c>
      <c r="N197">
        <v>8</v>
      </c>
      <c r="O197" t="s">
        <v>140</v>
      </c>
      <c r="P197">
        <v>42</v>
      </c>
      <c r="Q197" t="s">
        <v>147</v>
      </c>
      <c r="R197" t="s">
        <v>148</v>
      </c>
      <c r="S197" t="s">
        <v>149</v>
      </c>
      <c r="T197">
        <v>3000</v>
      </c>
      <c r="U197" t="s">
        <v>44</v>
      </c>
      <c r="V197">
        <v>3291</v>
      </c>
      <c r="W197" t="s">
        <v>159</v>
      </c>
      <c r="X197">
        <v>0</v>
      </c>
      <c r="Y197" t="s">
        <v>46</v>
      </c>
      <c r="Z197" s="1">
        <v>42000</v>
      </c>
      <c r="AA197" s="1">
        <v>42000</v>
      </c>
      <c r="AB197">
        <v>0</v>
      </c>
      <c r="AC197">
        <v>0</v>
      </c>
      <c r="AD197">
        <v>0</v>
      </c>
      <c r="AE197">
        <v>0</v>
      </c>
      <c r="AF197">
        <v>0</v>
      </c>
      <c r="AG197"/>
      <c r="AH197" s="3">
        <f t="shared" si="12"/>
        <v>42000</v>
      </c>
      <c r="AI197" s="3"/>
      <c r="AJ197" s="3"/>
      <c r="AK197" s="3"/>
      <c r="AL197" s="3">
        <f t="shared" si="13"/>
        <v>42000</v>
      </c>
      <c r="AM197" s="3"/>
      <c r="AN197">
        <v>0</v>
      </c>
      <c r="AO197">
        <v>0</v>
      </c>
      <c r="AP197">
        <v>0</v>
      </c>
      <c r="AQ197">
        <v>0</v>
      </c>
      <c r="AR197">
        <v>0</v>
      </c>
    </row>
    <row r="198" spans="1:44" hidden="1" x14ac:dyDescent="0.3">
      <c r="A198" t="s">
        <v>132</v>
      </c>
      <c r="B198" t="s">
        <v>133</v>
      </c>
      <c r="C198">
        <v>1</v>
      </c>
      <c r="D198" t="s">
        <v>495</v>
      </c>
      <c r="E198">
        <v>1.3</v>
      </c>
      <c r="F198" t="s">
        <v>496</v>
      </c>
      <c r="G198" t="s">
        <v>34</v>
      </c>
      <c r="H198" t="s">
        <v>35</v>
      </c>
      <c r="I198" t="s">
        <v>36</v>
      </c>
      <c r="J198" t="s">
        <v>37</v>
      </c>
      <c r="K198" t="s">
        <v>38</v>
      </c>
      <c r="L198" t="s">
        <v>39</v>
      </c>
      <c r="M198" t="s">
        <v>490</v>
      </c>
      <c r="N198">
        <v>6</v>
      </c>
      <c r="O198" t="s">
        <v>40</v>
      </c>
      <c r="P198">
        <v>18</v>
      </c>
      <c r="Q198" t="s">
        <v>300</v>
      </c>
      <c r="R198" t="s">
        <v>301</v>
      </c>
      <c r="S198" t="s">
        <v>302</v>
      </c>
      <c r="T198">
        <v>3000</v>
      </c>
      <c r="U198" t="s">
        <v>44</v>
      </c>
      <c r="V198">
        <v>3291</v>
      </c>
      <c r="W198" t="s">
        <v>159</v>
      </c>
      <c r="X198">
        <v>0</v>
      </c>
      <c r="Y198" t="s">
        <v>46</v>
      </c>
      <c r="Z198" s="1">
        <v>140000</v>
      </c>
      <c r="AA198" s="1">
        <v>140000</v>
      </c>
      <c r="AB198" s="1">
        <v>102195.07</v>
      </c>
      <c r="AC198" s="1">
        <v>102195.07</v>
      </c>
      <c r="AD198">
        <v>0</v>
      </c>
      <c r="AE198">
        <v>0</v>
      </c>
      <c r="AF198">
        <v>0</v>
      </c>
      <c r="AG198"/>
      <c r="AH198" s="3">
        <f t="shared" si="12"/>
        <v>37804.929999999993</v>
      </c>
      <c r="AI198" s="3"/>
      <c r="AJ198" s="3"/>
      <c r="AK198" s="3"/>
      <c r="AL198" s="3">
        <f t="shared" si="13"/>
        <v>140000</v>
      </c>
      <c r="AM198" s="3"/>
      <c r="AN198">
        <v>0</v>
      </c>
      <c r="AO198">
        <v>0</v>
      </c>
      <c r="AP198">
        <v>0</v>
      </c>
      <c r="AQ198">
        <v>0</v>
      </c>
      <c r="AR198">
        <v>0</v>
      </c>
    </row>
    <row r="199" spans="1:44" hidden="1" x14ac:dyDescent="0.3">
      <c r="A199" t="s">
        <v>132</v>
      </c>
      <c r="B199" t="s">
        <v>133</v>
      </c>
      <c r="C199">
        <v>1</v>
      </c>
      <c r="D199" t="s">
        <v>495</v>
      </c>
      <c r="E199">
        <v>1.3</v>
      </c>
      <c r="F199" t="s">
        <v>496</v>
      </c>
      <c r="G199" t="s">
        <v>34</v>
      </c>
      <c r="H199" t="s">
        <v>35</v>
      </c>
      <c r="I199" t="s">
        <v>52</v>
      </c>
      <c r="J199" t="s">
        <v>53</v>
      </c>
      <c r="K199" t="s">
        <v>329</v>
      </c>
      <c r="L199" t="s">
        <v>330</v>
      </c>
      <c r="M199" t="s">
        <v>490</v>
      </c>
      <c r="N199">
        <v>5</v>
      </c>
      <c r="O199" t="s">
        <v>258</v>
      </c>
      <c r="P199">
        <v>2</v>
      </c>
      <c r="Q199" t="s">
        <v>339</v>
      </c>
      <c r="R199" t="s">
        <v>340</v>
      </c>
      <c r="S199" t="s">
        <v>341</v>
      </c>
      <c r="T199">
        <v>3000</v>
      </c>
      <c r="U199" t="s">
        <v>44</v>
      </c>
      <c r="V199">
        <v>3291</v>
      </c>
      <c r="W199" t="s">
        <v>159</v>
      </c>
      <c r="X199">
        <v>0</v>
      </c>
      <c r="Y199" t="s">
        <v>46</v>
      </c>
      <c r="Z199" s="1">
        <v>0</v>
      </c>
      <c r="AA199" s="1">
        <v>500000</v>
      </c>
      <c r="AB199">
        <v>0</v>
      </c>
      <c r="AC199">
        <v>0</v>
      </c>
      <c r="AD199">
        <v>0</v>
      </c>
      <c r="AE199">
        <v>0</v>
      </c>
      <c r="AF199">
        <v>0</v>
      </c>
      <c r="AG199" s="1"/>
      <c r="AH199" s="3">
        <f t="shared" si="12"/>
        <v>0</v>
      </c>
      <c r="AI199" s="3"/>
      <c r="AJ199" s="3"/>
      <c r="AK199" s="3"/>
      <c r="AL199" s="3">
        <f t="shared" si="13"/>
        <v>0</v>
      </c>
      <c r="AM199" s="3"/>
      <c r="AN199">
        <v>0</v>
      </c>
      <c r="AO199">
        <v>0</v>
      </c>
      <c r="AP199">
        <v>0</v>
      </c>
      <c r="AQ199" s="1">
        <v>500000</v>
      </c>
      <c r="AR199" s="1">
        <v>-500000</v>
      </c>
    </row>
    <row r="200" spans="1:44" hidden="1" x14ac:dyDescent="0.3">
      <c r="A200" t="s">
        <v>132</v>
      </c>
      <c r="B200" t="s">
        <v>133</v>
      </c>
      <c r="C200">
        <v>1</v>
      </c>
      <c r="D200" t="s">
        <v>495</v>
      </c>
      <c r="E200">
        <v>1.3</v>
      </c>
      <c r="F200" t="s">
        <v>496</v>
      </c>
      <c r="G200" t="s">
        <v>34</v>
      </c>
      <c r="H200" t="s">
        <v>35</v>
      </c>
      <c r="I200" t="s">
        <v>52</v>
      </c>
      <c r="J200" t="s">
        <v>53</v>
      </c>
      <c r="K200" t="s">
        <v>329</v>
      </c>
      <c r="L200" t="s">
        <v>330</v>
      </c>
      <c r="M200" t="s">
        <v>490</v>
      </c>
      <c r="N200">
        <v>5</v>
      </c>
      <c r="O200" t="s">
        <v>258</v>
      </c>
      <c r="P200">
        <v>5</v>
      </c>
      <c r="Q200" t="s">
        <v>342</v>
      </c>
      <c r="R200" t="s">
        <v>343</v>
      </c>
      <c r="S200" t="s">
        <v>344</v>
      </c>
      <c r="T200">
        <v>3000</v>
      </c>
      <c r="U200" t="s">
        <v>44</v>
      </c>
      <c r="V200">
        <v>3291</v>
      </c>
      <c r="W200" t="s">
        <v>159</v>
      </c>
      <c r="X200">
        <v>0</v>
      </c>
      <c r="Y200" t="s">
        <v>46</v>
      </c>
      <c r="Z200" s="1">
        <v>500000</v>
      </c>
      <c r="AA200" s="1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 s="1"/>
      <c r="AH200" s="3">
        <f t="shared" si="12"/>
        <v>500000</v>
      </c>
      <c r="AI200" s="3"/>
      <c r="AJ200" s="3"/>
      <c r="AK200" s="3"/>
      <c r="AL200" s="3">
        <f t="shared" si="13"/>
        <v>500000</v>
      </c>
      <c r="AM200" s="3"/>
      <c r="AN200">
        <v>0</v>
      </c>
      <c r="AO200" s="1">
        <v>500000</v>
      </c>
      <c r="AP200">
        <v>0</v>
      </c>
      <c r="AQ200">
        <v>0</v>
      </c>
      <c r="AR200" s="1">
        <v>500000</v>
      </c>
    </row>
    <row r="201" spans="1:44" hidden="1" x14ac:dyDescent="0.3">
      <c r="A201" t="s">
        <v>132</v>
      </c>
      <c r="B201" t="s">
        <v>133</v>
      </c>
      <c r="C201">
        <v>1</v>
      </c>
      <c r="D201" t="s">
        <v>495</v>
      </c>
      <c r="E201">
        <v>1.3</v>
      </c>
      <c r="F201" t="s">
        <v>496</v>
      </c>
      <c r="G201" t="s">
        <v>34</v>
      </c>
      <c r="H201" t="s">
        <v>35</v>
      </c>
      <c r="I201" t="s">
        <v>52</v>
      </c>
      <c r="J201" t="s">
        <v>53</v>
      </c>
      <c r="K201" t="s">
        <v>54</v>
      </c>
      <c r="L201" t="s">
        <v>55</v>
      </c>
      <c r="M201" t="s">
        <v>490</v>
      </c>
      <c r="N201">
        <v>6</v>
      </c>
      <c r="O201" t="s">
        <v>40</v>
      </c>
      <c r="P201">
        <v>21</v>
      </c>
      <c r="Q201" t="s">
        <v>113</v>
      </c>
      <c r="R201" t="s">
        <v>57</v>
      </c>
      <c r="S201" t="s">
        <v>58</v>
      </c>
      <c r="T201">
        <v>3000</v>
      </c>
      <c r="U201" t="s">
        <v>44</v>
      </c>
      <c r="V201">
        <v>3291</v>
      </c>
      <c r="W201" t="s">
        <v>159</v>
      </c>
      <c r="X201">
        <v>0</v>
      </c>
      <c r="Y201" t="s">
        <v>46</v>
      </c>
      <c r="Z201" s="1">
        <v>10000</v>
      </c>
      <c r="AA201" s="1">
        <v>10000</v>
      </c>
      <c r="AB201">
        <v>0</v>
      </c>
      <c r="AC201">
        <v>0</v>
      </c>
      <c r="AD201">
        <v>0</v>
      </c>
      <c r="AE201">
        <v>0</v>
      </c>
      <c r="AF201">
        <v>0</v>
      </c>
      <c r="AG201"/>
      <c r="AH201" s="3">
        <f t="shared" si="12"/>
        <v>10000</v>
      </c>
      <c r="AI201" s="3"/>
      <c r="AJ201" s="3"/>
      <c r="AK201" s="3"/>
      <c r="AL201" s="3">
        <f t="shared" si="13"/>
        <v>10000</v>
      </c>
      <c r="AM201" s="3"/>
      <c r="AN201">
        <v>0</v>
      </c>
      <c r="AO201">
        <v>0</v>
      </c>
      <c r="AP201">
        <v>0</v>
      </c>
      <c r="AQ201">
        <v>0</v>
      </c>
      <c r="AR201">
        <v>0</v>
      </c>
    </row>
    <row r="202" spans="1:44" hidden="1" x14ac:dyDescent="0.3">
      <c r="A202" t="s">
        <v>132</v>
      </c>
      <c r="B202" t="s">
        <v>133</v>
      </c>
      <c r="C202">
        <v>2</v>
      </c>
      <c r="D202" t="s">
        <v>499</v>
      </c>
      <c r="E202">
        <v>2.2000000000000002</v>
      </c>
      <c r="F202" t="s">
        <v>500</v>
      </c>
      <c r="G202" t="s">
        <v>222</v>
      </c>
      <c r="H202" t="s">
        <v>223</v>
      </c>
      <c r="I202" t="s">
        <v>52</v>
      </c>
      <c r="J202" t="s">
        <v>53</v>
      </c>
      <c r="K202" t="s">
        <v>91</v>
      </c>
      <c r="L202" t="s">
        <v>92</v>
      </c>
      <c r="M202" t="s">
        <v>490</v>
      </c>
      <c r="N202">
        <v>2</v>
      </c>
      <c r="O202" t="s">
        <v>235</v>
      </c>
      <c r="P202">
        <v>36</v>
      </c>
      <c r="Q202" t="s">
        <v>236</v>
      </c>
      <c r="R202" t="s">
        <v>237</v>
      </c>
      <c r="S202" t="s">
        <v>238</v>
      </c>
      <c r="T202">
        <v>3000</v>
      </c>
      <c r="U202" t="s">
        <v>44</v>
      </c>
      <c r="V202">
        <v>3311</v>
      </c>
      <c r="W202" t="s">
        <v>243</v>
      </c>
      <c r="X202">
        <v>0</v>
      </c>
      <c r="Y202" t="s">
        <v>46</v>
      </c>
      <c r="Z202" s="1">
        <v>1500000</v>
      </c>
      <c r="AA202" s="1">
        <v>1500000</v>
      </c>
      <c r="AB202" s="1">
        <v>348000</v>
      </c>
      <c r="AC202" s="1">
        <v>348000</v>
      </c>
      <c r="AD202" s="1">
        <v>348000</v>
      </c>
      <c r="AE202" s="1">
        <v>348000</v>
      </c>
      <c r="AF202" s="1">
        <v>348000</v>
      </c>
      <c r="AG202" s="1">
        <v>3480000</v>
      </c>
      <c r="AH202" s="3">
        <f t="shared" si="12"/>
        <v>1152000</v>
      </c>
      <c r="AI202" s="3"/>
      <c r="AJ202" s="3"/>
      <c r="AK202" s="3">
        <v>1980000</v>
      </c>
      <c r="AL202" s="3">
        <f t="shared" si="13"/>
        <v>3480000</v>
      </c>
      <c r="AM202" s="3"/>
      <c r="AN202">
        <v>0</v>
      </c>
      <c r="AO202">
        <v>0</v>
      </c>
      <c r="AP202">
        <v>0</v>
      </c>
      <c r="AQ202">
        <v>0</v>
      </c>
      <c r="AR202">
        <v>0</v>
      </c>
    </row>
    <row r="203" spans="1:44" hidden="1" x14ac:dyDescent="0.3">
      <c r="A203" t="s">
        <v>132</v>
      </c>
      <c r="B203" t="s">
        <v>133</v>
      </c>
      <c r="C203">
        <v>1</v>
      </c>
      <c r="D203" t="s">
        <v>495</v>
      </c>
      <c r="E203">
        <v>1.3</v>
      </c>
      <c r="F203" t="s">
        <v>496</v>
      </c>
      <c r="G203" t="s">
        <v>286</v>
      </c>
      <c r="H203" t="s">
        <v>287</v>
      </c>
      <c r="I203" t="s">
        <v>288</v>
      </c>
      <c r="J203" t="s">
        <v>289</v>
      </c>
      <c r="K203" t="s">
        <v>290</v>
      </c>
      <c r="L203" t="s">
        <v>291</v>
      </c>
      <c r="M203" t="s">
        <v>490</v>
      </c>
      <c r="N203">
        <v>1</v>
      </c>
      <c r="O203" t="s">
        <v>224</v>
      </c>
      <c r="P203">
        <v>17</v>
      </c>
      <c r="Q203" t="s">
        <v>292</v>
      </c>
      <c r="R203" t="s">
        <v>293</v>
      </c>
      <c r="S203" t="s">
        <v>294</v>
      </c>
      <c r="T203">
        <v>3000</v>
      </c>
      <c r="U203" t="s">
        <v>44</v>
      </c>
      <c r="V203">
        <v>3311</v>
      </c>
      <c r="W203" t="s">
        <v>243</v>
      </c>
      <c r="X203">
        <v>0</v>
      </c>
      <c r="Y203" t="s">
        <v>46</v>
      </c>
      <c r="Z203" s="1">
        <v>2367000</v>
      </c>
      <c r="AA203" s="1">
        <v>2367000</v>
      </c>
      <c r="AB203" s="1">
        <v>1357200</v>
      </c>
      <c r="AC203" s="1">
        <v>1357200</v>
      </c>
      <c r="AD203">
        <v>0</v>
      </c>
      <c r="AE203">
        <v>0</v>
      </c>
      <c r="AF203">
        <v>0</v>
      </c>
      <c r="AG203"/>
      <c r="AH203" s="3">
        <f t="shared" si="12"/>
        <v>1009800</v>
      </c>
      <c r="AI203" s="3"/>
      <c r="AJ203" s="3"/>
      <c r="AK203" s="3"/>
      <c r="AL203" s="3">
        <f t="shared" si="13"/>
        <v>2367000</v>
      </c>
      <c r="AM203" s="3"/>
      <c r="AN203">
        <v>0</v>
      </c>
      <c r="AO203">
        <v>0</v>
      </c>
      <c r="AP203">
        <v>0</v>
      </c>
      <c r="AQ203">
        <v>0</v>
      </c>
      <c r="AR203">
        <v>0</v>
      </c>
    </row>
    <row r="204" spans="1:44" hidden="1" x14ac:dyDescent="0.3">
      <c r="A204" t="s">
        <v>132</v>
      </c>
      <c r="B204" t="s">
        <v>133</v>
      </c>
      <c r="C204">
        <v>1</v>
      </c>
      <c r="D204" t="s">
        <v>495</v>
      </c>
      <c r="E204">
        <v>1.3</v>
      </c>
      <c r="F204" t="s">
        <v>496</v>
      </c>
      <c r="G204" t="s">
        <v>34</v>
      </c>
      <c r="H204" t="s">
        <v>35</v>
      </c>
      <c r="I204" t="s">
        <v>36</v>
      </c>
      <c r="J204" t="s">
        <v>37</v>
      </c>
      <c r="K204" t="s">
        <v>38</v>
      </c>
      <c r="L204" t="s">
        <v>39</v>
      </c>
      <c r="M204" t="s">
        <v>490</v>
      </c>
      <c r="N204">
        <v>6</v>
      </c>
      <c r="O204" t="s">
        <v>40</v>
      </c>
      <c r="P204">
        <v>18</v>
      </c>
      <c r="Q204" t="s">
        <v>300</v>
      </c>
      <c r="R204" t="s">
        <v>301</v>
      </c>
      <c r="S204" t="s">
        <v>302</v>
      </c>
      <c r="T204">
        <v>3000</v>
      </c>
      <c r="U204" t="s">
        <v>44</v>
      </c>
      <c r="V204">
        <v>3311</v>
      </c>
      <c r="W204" t="s">
        <v>243</v>
      </c>
      <c r="X204">
        <v>0</v>
      </c>
      <c r="Y204" t="s">
        <v>46</v>
      </c>
      <c r="Z204" s="1">
        <v>1500000</v>
      </c>
      <c r="AA204" s="1">
        <v>1500000</v>
      </c>
      <c r="AB204">
        <v>0</v>
      </c>
      <c r="AC204">
        <v>0</v>
      </c>
      <c r="AD204">
        <v>0</v>
      </c>
      <c r="AE204">
        <v>0</v>
      </c>
      <c r="AF204">
        <v>0</v>
      </c>
      <c r="AG204" s="17">
        <v>3325000</v>
      </c>
      <c r="AH204" s="3">
        <f t="shared" si="12"/>
        <v>1500000</v>
      </c>
      <c r="AI204" s="3"/>
      <c r="AJ204" s="3"/>
      <c r="AK204" s="3">
        <f>AG204-AH204</f>
        <v>1825000</v>
      </c>
      <c r="AL204" s="3">
        <f t="shared" si="13"/>
        <v>3325000</v>
      </c>
      <c r="AM204" s="3"/>
      <c r="AN204">
        <v>0</v>
      </c>
      <c r="AO204">
        <v>0</v>
      </c>
      <c r="AP204">
        <v>0</v>
      </c>
      <c r="AQ204">
        <v>0</v>
      </c>
      <c r="AR204">
        <v>0</v>
      </c>
    </row>
    <row r="205" spans="1:44" hidden="1" x14ac:dyDescent="0.3">
      <c r="A205" t="s">
        <v>132</v>
      </c>
      <c r="B205" t="s">
        <v>133</v>
      </c>
      <c r="C205">
        <v>1</v>
      </c>
      <c r="D205" t="s">
        <v>495</v>
      </c>
      <c r="E205">
        <v>1.3</v>
      </c>
      <c r="F205" t="s">
        <v>496</v>
      </c>
      <c r="G205" t="s">
        <v>34</v>
      </c>
      <c r="H205" t="s">
        <v>35</v>
      </c>
      <c r="I205" t="s">
        <v>52</v>
      </c>
      <c r="J205" t="s">
        <v>53</v>
      </c>
      <c r="K205" t="s">
        <v>54</v>
      </c>
      <c r="L205" t="s">
        <v>55</v>
      </c>
      <c r="M205" t="s">
        <v>490</v>
      </c>
      <c r="N205">
        <v>6</v>
      </c>
      <c r="O205" t="s">
        <v>40</v>
      </c>
      <c r="P205">
        <v>21</v>
      </c>
      <c r="Q205" t="s">
        <v>113</v>
      </c>
      <c r="R205" t="s">
        <v>57</v>
      </c>
      <c r="S205" t="s">
        <v>58</v>
      </c>
      <c r="T205">
        <v>3000</v>
      </c>
      <c r="U205" t="s">
        <v>44</v>
      </c>
      <c r="V205">
        <v>3311</v>
      </c>
      <c r="W205" t="s">
        <v>243</v>
      </c>
      <c r="X205">
        <v>0</v>
      </c>
      <c r="Y205" t="s">
        <v>46</v>
      </c>
      <c r="Z205" s="1">
        <v>250000</v>
      </c>
      <c r="AA205" s="1">
        <v>250000</v>
      </c>
      <c r="AB205">
        <v>0</v>
      </c>
      <c r="AC205">
        <v>0</v>
      </c>
      <c r="AD205">
        <v>0</v>
      </c>
      <c r="AE205">
        <v>0</v>
      </c>
      <c r="AF205">
        <v>0</v>
      </c>
      <c r="AG205"/>
      <c r="AH205" s="3">
        <f t="shared" si="12"/>
        <v>250000</v>
      </c>
      <c r="AI205" s="3"/>
      <c r="AJ205" s="3"/>
      <c r="AK205" s="3"/>
      <c r="AL205" s="3">
        <f t="shared" si="13"/>
        <v>250000</v>
      </c>
      <c r="AM205" s="3"/>
      <c r="AN205">
        <v>0</v>
      </c>
      <c r="AO205">
        <v>0</v>
      </c>
      <c r="AP205">
        <v>0</v>
      </c>
      <c r="AQ205">
        <v>0</v>
      </c>
      <c r="AR205">
        <v>0</v>
      </c>
    </row>
    <row r="206" spans="1:44" hidden="1" x14ac:dyDescent="0.3">
      <c r="A206" t="s">
        <v>132</v>
      </c>
      <c r="B206" t="s">
        <v>133</v>
      </c>
      <c r="C206">
        <v>2</v>
      </c>
      <c r="D206" t="s">
        <v>499</v>
      </c>
      <c r="E206">
        <v>2.2000000000000002</v>
      </c>
      <c r="F206" t="s">
        <v>500</v>
      </c>
      <c r="G206" t="s">
        <v>222</v>
      </c>
      <c r="H206" t="s">
        <v>223</v>
      </c>
      <c r="I206" t="s">
        <v>52</v>
      </c>
      <c r="J206" t="s">
        <v>53</v>
      </c>
      <c r="K206" t="s">
        <v>91</v>
      </c>
      <c r="L206" t="s">
        <v>92</v>
      </c>
      <c r="M206" t="s">
        <v>490</v>
      </c>
      <c r="N206">
        <v>2</v>
      </c>
      <c r="O206" t="s">
        <v>235</v>
      </c>
      <c r="P206">
        <v>36</v>
      </c>
      <c r="Q206" t="s">
        <v>236</v>
      </c>
      <c r="R206" t="s">
        <v>237</v>
      </c>
      <c r="S206" t="s">
        <v>238</v>
      </c>
      <c r="T206">
        <v>3000</v>
      </c>
      <c r="U206" t="s">
        <v>44</v>
      </c>
      <c r="V206">
        <v>3321</v>
      </c>
      <c r="W206" t="s">
        <v>244</v>
      </c>
      <c r="X206">
        <v>0</v>
      </c>
      <c r="Y206" t="s">
        <v>46</v>
      </c>
      <c r="Z206" s="1">
        <v>2500000</v>
      </c>
      <c r="AA206" s="1">
        <v>2500000</v>
      </c>
      <c r="AB206">
        <v>0</v>
      </c>
      <c r="AC206">
        <v>0</v>
      </c>
      <c r="AD206">
        <v>0</v>
      </c>
      <c r="AE206">
        <v>0</v>
      </c>
      <c r="AF206">
        <v>0</v>
      </c>
      <c r="AG206" s="17">
        <v>5400000</v>
      </c>
      <c r="AH206" s="3">
        <f t="shared" si="12"/>
        <v>2500000</v>
      </c>
      <c r="AI206" s="3"/>
      <c r="AJ206" s="3"/>
      <c r="AK206" s="3">
        <v>2900000</v>
      </c>
      <c r="AL206" s="3">
        <f t="shared" si="13"/>
        <v>5400000</v>
      </c>
      <c r="AM206" s="3"/>
      <c r="AN206">
        <v>0</v>
      </c>
      <c r="AO206">
        <v>0</v>
      </c>
      <c r="AP206">
        <v>0</v>
      </c>
      <c r="AQ206">
        <v>0</v>
      </c>
      <c r="AR206">
        <v>0</v>
      </c>
    </row>
    <row r="207" spans="1:44" hidden="1" x14ac:dyDescent="0.3">
      <c r="A207" t="s">
        <v>132</v>
      </c>
      <c r="B207" t="s">
        <v>133</v>
      </c>
      <c r="C207">
        <v>1</v>
      </c>
      <c r="D207" t="s">
        <v>495</v>
      </c>
      <c r="E207">
        <v>1.3</v>
      </c>
      <c r="F207" t="s">
        <v>496</v>
      </c>
      <c r="G207" t="s">
        <v>34</v>
      </c>
      <c r="H207" t="s">
        <v>35</v>
      </c>
      <c r="I207" t="s">
        <v>52</v>
      </c>
      <c r="J207" t="s">
        <v>53</v>
      </c>
      <c r="K207" t="s">
        <v>54</v>
      </c>
      <c r="L207" t="s">
        <v>55</v>
      </c>
      <c r="M207" t="s">
        <v>490</v>
      </c>
      <c r="N207">
        <v>6</v>
      </c>
      <c r="O207" t="s">
        <v>40</v>
      </c>
      <c r="P207">
        <v>21</v>
      </c>
      <c r="Q207" t="s">
        <v>113</v>
      </c>
      <c r="R207" t="s">
        <v>57</v>
      </c>
      <c r="S207" t="s">
        <v>58</v>
      </c>
      <c r="T207">
        <v>3000</v>
      </c>
      <c r="U207" t="s">
        <v>44</v>
      </c>
      <c r="V207">
        <v>3321</v>
      </c>
      <c r="W207" t="s">
        <v>244</v>
      </c>
      <c r="X207">
        <v>0</v>
      </c>
      <c r="Y207" t="s">
        <v>46</v>
      </c>
      <c r="Z207" s="1">
        <v>69408</v>
      </c>
      <c r="AA207" s="1">
        <v>69408</v>
      </c>
      <c r="AB207">
        <v>0</v>
      </c>
      <c r="AC207">
        <v>0</v>
      </c>
      <c r="AD207">
        <v>0</v>
      </c>
      <c r="AE207">
        <v>0</v>
      </c>
      <c r="AF207">
        <v>0</v>
      </c>
      <c r="AG207"/>
      <c r="AH207" s="3">
        <f t="shared" si="12"/>
        <v>69408</v>
      </c>
      <c r="AI207" s="3"/>
      <c r="AJ207" s="3"/>
      <c r="AK207" s="3"/>
      <c r="AL207" s="3">
        <f t="shared" si="13"/>
        <v>69408</v>
      </c>
      <c r="AM207" s="3"/>
      <c r="AN207">
        <v>0</v>
      </c>
      <c r="AO207">
        <v>0</v>
      </c>
      <c r="AP207">
        <v>0</v>
      </c>
      <c r="AQ207">
        <v>0</v>
      </c>
      <c r="AR207">
        <v>0</v>
      </c>
    </row>
    <row r="208" spans="1:44" hidden="1" x14ac:dyDescent="0.3">
      <c r="A208" t="s">
        <v>132</v>
      </c>
      <c r="B208" t="s">
        <v>133</v>
      </c>
      <c r="C208">
        <v>3</v>
      </c>
      <c r="D208" t="s">
        <v>508</v>
      </c>
      <c r="E208">
        <v>3.8</v>
      </c>
      <c r="F208" t="s">
        <v>509</v>
      </c>
      <c r="G208" t="s">
        <v>80</v>
      </c>
      <c r="H208" t="s">
        <v>81</v>
      </c>
      <c r="I208" t="s">
        <v>52</v>
      </c>
      <c r="J208" t="s">
        <v>53</v>
      </c>
      <c r="K208" t="s">
        <v>82</v>
      </c>
      <c r="L208" t="s">
        <v>83</v>
      </c>
      <c r="M208" t="s">
        <v>490</v>
      </c>
      <c r="N208">
        <v>6</v>
      </c>
      <c r="O208" t="s">
        <v>40</v>
      </c>
      <c r="P208">
        <v>50</v>
      </c>
      <c r="Q208" t="s">
        <v>84</v>
      </c>
      <c r="R208" t="s">
        <v>85</v>
      </c>
      <c r="S208" t="s">
        <v>86</v>
      </c>
      <c r="T208">
        <v>3000</v>
      </c>
      <c r="U208" t="s">
        <v>44</v>
      </c>
      <c r="V208">
        <v>3331</v>
      </c>
      <c r="W208" t="s">
        <v>202</v>
      </c>
      <c r="X208">
        <v>0</v>
      </c>
      <c r="Y208" t="s">
        <v>46</v>
      </c>
      <c r="Z208" s="1">
        <v>500000</v>
      </c>
      <c r="AA208" s="1">
        <v>500000</v>
      </c>
      <c r="AB208" s="1">
        <v>99180</v>
      </c>
      <c r="AC208">
        <v>0</v>
      </c>
      <c r="AD208">
        <v>0</v>
      </c>
      <c r="AE208">
        <v>0</v>
      </c>
      <c r="AF208">
        <v>0</v>
      </c>
      <c r="AG208" s="1">
        <v>9262245</v>
      </c>
      <c r="AH208" s="3">
        <f t="shared" si="12"/>
        <v>400820</v>
      </c>
      <c r="AI208" s="3"/>
      <c r="AJ208" s="3"/>
      <c r="AK208" s="3">
        <v>4500000</v>
      </c>
      <c r="AL208" s="3">
        <f t="shared" si="13"/>
        <v>5000000</v>
      </c>
      <c r="AM208" s="3"/>
      <c r="AN208">
        <v>0</v>
      </c>
      <c r="AO208">
        <v>0</v>
      </c>
      <c r="AP208">
        <v>0</v>
      </c>
      <c r="AQ208">
        <v>0</v>
      </c>
      <c r="AR208">
        <v>0</v>
      </c>
    </row>
    <row r="209" spans="1:44" hidden="1" x14ac:dyDescent="0.3">
      <c r="A209" t="s">
        <v>132</v>
      </c>
      <c r="B209" t="s">
        <v>133</v>
      </c>
      <c r="C209">
        <v>1</v>
      </c>
      <c r="D209" t="s">
        <v>495</v>
      </c>
      <c r="E209">
        <v>1.3</v>
      </c>
      <c r="F209" t="s">
        <v>496</v>
      </c>
      <c r="G209" t="s">
        <v>34</v>
      </c>
      <c r="H209" t="s">
        <v>35</v>
      </c>
      <c r="I209" t="s">
        <v>36</v>
      </c>
      <c r="J209" t="s">
        <v>37</v>
      </c>
      <c r="K209" t="s">
        <v>38</v>
      </c>
      <c r="L209" t="s">
        <v>39</v>
      </c>
      <c r="M209" t="s">
        <v>490</v>
      </c>
      <c r="N209">
        <v>6</v>
      </c>
      <c r="O209" t="s">
        <v>40</v>
      </c>
      <c r="P209">
        <v>18</v>
      </c>
      <c r="Q209" t="s">
        <v>300</v>
      </c>
      <c r="R209" t="s">
        <v>301</v>
      </c>
      <c r="S209" t="s">
        <v>302</v>
      </c>
      <c r="T209">
        <v>3000</v>
      </c>
      <c r="U209" t="s">
        <v>44</v>
      </c>
      <c r="V209">
        <v>3331</v>
      </c>
      <c r="W209" t="s">
        <v>202</v>
      </c>
      <c r="X209">
        <v>0</v>
      </c>
      <c r="Y209" t="s">
        <v>46</v>
      </c>
      <c r="Z209" s="1">
        <v>1000000</v>
      </c>
      <c r="AA209" s="1">
        <v>1000000</v>
      </c>
      <c r="AB209" s="1">
        <v>415355.4</v>
      </c>
      <c r="AC209" s="1">
        <v>415355.4</v>
      </c>
      <c r="AD209" s="1">
        <v>46150.6</v>
      </c>
      <c r="AE209">
        <v>0</v>
      </c>
      <c r="AF209">
        <v>0</v>
      </c>
      <c r="AG209" s="1">
        <v>2605268</v>
      </c>
      <c r="AH209" s="3">
        <f t="shared" si="12"/>
        <v>584644.6</v>
      </c>
      <c r="AI209" s="3"/>
      <c r="AJ209" s="3"/>
      <c r="AK209" s="3">
        <v>1605268</v>
      </c>
      <c r="AL209" s="3">
        <f t="shared" si="13"/>
        <v>2605268</v>
      </c>
      <c r="AM209" s="3"/>
      <c r="AN209">
        <v>0</v>
      </c>
      <c r="AO209">
        <v>0</v>
      </c>
      <c r="AP209">
        <v>0</v>
      </c>
      <c r="AQ209">
        <v>0</v>
      </c>
      <c r="AR209">
        <v>0</v>
      </c>
    </row>
    <row r="210" spans="1:44" hidden="1" x14ac:dyDescent="0.3">
      <c r="A210" t="s">
        <v>132</v>
      </c>
      <c r="B210" t="s">
        <v>133</v>
      </c>
      <c r="C210">
        <v>1</v>
      </c>
      <c r="D210" t="s">
        <v>495</v>
      </c>
      <c r="E210">
        <v>1.3</v>
      </c>
      <c r="F210" t="s">
        <v>496</v>
      </c>
      <c r="G210" t="s">
        <v>34</v>
      </c>
      <c r="H210" t="s">
        <v>35</v>
      </c>
      <c r="I210" t="s">
        <v>52</v>
      </c>
      <c r="J210" t="s">
        <v>53</v>
      </c>
      <c r="K210" t="s">
        <v>54</v>
      </c>
      <c r="L210" t="s">
        <v>55</v>
      </c>
      <c r="M210" t="s">
        <v>490</v>
      </c>
      <c r="N210">
        <v>6</v>
      </c>
      <c r="O210" t="s">
        <v>40</v>
      </c>
      <c r="P210">
        <v>21</v>
      </c>
      <c r="Q210" t="s">
        <v>113</v>
      </c>
      <c r="R210" t="s">
        <v>57</v>
      </c>
      <c r="S210" t="s">
        <v>58</v>
      </c>
      <c r="T210">
        <v>3000</v>
      </c>
      <c r="U210" t="s">
        <v>44</v>
      </c>
      <c r="V210">
        <v>3331</v>
      </c>
      <c r="W210" t="s">
        <v>202</v>
      </c>
      <c r="X210">
        <v>0</v>
      </c>
      <c r="Y210" t="s">
        <v>46</v>
      </c>
      <c r="Z210" s="1">
        <v>100000</v>
      </c>
      <c r="AA210" s="1">
        <v>100000</v>
      </c>
      <c r="AB210">
        <v>0</v>
      </c>
      <c r="AC210">
        <v>0</v>
      </c>
      <c r="AD210">
        <v>0</v>
      </c>
      <c r="AE210">
        <v>0</v>
      </c>
      <c r="AF210">
        <v>0</v>
      </c>
      <c r="AG210"/>
      <c r="AH210" s="3">
        <f t="shared" si="12"/>
        <v>100000</v>
      </c>
      <c r="AI210" s="3"/>
      <c r="AJ210" s="3"/>
      <c r="AK210" s="3"/>
      <c r="AL210" s="3">
        <f t="shared" si="13"/>
        <v>100000</v>
      </c>
      <c r="AM210" s="3"/>
      <c r="AN210">
        <v>0</v>
      </c>
      <c r="AO210">
        <v>0</v>
      </c>
      <c r="AP210">
        <v>0</v>
      </c>
      <c r="AQ210">
        <v>0</v>
      </c>
      <c r="AR210">
        <v>0</v>
      </c>
    </row>
    <row r="211" spans="1:44" hidden="1" x14ac:dyDescent="0.3">
      <c r="A211" t="s">
        <v>132</v>
      </c>
      <c r="B211" t="s">
        <v>133</v>
      </c>
      <c r="C211">
        <v>1</v>
      </c>
      <c r="D211" t="s">
        <v>495</v>
      </c>
      <c r="E211">
        <v>1.3</v>
      </c>
      <c r="F211" t="s">
        <v>496</v>
      </c>
      <c r="G211" t="s">
        <v>34</v>
      </c>
      <c r="H211" t="s">
        <v>35</v>
      </c>
      <c r="I211" t="s">
        <v>288</v>
      </c>
      <c r="J211" t="s">
        <v>289</v>
      </c>
      <c r="K211" t="s">
        <v>73</v>
      </c>
      <c r="L211" t="s">
        <v>74</v>
      </c>
      <c r="M211" t="s">
        <v>490</v>
      </c>
      <c r="N211">
        <v>1</v>
      </c>
      <c r="O211" t="s">
        <v>224</v>
      </c>
      <c r="P211">
        <v>7</v>
      </c>
      <c r="Q211" t="s">
        <v>388</v>
      </c>
      <c r="R211" t="s">
        <v>296</v>
      </c>
      <c r="S211" t="s">
        <v>297</v>
      </c>
      <c r="T211">
        <v>3000</v>
      </c>
      <c r="U211" t="s">
        <v>44</v>
      </c>
      <c r="V211">
        <v>3331</v>
      </c>
      <c r="W211" t="s">
        <v>202</v>
      </c>
      <c r="X211">
        <v>0</v>
      </c>
      <c r="Y211" t="s">
        <v>46</v>
      </c>
      <c r="Z211" s="1">
        <v>340000</v>
      </c>
      <c r="AA211" s="1">
        <v>340000</v>
      </c>
      <c r="AB211">
        <v>0</v>
      </c>
      <c r="AC211">
        <v>0</v>
      </c>
      <c r="AD211">
        <v>0</v>
      </c>
      <c r="AE211">
        <v>0</v>
      </c>
      <c r="AF211">
        <v>0</v>
      </c>
      <c r="AG211" s="1">
        <v>340000</v>
      </c>
      <c r="AH211" s="3">
        <f t="shared" si="12"/>
        <v>340000</v>
      </c>
      <c r="AI211" s="3"/>
      <c r="AJ211" s="3"/>
      <c r="AK211" s="3"/>
      <c r="AL211" s="3">
        <f t="shared" si="13"/>
        <v>340000</v>
      </c>
      <c r="AM211" s="3"/>
      <c r="AN211">
        <v>0</v>
      </c>
      <c r="AO211">
        <v>0</v>
      </c>
      <c r="AP211">
        <v>0</v>
      </c>
      <c r="AQ211">
        <v>0</v>
      </c>
      <c r="AR211">
        <v>0</v>
      </c>
    </row>
    <row r="212" spans="1:44" hidden="1" x14ac:dyDescent="0.3">
      <c r="A212" t="s">
        <v>69</v>
      </c>
      <c r="B212" t="s">
        <v>70</v>
      </c>
      <c r="C212">
        <v>1</v>
      </c>
      <c r="D212" t="s">
        <v>495</v>
      </c>
      <c r="E212">
        <v>1.7</v>
      </c>
      <c r="F212" t="s">
        <v>497</v>
      </c>
      <c r="G212" t="s">
        <v>97</v>
      </c>
      <c r="H212" t="s">
        <v>98</v>
      </c>
      <c r="I212" t="s">
        <v>99</v>
      </c>
      <c r="J212" t="s">
        <v>100</v>
      </c>
      <c r="K212" t="s">
        <v>101</v>
      </c>
      <c r="L212" t="s">
        <v>102</v>
      </c>
      <c r="M212" t="s">
        <v>490</v>
      </c>
      <c r="N212">
        <v>7</v>
      </c>
      <c r="O212" t="s">
        <v>103</v>
      </c>
      <c r="P212">
        <v>40</v>
      </c>
      <c r="Q212" t="s">
        <v>104</v>
      </c>
      <c r="R212" t="s">
        <v>105</v>
      </c>
      <c r="S212" t="s">
        <v>106</v>
      </c>
      <c r="T212">
        <v>3000</v>
      </c>
      <c r="U212" t="s">
        <v>44</v>
      </c>
      <c r="V212">
        <v>3341</v>
      </c>
      <c r="W212" t="s">
        <v>107</v>
      </c>
      <c r="X212">
        <v>0</v>
      </c>
      <c r="Y212" t="s">
        <v>46</v>
      </c>
      <c r="Z212" s="1">
        <v>3000000</v>
      </c>
      <c r="AA212" s="1">
        <v>3000000</v>
      </c>
      <c r="AB212">
        <v>0</v>
      </c>
      <c r="AC212">
        <v>0</v>
      </c>
      <c r="AD212">
        <v>0</v>
      </c>
      <c r="AE212">
        <v>0</v>
      </c>
      <c r="AF212">
        <v>0</v>
      </c>
      <c r="AG212" s="1">
        <v>3000000</v>
      </c>
      <c r="AH212" s="3">
        <f t="shared" si="12"/>
        <v>3000000</v>
      </c>
      <c r="AI212" s="3"/>
      <c r="AJ212" s="3"/>
      <c r="AK212" s="3"/>
      <c r="AL212" s="3">
        <f t="shared" si="13"/>
        <v>3000000</v>
      </c>
      <c r="AM212" s="3"/>
      <c r="AN212">
        <v>0</v>
      </c>
      <c r="AO212">
        <v>0</v>
      </c>
      <c r="AP212">
        <v>0</v>
      </c>
      <c r="AQ212">
        <v>0</v>
      </c>
      <c r="AR212">
        <v>0</v>
      </c>
    </row>
    <row r="213" spans="1:44" hidden="1" x14ac:dyDescent="0.3">
      <c r="A213" t="s">
        <v>132</v>
      </c>
      <c r="B213" t="s">
        <v>133</v>
      </c>
      <c r="C213">
        <v>1</v>
      </c>
      <c r="D213" t="s">
        <v>495</v>
      </c>
      <c r="E213">
        <v>1.3</v>
      </c>
      <c r="F213" t="s">
        <v>496</v>
      </c>
      <c r="G213" t="s">
        <v>34</v>
      </c>
      <c r="H213" t="s">
        <v>35</v>
      </c>
      <c r="I213" t="s">
        <v>52</v>
      </c>
      <c r="J213" t="s">
        <v>53</v>
      </c>
      <c r="K213" t="s">
        <v>54</v>
      </c>
      <c r="L213" t="s">
        <v>55</v>
      </c>
      <c r="M213" t="s">
        <v>490</v>
      </c>
      <c r="N213">
        <v>6</v>
      </c>
      <c r="O213" t="s">
        <v>40</v>
      </c>
      <c r="P213">
        <v>21</v>
      </c>
      <c r="Q213" t="s">
        <v>113</v>
      </c>
      <c r="R213" t="s">
        <v>57</v>
      </c>
      <c r="S213" t="s">
        <v>58</v>
      </c>
      <c r="T213">
        <v>3000</v>
      </c>
      <c r="U213" t="s">
        <v>44</v>
      </c>
      <c r="V213">
        <v>3341</v>
      </c>
      <c r="W213" t="s">
        <v>107</v>
      </c>
      <c r="X213">
        <v>0</v>
      </c>
      <c r="Y213" t="s">
        <v>46</v>
      </c>
      <c r="Z213" s="1">
        <v>735486</v>
      </c>
      <c r="AA213" s="1">
        <v>735486</v>
      </c>
      <c r="AB213">
        <v>0</v>
      </c>
      <c r="AC213">
        <v>0</v>
      </c>
      <c r="AD213">
        <v>0</v>
      </c>
      <c r="AE213">
        <v>0</v>
      </c>
      <c r="AF213">
        <v>0</v>
      </c>
      <c r="AG213"/>
      <c r="AH213" s="3">
        <f t="shared" si="12"/>
        <v>735486</v>
      </c>
      <c r="AI213" s="3"/>
      <c r="AJ213" s="3"/>
      <c r="AK213" s="3"/>
      <c r="AL213" s="3">
        <f t="shared" si="13"/>
        <v>735486</v>
      </c>
      <c r="AM213" s="3"/>
      <c r="AN213">
        <v>0</v>
      </c>
      <c r="AO213">
        <v>0</v>
      </c>
      <c r="AP213">
        <v>0</v>
      </c>
      <c r="AQ213">
        <v>0</v>
      </c>
      <c r="AR213">
        <v>0</v>
      </c>
    </row>
    <row r="214" spans="1:44" hidden="1" x14ac:dyDescent="0.3">
      <c r="A214" t="s">
        <v>132</v>
      </c>
      <c r="B214" t="s">
        <v>133</v>
      </c>
      <c r="C214">
        <v>2</v>
      </c>
      <c r="D214" t="s">
        <v>499</v>
      </c>
      <c r="E214">
        <v>2.7</v>
      </c>
      <c r="F214" t="s">
        <v>249</v>
      </c>
      <c r="G214" t="s">
        <v>248</v>
      </c>
      <c r="H214" t="s">
        <v>249</v>
      </c>
      <c r="I214" t="s">
        <v>136</v>
      </c>
      <c r="J214" t="s">
        <v>137</v>
      </c>
      <c r="K214" t="s">
        <v>256</v>
      </c>
      <c r="L214" t="s">
        <v>257</v>
      </c>
      <c r="M214" t="s">
        <v>490</v>
      </c>
      <c r="N214">
        <v>5</v>
      </c>
      <c r="O214" t="s">
        <v>258</v>
      </c>
      <c r="P214">
        <v>30</v>
      </c>
      <c r="Q214" t="s">
        <v>265</v>
      </c>
      <c r="R214" t="s">
        <v>266</v>
      </c>
      <c r="S214" t="s">
        <v>267</v>
      </c>
      <c r="T214">
        <v>3000</v>
      </c>
      <c r="U214" t="s">
        <v>44</v>
      </c>
      <c r="V214">
        <v>3351</v>
      </c>
      <c r="W214" t="s">
        <v>268</v>
      </c>
      <c r="X214">
        <v>0</v>
      </c>
      <c r="Y214" t="s">
        <v>46</v>
      </c>
      <c r="Z214" s="1">
        <v>470000</v>
      </c>
      <c r="AA214" s="1">
        <v>470000</v>
      </c>
      <c r="AB214" s="1">
        <v>467480</v>
      </c>
      <c r="AC214">
        <v>0</v>
      </c>
      <c r="AD214">
        <v>0</v>
      </c>
      <c r="AE214">
        <v>0</v>
      </c>
      <c r="AF214">
        <v>0</v>
      </c>
      <c r="AG214"/>
      <c r="AH214" s="3">
        <f t="shared" si="12"/>
        <v>2520</v>
      </c>
      <c r="AI214" s="3"/>
      <c r="AJ214" s="3"/>
      <c r="AK214" s="3"/>
      <c r="AL214" s="3">
        <f t="shared" si="13"/>
        <v>470000</v>
      </c>
      <c r="AM214" s="3"/>
      <c r="AN214">
        <v>0</v>
      </c>
      <c r="AO214">
        <v>0</v>
      </c>
      <c r="AP214">
        <v>0</v>
      </c>
      <c r="AQ214">
        <v>0</v>
      </c>
      <c r="AR214">
        <v>0</v>
      </c>
    </row>
    <row r="215" spans="1:44" hidden="1" x14ac:dyDescent="0.3">
      <c r="A215" t="s">
        <v>132</v>
      </c>
      <c r="B215" t="s">
        <v>133</v>
      </c>
      <c r="C215">
        <v>1</v>
      </c>
      <c r="D215" t="s">
        <v>495</v>
      </c>
      <c r="E215">
        <v>1.7</v>
      </c>
      <c r="F215" t="s">
        <v>497</v>
      </c>
      <c r="G215" t="s">
        <v>97</v>
      </c>
      <c r="H215" t="s">
        <v>98</v>
      </c>
      <c r="I215" t="s">
        <v>99</v>
      </c>
      <c r="J215" t="s">
        <v>100</v>
      </c>
      <c r="K215" t="s">
        <v>101</v>
      </c>
      <c r="L215" t="s">
        <v>102</v>
      </c>
      <c r="M215" t="s">
        <v>490</v>
      </c>
      <c r="N215">
        <v>7</v>
      </c>
      <c r="O215" t="s">
        <v>103</v>
      </c>
      <c r="P215">
        <v>41</v>
      </c>
      <c r="Q215" t="s">
        <v>108</v>
      </c>
      <c r="R215" t="s">
        <v>105</v>
      </c>
      <c r="S215" t="s">
        <v>106</v>
      </c>
      <c r="T215">
        <v>3000</v>
      </c>
      <c r="U215" t="s">
        <v>44</v>
      </c>
      <c r="V215">
        <v>3361</v>
      </c>
      <c r="W215" t="s">
        <v>284</v>
      </c>
      <c r="X215">
        <v>0</v>
      </c>
      <c r="Y215" t="s">
        <v>46</v>
      </c>
      <c r="Z215" s="1">
        <v>30000</v>
      </c>
      <c r="AA215" s="1">
        <v>30000</v>
      </c>
      <c r="AB215">
        <v>0</v>
      </c>
      <c r="AC215">
        <v>0</v>
      </c>
      <c r="AD215">
        <v>0</v>
      </c>
      <c r="AE215">
        <v>0</v>
      </c>
      <c r="AF215">
        <v>0</v>
      </c>
      <c r="AG215"/>
      <c r="AH215" s="3">
        <f t="shared" si="12"/>
        <v>30000</v>
      </c>
      <c r="AI215" s="3"/>
      <c r="AJ215" s="3"/>
      <c r="AK215" s="3"/>
      <c r="AL215" s="3">
        <f t="shared" si="13"/>
        <v>30000</v>
      </c>
      <c r="AM215" s="3"/>
      <c r="AN215">
        <v>0</v>
      </c>
      <c r="AO215">
        <v>0</v>
      </c>
      <c r="AP215">
        <v>0</v>
      </c>
      <c r="AQ215">
        <v>0</v>
      </c>
      <c r="AR215">
        <v>0</v>
      </c>
    </row>
    <row r="216" spans="1:44" hidden="1" x14ac:dyDescent="0.3">
      <c r="A216" t="s">
        <v>132</v>
      </c>
      <c r="B216" t="s">
        <v>133</v>
      </c>
      <c r="C216">
        <v>1</v>
      </c>
      <c r="D216" t="s">
        <v>495</v>
      </c>
      <c r="E216">
        <v>1.3</v>
      </c>
      <c r="F216" t="s">
        <v>496</v>
      </c>
      <c r="G216" t="s">
        <v>34</v>
      </c>
      <c r="H216" t="s">
        <v>35</v>
      </c>
      <c r="I216" t="s">
        <v>36</v>
      </c>
      <c r="J216" t="s">
        <v>37</v>
      </c>
      <c r="K216" t="s">
        <v>38</v>
      </c>
      <c r="L216" t="s">
        <v>39</v>
      </c>
      <c r="M216" t="s">
        <v>490</v>
      </c>
      <c r="N216">
        <v>6</v>
      </c>
      <c r="O216" t="s">
        <v>40</v>
      </c>
      <c r="P216">
        <v>18</v>
      </c>
      <c r="Q216" t="s">
        <v>300</v>
      </c>
      <c r="R216" t="s">
        <v>301</v>
      </c>
      <c r="S216" t="s">
        <v>302</v>
      </c>
      <c r="T216">
        <v>3000</v>
      </c>
      <c r="U216" t="s">
        <v>44</v>
      </c>
      <c r="V216">
        <v>3361</v>
      </c>
      <c r="W216" t="s">
        <v>284</v>
      </c>
      <c r="X216">
        <v>0</v>
      </c>
      <c r="Y216" t="s">
        <v>46</v>
      </c>
      <c r="Z216" s="1">
        <v>9566</v>
      </c>
      <c r="AA216" s="1">
        <v>9566</v>
      </c>
      <c r="AB216">
        <v>0</v>
      </c>
      <c r="AC216">
        <v>0</v>
      </c>
      <c r="AD216">
        <v>0</v>
      </c>
      <c r="AE216">
        <v>0</v>
      </c>
      <c r="AF216">
        <v>0</v>
      </c>
      <c r="AG216"/>
      <c r="AH216" s="3">
        <f t="shared" si="12"/>
        <v>9566</v>
      </c>
      <c r="AI216" s="3"/>
      <c r="AJ216" s="3"/>
      <c r="AK216" s="3"/>
      <c r="AL216" s="3">
        <f t="shared" si="13"/>
        <v>9566</v>
      </c>
      <c r="AM216" s="3"/>
      <c r="AN216">
        <v>0</v>
      </c>
      <c r="AO216">
        <v>0</v>
      </c>
      <c r="AP216">
        <v>0</v>
      </c>
      <c r="AQ216">
        <v>0</v>
      </c>
      <c r="AR216">
        <v>0</v>
      </c>
    </row>
    <row r="217" spans="1:44" hidden="1" x14ac:dyDescent="0.3">
      <c r="A217" t="s">
        <v>132</v>
      </c>
      <c r="B217" t="s">
        <v>133</v>
      </c>
      <c r="C217">
        <v>1</v>
      </c>
      <c r="D217" t="s">
        <v>495</v>
      </c>
      <c r="E217">
        <v>1.3</v>
      </c>
      <c r="F217" t="s">
        <v>496</v>
      </c>
      <c r="G217" t="s">
        <v>34</v>
      </c>
      <c r="H217" t="s">
        <v>35</v>
      </c>
      <c r="I217" t="s">
        <v>52</v>
      </c>
      <c r="J217" t="s">
        <v>53</v>
      </c>
      <c r="K217" t="s">
        <v>329</v>
      </c>
      <c r="L217" t="s">
        <v>330</v>
      </c>
      <c r="M217" t="s">
        <v>490</v>
      </c>
      <c r="N217">
        <v>6</v>
      </c>
      <c r="O217" t="s">
        <v>40</v>
      </c>
      <c r="P217">
        <v>3</v>
      </c>
      <c r="Q217" t="s">
        <v>346</v>
      </c>
      <c r="R217" t="s">
        <v>347</v>
      </c>
      <c r="S217" t="s">
        <v>348</v>
      </c>
      <c r="T217">
        <v>3000</v>
      </c>
      <c r="U217" t="s">
        <v>44</v>
      </c>
      <c r="V217">
        <v>3361</v>
      </c>
      <c r="W217" t="s">
        <v>284</v>
      </c>
      <c r="X217">
        <v>0</v>
      </c>
      <c r="Y217" t="s">
        <v>46</v>
      </c>
      <c r="Z217" s="1">
        <v>10500000</v>
      </c>
      <c r="AA217" s="1">
        <v>10500000</v>
      </c>
      <c r="AB217" s="1">
        <v>3930549.8</v>
      </c>
      <c r="AC217" s="1">
        <v>3930549.8</v>
      </c>
      <c r="AD217" s="1">
        <v>3930549.8</v>
      </c>
      <c r="AE217" s="1">
        <v>3930549.8</v>
      </c>
      <c r="AF217" s="1">
        <v>3930549.8</v>
      </c>
      <c r="AG217" s="1">
        <v>13515565</v>
      </c>
      <c r="AH217" s="3">
        <f t="shared" si="12"/>
        <v>6569450.2000000002</v>
      </c>
      <c r="AI217" s="3"/>
      <c r="AJ217" s="3"/>
      <c r="AK217" s="3">
        <v>3015565</v>
      </c>
      <c r="AL217" s="3">
        <f t="shared" si="13"/>
        <v>13515565</v>
      </c>
      <c r="AM217" s="3"/>
      <c r="AN217">
        <v>0</v>
      </c>
      <c r="AO217">
        <v>0</v>
      </c>
      <c r="AP217">
        <v>0</v>
      </c>
      <c r="AQ217">
        <v>0</v>
      </c>
      <c r="AR217">
        <v>0</v>
      </c>
    </row>
    <row r="218" spans="1:44" hidden="1" x14ac:dyDescent="0.3">
      <c r="A218" t="s">
        <v>132</v>
      </c>
      <c r="B218" t="s">
        <v>133</v>
      </c>
      <c r="C218">
        <v>1</v>
      </c>
      <c r="D218" t="s">
        <v>495</v>
      </c>
      <c r="E218">
        <v>1.3</v>
      </c>
      <c r="F218" t="s">
        <v>496</v>
      </c>
      <c r="G218" t="s">
        <v>34</v>
      </c>
      <c r="H218" t="s">
        <v>35</v>
      </c>
      <c r="I218" t="s">
        <v>114</v>
      </c>
      <c r="J218" t="s">
        <v>115</v>
      </c>
      <c r="K218" t="s">
        <v>91</v>
      </c>
      <c r="L218" t="s">
        <v>92</v>
      </c>
      <c r="M218" t="s">
        <v>490</v>
      </c>
      <c r="N218">
        <v>3</v>
      </c>
      <c r="O218" t="s">
        <v>75</v>
      </c>
      <c r="P218">
        <v>37</v>
      </c>
      <c r="Q218" t="s">
        <v>116</v>
      </c>
      <c r="R218" t="s">
        <v>117</v>
      </c>
      <c r="S218" t="s">
        <v>118</v>
      </c>
      <c r="T218">
        <v>3000</v>
      </c>
      <c r="U218" t="s">
        <v>44</v>
      </c>
      <c r="V218">
        <v>3361</v>
      </c>
      <c r="W218" t="s">
        <v>284</v>
      </c>
      <c r="X218">
        <v>0</v>
      </c>
      <c r="Y218" t="s">
        <v>46</v>
      </c>
      <c r="Z218" s="1">
        <v>20000</v>
      </c>
      <c r="AA218" s="1">
        <v>20000</v>
      </c>
      <c r="AB218">
        <v>0</v>
      </c>
      <c r="AC218">
        <v>0</v>
      </c>
      <c r="AD218">
        <v>0</v>
      </c>
      <c r="AE218">
        <v>0</v>
      </c>
      <c r="AF218">
        <v>0</v>
      </c>
      <c r="AG218"/>
      <c r="AH218" s="3">
        <f t="shared" si="12"/>
        <v>20000</v>
      </c>
      <c r="AI218" s="3"/>
      <c r="AJ218" s="3"/>
      <c r="AK218" s="3"/>
      <c r="AL218" s="3">
        <f t="shared" si="13"/>
        <v>20000</v>
      </c>
      <c r="AM218" s="3"/>
      <c r="AN218">
        <v>0</v>
      </c>
      <c r="AO218">
        <v>0</v>
      </c>
      <c r="AP218">
        <v>0</v>
      </c>
      <c r="AQ218">
        <v>0</v>
      </c>
      <c r="AR218">
        <v>0</v>
      </c>
    </row>
    <row r="219" spans="1:44" hidden="1" x14ac:dyDescent="0.3">
      <c r="A219" t="s">
        <v>132</v>
      </c>
      <c r="B219" t="s">
        <v>133</v>
      </c>
      <c r="C219">
        <v>1</v>
      </c>
      <c r="D219" t="s">
        <v>495</v>
      </c>
      <c r="E219">
        <v>1.3</v>
      </c>
      <c r="F219" t="s">
        <v>496</v>
      </c>
      <c r="G219" t="s">
        <v>34</v>
      </c>
      <c r="H219" t="s">
        <v>35</v>
      </c>
      <c r="I219" t="s">
        <v>52</v>
      </c>
      <c r="J219" t="s">
        <v>53</v>
      </c>
      <c r="K219" t="s">
        <v>54</v>
      </c>
      <c r="L219" t="s">
        <v>55</v>
      </c>
      <c r="M219" t="s">
        <v>490</v>
      </c>
      <c r="N219">
        <v>6</v>
      </c>
      <c r="O219" t="s">
        <v>40</v>
      </c>
      <c r="P219">
        <v>21</v>
      </c>
      <c r="Q219" t="s">
        <v>113</v>
      </c>
      <c r="R219" t="s">
        <v>57</v>
      </c>
      <c r="S219" t="s">
        <v>58</v>
      </c>
      <c r="T219">
        <v>3000</v>
      </c>
      <c r="U219" t="s">
        <v>44</v>
      </c>
      <c r="V219">
        <v>3371</v>
      </c>
      <c r="W219" t="s">
        <v>360</v>
      </c>
      <c r="X219">
        <v>0</v>
      </c>
      <c r="Y219" t="s">
        <v>46</v>
      </c>
      <c r="Z219" s="1">
        <v>20000000</v>
      </c>
      <c r="AA219" s="1">
        <v>20000000</v>
      </c>
      <c r="AB219" s="1">
        <v>3480928</v>
      </c>
      <c r="AC219" s="1">
        <v>1740464</v>
      </c>
      <c r="AD219" s="1">
        <v>1740464</v>
      </c>
      <c r="AE219" s="1">
        <v>1740464</v>
      </c>
      <c r="AF219" s="1">
        <v>1740464</v>
      </c>
      <c r="AG219" s="1"/>
      <c r="AH219" s="3">
        <f t="shared" si="12"/>
        <v>16519072</v>
      </c>
      <c r="AI219" s="3"/>
      <c r="AJ219" s="3"/>
      <c r="AK219" s="3"/>
      <c r="AL219" s="3">
        <f t="shared" si="13"/>
        <v>20000000</v>
      </c>
      <c r="AM219" s="3"/>
      <c r="AN219">
        <v>0</v>
      </c>
      <c r="AO219">
        <v>0</v>
      </c>
      <c r="AP219">
        <v>0</v>
      </c>
      <c r="AQ219">
        <v>0</v>
      </c>
      <c r="AR219">
        <v>0</v>
      </c>
    </row>
    <row r="220" spans="1:44" hidden="1" x14ac:dyDescent="0.3">
      <c r="A220" t="s">
        <v>132</v>
      </c>
      <c r="B220" t="s">
        <v>133</v>
      </c>
      <c r="C220">
        <v>1</v>
      </c>
      <c r="D220" t="s">
        <v>495</v>
      </c>
      <c r="E220">
        <v>1.3</v>
      </c>
      <c r="F220" t="s">
        <v>496</v>
      </c>
      <c r="G220" t="s">
        <v>34</v>
      </c>
      <c r="H220" t="s">
        <v>35</v>
      </c>
      <c r="I220" t="s">
        <v>52</v>
      </c>
      <c r="J220" t="s">
        <v>53</v>
      </c>
      <c r="K220" t="s">
        <v>91</v>
      </c>
      <c r="L220" t="s">
        <v>92</v>
      </c>
      <c r="M220" t="s">
        <v>490</v>
      </c>
      <c r="N220">
        <v>3</v>
      </c>
      <c r="O220" t="s">
        <v>75</v>
      </c>
      <c r="P220">
        <v>33</v>
      </c>
      <c r="Q220" t="s">
        <v>381</v>
      </c>
      <c r="R220" t="s">
        <v>382</v>
      </c>
      <c r="S220" t="s">
        <v>383</v>
      </c>
      <c r="T220">
        <v>3000</v>
      </c>
      <c r="U220" t="s">
        <v>44</v>
      </c>
      <c r="V220">
        <v>3371</v>
      </c>
      <c r="W220" t="s">
        <v>360</v>
      </c>
      <c r="X220">
        <v>0</v>
      </c>
      <c r="Y220" t="s">
        <v>46</v>
      </c>
      <c r="Z220" s="1">
        <v>5006935</v>
      </c>
      <c r="AA220" s="1">
        <v>5006935</v>
      </c>
      <c r="AB220" s="1">
        <v>1668544</v>
      </c>
      <c r="AC220" s="1">
        <v>1668544</v>
      </c>
      <c r="AD220" s="1">
        <v>417136</v>
      </c>
      <c r="AE220" s="1">
        <v>417136</v>
      </c>
      <c r="AF220" s="1">
        <v>417136</v>
      </c>
      <c r="AG220" s="1"/>
      <c r="AH220" s="3">
        <f t="shared" si="12"/>
        <v>3338391</v>
      </c>
      <c r="AI220" s="3"/>
      <c r="AJ220" s="3"/>
      <c r="AK220" s="3"/>
      <c r="AL220" s="3">
        <f t="shared" si="13"/>
        <v>5006935</v>
      </c>
      <c r="AM220" s="3"/>
      <c r="AN220">
        <v>0</v>
      </c>
      <c r="AO220">
        <v>0</v>
      </c>
      <c r="AP220">
        <v>0</v>
      </c>
      <c r="AQ220">
        <v>0</v>
      </c>
      <c r="AR220">
        <v>0</v>
      </c>
    </row>
    <row r="221" spans="1:44" hidden="1" x14ac:dyDescent="0.3">
      <c r="A221" t="s">
        <v>132</v>
      </c>
      <c r="B221" t="s">
        <v>133</v>
      </c>
      <c r="C221">
        <v>2</v>
      </c>
      <c r="D221" t="s">
        <v>499</v>
      </c>
      <c r="E221">
        <v>2.2000000000000002</v>
      </c>
      <c r="F221" t="s">
        <v>500</v>
      </c>
      <c r="G221" t="s">
        <v>222</v>
      </c>
      <c r="H221" t="s">
        <v>223</v>
      </c>
      <c r="I221" t="s">
        <v>52</v>
      </c>
      <c r="J221" t="s">
        <v>53</v>
      </c>
      <c r="K221" t="s">
        <v>91</v>
      </c>
      <c r="L221" t="s">
        <v>92</v>
      </c>
      <c r="M221" t="s">
        <v>490</v>
      </c>
      <c r="N221">
        <v>2</v>
      </c>
      <c r="O221" t="s">
        <v>235</v>
      </c>
      <c r="P221">
        <v>36</v>
      </c>
      <c r="Q221" t="s">
        <v>236</v>
      </c>
      <c r="R221" t="s">
        <v>237</v>
      </c>
      <c r="S221" t="s">
        <v>238</v>
      </c>
      <c r="T221">
        <v>3000</v>
      </c>
      <c r="U221" t="s">
        <v>44</v>
      </c>
      <c r="V221">
        <v>3381</v>
      </c>
      <c r="W221" t="s">
        <v>245</v>
      </c>
      <c r="X221">
        <v>0</v>
      </c>
      <c r="Y221" t="s">
        <v>46</v>
      </c>
      <c r="Z221" s="1">
        <v>42000000</v>
      </c>
      <c r="AA221" s="1">
        <v>42000000</v>
      </c>
      <c r="AB221" s="1">
        <v>3535680</v>
      </c>
      <c r="AC221" s="1">
        <v>3535680</v>
      </c>
      <c r="AD221" s="1">
        <v>3535680</v>
      </c>
      <c r="AE221" s="1">
        <v>3535680</v>
      </c>
      <c r="AF221" s="1">
        <v>3535680</v>
      </c>
      <c r="AG221" s="1">
        <v>42000000</v>
      </c>
      <c r="AH221" s="3">
        <f t="shared" si="12"/>
        <v>38464320</v>
      </c>
      <c r="AI221" s="3"/>
      <c r="AJ221" s="3"/>
      <c r="AK221" s="3"/>
      <c r="AL221" s="3">
        <f t="shared" si="13"/>
        <v>42000000</v>
      </c>
      <c r="AM221" s="3"/>
      <c r="AN221">
        <v>0</v>
      </c>
      <c r="AO221">
        <v>0</v>
      </c>
      <c r="AP221">
        <v>0</v>
      </c>
      <c r="AQ221">
        <v>0</v>
      </c>
      <c r="AR221">
        <v>0</v>
      </c>
    </row>
    <row r="222" spans="1:44" hidden="1" x14ac:dyDescent="0.3">
      <c r="A222" t="s">
        <v>132</v>
      </c>
      <c r="B222" t="s">
        <v>133</v>
      </c>
      <c r="C222">
        <v>1</v>
      </c>
      <c r="D222" t="s">
        <v>495</v>
      </c>
      <c r="E222">
        <v>1.3</v>
      </c>
      <c r="F222" t="s">
        <v>496</v>
      </c>
      <c r="G222" t="s">
        <v>34</v>
      </c>
      <c r="H222" t="s">
        <v>35</v>
      </c>
      <c r="I222" t="s">
        <v>136</v>
      </c>
      <c r="J222" t="s">
        <v>137</v>
      </c>
      <c r="K222" t="s">
        <v>73</v>
      </c>
      <c r="L222" t="s">
        <v>74</v>
      </c>
      <c r="M222" t="s">
        <v>490</v>
      </c>
      <c r="N222">
        <v>1</v>
      </c>
      <c r="O222" t="s">
        <v>224</v>
      </c>
      <c r="P222">
        <v>14</v>
      </c>
      <c r="Q222" t="s">
        <v>323</v>
      </c>
      <c r="R222" t="s">
        <v>232</v>
      </c>
      <c r="S222" t="s">
        <v>233</v>
      </c>
      <c r="T222">
        <v>3000</v>
      </c>
      <c r="U222" t="s">
        <v>44</v>
      </c>
      <c r="V222">
        <v>3381</v>
      </c>
      <c r="W222" t="s">
        <v>245</v>
      </c>
      <c r="X222">
        <v>0</v>
      </c>
      <c r="Y222" t="s">
        <v>46</v>
      </c>
      <c r="Z222" s="1">
        <v>1150000</v>
      </c>
      <c r="AA222" s="1">
        <v>1000000</v>
      </c>
      <c r="AB222" s="1">
        <v>1149792</v>
      </c>
      <c r="AC222">
        <v>0</v>
      </c>
      <c r="AD222">
        <v>0</v>
      </c>
      <c r="AE222">
        <v>0</v>
      </c>
      <c r="AF222">
        <v>0</v>
      </c>
      <c r="AG222"/>
      <c r="AH222" s="3">
        <f t="shared" si="12"/>
        <v>208</v>
      </c>
      <c r="AI222" s="3"/>
      <c r="AJ222" s="3"/>
      <c r="AK222" s="3"/>
      <c r="AL222" s="3">
        <f t="shared" si="13"/>
        <v>1150000</v>
      </c>
      <c r="AM222" s="3"/>
      <c r="AN222">
        <v>0</v>
      </c>
      <c r="AO222" s="1">
        <v>150000</v>
      </c>
      <c r="AP222">
        <v>0</v>
      </c>
      <c r="AQ222">
        <v>0</v>
      </c>
      <c r="AR222" s="1">
        <v>150000</v>
      </c>
    </row>
    <row r="223" spans="1:44" hidden="1" x14ac:dyDescent="0.3">
      <c r="A223" t="s">
        <v>132</v>
      </c>
      <c r="B223" t="s">
        <v>133</v>
      </c>
      <c r="C223">
        <v>3</v>
      </c>
      <c r="D223" t="s">
        <v>508</v>
      </c>
      <c r="E223">
        <v>3.8</v>
      </c>
      <c r="F223" t="s">
        <v>509</v>
      </c>
      <c r="G223" t="s">
        <v>80</v>
      </c>
      <c r="H223" t="s">
        <v>81</v>
      </c>
      <c r="I223" t="s">
        <v>52</v>
      </c>
      <c r="J223" t="s">
        <v>53</v>
      </c>
      <c r="K223" t="s">
        <v>82</v>
      </c>
      <c r="L223" t="s">
        <v>83</v>
      </c>
      <c r="M223" t="s">
        <v>490</v>
      </c>
      <c r="N223">
        <v>6</v>
      </c>
      <c r="O223" t="s">
        <v>40</v>
      </c>
      <c r="P223">
        <v>50</v>
      </c>
      <c r="Q223" t="s">
        <v>84</v>
      </c>
      <c r="R223" t="s">
        <v>85</v>
      </c>
      <c r="S223" t="s">
        <v>86</v>
      </c>
      <c r="T223">
        <v>3000</v>
      </c>
      <c r="U223" t="s">
        <v>44</v>
      </c>
      <c r="V223">
        <v>3391</v>
      </c>
      <c r="W223" t="s">
        <v>203</v>
      </c>
      <c r="X223">
        <v>0</v>
      </c>
      <c r="Y223" t="s">
        <v>46</v>
      </c>
      <c r="Z223" s="1">
        <v>600000</v>
      </c>
      <c r="AA223" s="1">
        <v>600000</v>
      </c>
      <c r="AB223">
        <v>0</v>
      </c>
      <c r="AC223">
        <v>0</v>
      </c>
      <c r="AD223">
        <v>0</v>
      </c>
      <c r="AE223">
        <v>0</v>
      </c>
      <c r="AF223">
        <v>0</v>
      </c>
      <c r="AG223" s="1">
        <v>600000</v>
      </c>
      <c r="AH223" s="3">
        <f t="shared" si="12"/>
        <v>600000</v>
      </c>
      <c r="AI223" s="3"/>
      <c r="AJ223" s="3"/>
      <c r="AK223" s="3"/>
      <c r="AL223" s="3">
        <f t="shared" si="13"/>
        <v>600000</v>
      </c>
      <c r="AM223" s="3"/>
      <c r="AN223">
        <v>0</v>
      </c>
      <c r="AO223">
        <v>0</v>
      </c>
      <c r="AP223">
        <v>0</v>
      </c>
      <c r="AQ223">
        <v>0</v>
      </c>
      <c r="AR223">
        <v>0</v>
      </c>
    </row>
    <row r="224" spans="1:44" hidden="1" x14ac:dyDescent="0.3">
      <c r="A224" t="s">
        <v>132</v>
      </c>
      <c r="B224" t="s">
        <v>133</v>
      </c>
      <c r="C224">
        <v>2</v>
      </c>
      <c r="D224" t="s">
        <v>499</v>
      </c>
      <c r="E224">
        <v>2.2999999999999998</v>
      </c>
      <c r="F224" t="s">
        <v>501</v>
      </c>
      <c r="G224" t="s">
        <v>206</v>
      </c>
      <c r="H224" t="s">
        <v>207</v>
      </c>
      <c r="I224" t="s">
        <v>52</v>
      </c>
      <c r="J224" t="s">
        <v>53</v>
      </c>
      <c r="K224" t="s">
        <v>91</v>
      </c>
      <c r="L224" t="s">
        <v>92</v>
      </c>
      <c r="M224" t="s">
        <v>490</v>
      </c>
      <c r="N224">
        <v>3</v>
      </c>
      <c r="O224" t="s">
        <v>75</v>
      </c>
      <c r="P224">
        <v>39</v>
      </c>
      <c r="Q224" t="s">
        <v>208</v>
      </c>
      <c r="R224" t="s">
        <v>209</v>
      </c>
      <c r="S224" t="s">
        <v>210</v>
      </c>
      <c r="T224">
        <v>3000</v>
      </c>
      <c r="U224" t="s">
        <v>44</v>
      </c>
      <c r="V224">
        <v>3391</v>
      </c>
      <c r="W224" t="s">
        <v>203</v>
      </c>
      <c r="X224">
        <v>0</v>
      </c>
      <c r="Y224" t="s">
        <v>46</v>
      </c>
      <c r="Z224" s="1">
        <v>4000000</v>
      </c>
      <c r="AA224" s="1">
        <v>4000000</v>
      </c>
      <c r="AB224" s="1">
        <v>694040.7</v>
      </c>
      <c r="AC224" s="1">
        <v>694040.7</v>
      </c>
      <c r="AD224" s="1">
        <v>694040.7</v>
      </c>
      <c r="AE224" s="1">
        <v>694040.7</v>
      </c>
      <c r="AF224">
        <v>0</v>
      </c>
      <c r="AG224" s="1">
        <v>12000000</v>
      </c>
      <c r="AH224" s="3">
        <f t="shared" ref="AH224:AH255" si="14">Z224-AB224</f>
        <v>3305959.3</v>
      </c>
      <c r="AI224" s="3"/>
      <c r="AJ224" s="3"/>
      <c r="AK224" s="3">
        <v>8000000</v>
      </c>
      <c r="AL224" s="3">
        <f t="shared" si="13"/>
        <v>12000000</v>
      </c>
      <c r="AM224" s="3"/>
      <c r="AN224">
        <v>0</v>
      </c>
      <c r="AO224">
        <v>0</v>
      </c>
      <c r="AP224">
        <v>0</v>
      </c>
      <c r="AQ224">
        <v>0</v>
      </c>
      <c r="AR224">
        <v>0</v>
      </c>
    </row>
    <row r="225" spans="1:44" hidden="1" x14ac:dyDescent="0.3">
      <c r="A225" t="s">
        <v>132</v>
      </c>
      <c r="B225" t="s">
        <v>133</v>
      </c>
      <c r="C225">
        <v>2</v>
      </c>
      <c r="D225" t="s">
        <v>499</v>
      </c>
      <c r="E225">
        <v>2.2000000000000002</v>
      </c>
      <c r="F225" t="s">
        <v>500</v>
      </c>
      <c r="G225" t="s">
        <v>222</v>
      </c>
      <c r="H225" t="s">
        <v>223</v>
      </c>
      <c r="I225" t="s">
        <v>136</v>
      </c>
      <c r="J225" t="s">
        <v>137</v>
      </c>
      <c r="K225" t="s">
        <v>73</v>
      </c>
      <c r="L225" t="s">
        <v>74</v>
      </c>
      <c r="M225" t="s">
        <v>490</v>
      </c>
      <c r="N225">
        <v>1</v>
      </c>
      <c r="O225" t="s">
        <v>224</v>
      </c>
      <c r="P225">
        <v>10</v>
      </c>
      <c r="Q225" t="s">
        <v>225</v>
      </c>
      <c r="R225" t="s">
        <v>226</v>
      </c>
      <c r="S225" t="s">
        <v>227</v>
      </c>
      <c r="T225">
        <v>3000</v>
      </c>
      <c r="U225" t="s">
        <v>44</v>
      </c>
      <c r="V225">
        <v>3391</v>
      </c>
      <c r="W225" t="s">
        <v>203</v>
      </c>
      <c r="X225">
        <v>0</v>
      </c>
      <c r="Y225" t="s">
        <v>46</v>
      </c>
      <c r="Z225" s="1">
        <v>500000</v>
      </c>
      <c r="AA225" s="1">
        <v>500000</v>
      </c>
      <c r="AB225">
        <v>0</v>
      </c>
      <c r="AC225">
        <v>0</v>
      </c>
      <c r="AD225">
        <v>0</v>
      </c>
      <c r="AE225">
        <v>0</v>
      </c>
      <c r="AF225">
        <v>0</v>
      </c>
      <c r="AG225"/>
      <c r="AH225" s="3">
        <f t="shared" si="14"/>
        <v>500000</v>
      </c>
      <c r="AI225" s="3"/>
      <c r="AJ225" s="3"/>
      <c r="AK225" s="3"/>
      <c r="AL225" s="3">
        <f t="shared" si="13"/>
        <v>500000</v>
      </c>
      <c r="AM225" s="3"/>
      <c r="AN225">
        <v>0</v>
      </c>
      <c r="AO225">
        <v>0</v>
      </c>
      <c r="AP225">
        <v>0</v>
      </c>
      <c r="AQ225">
        <v>0</v>
      </c>
      <c r="AR225">
        <v>0</v>
      </c>
    </row>
    <row r="226" spans="1:44" hidden="1" x14ac:dyDescent="0.3">
      <c r="A226" t="s">
        <v>132</v>
      </c>
      <c r="B226" t="s">
        <v>133</v>
      </c>
      <c r="C226">
        <v>2</v>
      </c>
      <c r="D226" t="s">
        <v>499</v>
      </c>
      <c r="E226">
        <v>2.2000000000000002</v>
      </c>
      <c r="F226" t="s">
        <v>500</v>
      </c>
      <c r="G226" t="s">
        <v>222</v>
      </c>
      <c r="H226" t="s">
        <v>223</v>
      </c>
      <c r="I226" t="s">
        <v>136</v>
      </c>
      <c r="J226" t="s">
        <v>137</v>
      </c>
      <c r="K226" t="s">
        <v>73</v>
      </c>
      <c r="L226" t="s">
        <v>74</v>
      </c>
      <c r="M226" t="s">
        <v>490</v>
      </c>
      <c r="N226">
        <v>1</v>
      </c>
      <c r="O226" t="s">
        <v>224</v>
      </c>
      <c r="P226">
        <v>16</v>
      </c>
      <c r="Q226" t="s">
        <v>231</v>
      </c>
      <c r="R226" t="s">
        <v>232</v>
      </c>
      <c r="S226" t="s">
        <v>233</v>
      </c>
      <c r="T226">
        <v>3000</v>
      </c>
      <c r="U226" t="s">
        <v>44</v>
      </c>
      <c r="V226">
        <v>3391</v>
      </c>
      <c r="W226" t="s">
        <v>203</v>
      </c>
      <c r="X226">
        <v>0</v>
      </c>
      <c r="Y226" t="s">
        <v>46</v>
      </c>
      <c r="Z226" s="1">
        <v>230000</v>
      </c>
      <c r="AA226" s="1">
        <v>230000</v>
      </c>
      <c r="AB226">
        <v>0</v>
      </c>
      <c r="AC226">
        <v>0</v>
      </c>
      <c r="AD226">
        <v>0</v>
      </c>
      <c r="AE226">
        <v>0</v>
      </c>
      <c r="AF226">
        <v>0</v>
      </c>
      <c r="AG226"/>
      <c r="AH226" s="3">
        <f t="shared" si="14"/>
        <v>230000</v>
      </c>
      <c r="AI226" s="3"/>
      <c r="AJ226" s="3">
        <f>23000+13000+14000</f>
        <v>50000</v>
      </c>
      <c r="AK226" s="3"/>
      <c r="AL226" s="3">
        <f t="shared" si="13"/>
        <v>180000</v>
      </c>
      <c r="AM226" s="3" t="s">
        <v>471</v>
      </c>
      <c r="AN226">
        <v>0</v>
      </c>
      <c r="AO226">
        <v>0</v>
      </c>
      <c r="AP226">
        <v>0</v>
      </c>
      <c r="AQ226">
        <v>0</v>
      </c>
      <c r="AR226">
        <v>0</v>
      </c>
    </row>
    <row r="227" spans="1:44" hidden="1" x14ac:dyDescent="0.3">
      <c r="A227" t="s">
        <v>132</v>
      </c>
      <c r="B227" t="s">
        <v>133</v>
      </c>
      <c r="C227">
        <v>2</v>
      </c>
      <c r="D227" t="s">
        <v>499</v>
      </c>
      <c r="E227">
        <v>2.7</v>
      </c>
      <c r="F227" t="s">
        <v>249</v>
      </c>
      <c r="G227" t="s">
        <v>248</v>
      </c>
      <c r="H227" t="s">
        <v>249</v>
      </c>
      <c r="I227" t="s">
        <v>52</v>
      </c>
      <c r="J227" t="s">
        <v>53</v>
      </c>
      <c r="K227" t="s">
        <v>271</v>
      </c>
      <c r="L227" t="s">
        <v>272</v>
      </c>
      <c r="M227" t="s">
        <v>490</v>
      </c>
      <c r="N227">
        <v>4</v>
      </c>
      <c r="O227" t="s">
        <v>273</v>
      </c>
      <c r="P227">
        <v>48</v>
      </c>
      <c r="Q227" t="s">
        <v>274</v>
      </c>
      <c r="R227" t="s">
        <v>275</v>
      </c>
      <c r="S227" t="s">
        <v>276</v>
      </c>
      <c r="T227">
        <v>3000</v>
      </c>
      <c r="U227" t="s">
        <v>44</v>
      </c>
      <c r="V227">
        <v>3391</v>
      </c>
      <c r="W227" t="s">
        <v>203</v>
      </c>
      <c r="X227">
        <v>0</v>
      </c>
      <c r="Y227" t="s">
        <v>46</v>
      </c>
      <c r="Z227" s="1">
        <v>600000</v>
      </c>
      <c r="AA227" s="1">
        <v>600000</v>
      </c>
      <c r="AB227">
        <v>0</v>
      </c>
      <c r="AC227">
        <v>0</v>
      </c>
      <c r="AD227">
        <v>0</v>
      </c>
      <c r="AE227">
        <v>0</v>
      </c>
      <c r="AF227">
        <v>0</v>
      </c>
      <c r="AG227"/>
      <c r="AH227" s="3">
        <f t="shared" si="14"/>
        <v>600000</v>
      </c>
      <c r="AI227" s="3"/>
      <c r="AJ227" s="3"/>
      <c r="AK227" s="3"/>
      <c r="AL227" s="3">
        <f t="shared" si="13"/>
        <v>600000</v>
      </c>
      <c r="AM227" s="3"/>
      <c r="AN227">
        <v>0</v>
      </c>
      <c r="AO227">
        <v>0</v>
      </c>
      <c r="AP227">
        <v>0</v>
      </c>
      <c r="AQ227">
        <v>0</v>
      </c>
      <c r="AR227">
        <v>0</v>
      </c>
    </row>
    <row r="228" spans="1:44" hidden="1" x14ac:dyDescent="0.3">
      <c r="A228" t="s">
        <v>132</v>
      </c>
      <c r="B228" t="s">
        <v>133</v>
      </c>
      <c r="C228">
        <v>1</v>
      </c>
      <c r="D228" t="s">
        <v>495</v>
      </c>
      <c r="E228">
        <v>1.7</v>
      </c>
      <c r="F228" t="s">
        <v>497</v>
      </c>
      <c r="G228" t="s">
        <v>97</v>
      </c>
      <c r="H228" t="s">
        <v>98</v>
      </c>
      <c r="I228" t="s">
        <v>99</v>
      </c>
      <c r="J228" t="s">
        <v>100</v>
      </c>
      <c r="K228" t="s">
        <v>101</v>
      </c>
      <c r="L228" t="s">
        <v>102</v>
      </c>
      <c r="M228" t="s">
        <v>490</v>
      </c>
      <c r="N228">
        <v>7</v>
      </c>
      <c r="O228" t="s">
        <v>103</v>
      </c>
      <c r="P228">
        <v>41</v>
      </c>
      <c r="Q228" t="s">
        <v>108</v>
      </c>
      <c r="R228" t="s">
        <v>105</v>
      </c>
      <c r="S228" t="s">
        <v>106</v>
      </c>
      <c r="T228">
        <v>3000</v>
      </c>
      <c r="U228" t="s">
        <v>44</v>
      </c>
      <c r="V228">
        <v>3391</v>
      </c>
      <c r="W228" t="s">
        <v>203</v>
      </c>
      <c r="X228">
        <v>0</v>
      </c>
      <c r="Y228" t="s">
        <v>46</v>
      </c>
      <c r="Z228" s="1">
        <v>1900000</v>
      </c>
      <c r="AA228" s="1">
        <v>1900000</v>
      </c>
      <c r="AB228" s="1">
        <v>281010</v>
      </c>
      <c r="AC228">
        <v>0</v>
      </c>
      <c r="AD228">
        <v>0</v>
      </c>
      <c r="AE228">
        <v>0</v>
      </c>
      <c r="AF228">
        <v>0</v>
      </c>
      <c r="AG228"/>
      <c r="AH228" s="3">
        <f t="shared" si="14"/>
        <v>1618990</v>
      </c>
      <c r="AI228" s="3"/>
      <c r="AJ228" s="3"/>
      <c r="AK228" s="3"/>
      <c r="AL228" s="3">
        <f t="shared" si="13"/>
        <v>1900000</v>
      </c>
      <c r="AM228" s="3"/>
      <c r="AN228">
        <v>0</v>
      </c>
      <c r="AO228">
        <v>0</v>
      </c>
      <c r="AP228">
        <v>0</v>
      </c>
      <c r="AQ228">
        <v>0</v>
      </c>
      <c r="AR228">
        <v>0</v>
      </c>
    </row>
    <row r="229" spans="1:44" hidden="1" x14ac:dyDescent="0.3">
      <c r="A229" t="s">
        <v>132</v>
      </c>
      <c r="B229" t="s">
        <v>133</v>
      </c>
      <c r="C229">
        <v>1</v>
      </c>
      <c r="D229" t="s">
        <v>495</v>
      </c>
      <c r="E229">
        <v>1.3</v>
      </c>
      <c r="F229" t="s">
        <v>496</v>
      </c>
      <c r="G229" t="s">
        <v>34</v>
      </c>
      <c r="H229" t="s">
        <v>35</v>
      </c>
      <c r="I229" t="s">
        <v>136</v>
      </c>
      <c r="J229" t="s">
        <v>137</v>
      </c>
      <c r="K229" t="s">
        <v>73</v>
      </c>
      <c r="L229" t="s">
        <v>74</v>
      </c>
      <c r="M229" t="s">
        <v>490</v>
      </c>
      <c r="N229">
        <v>1</v>
      </c>
      <c r="O229" t="s">
        <v>224</v>
      </c>
      <c r="P229">
        <v>14</v>
      </c>
      <c r="Q229" t="s">
        <v>323</v>
      </c>
      <c r="R229" t="s">
        <v>232</v>
      </c>
      <c r="S229" t="s">
        <v>233</v>
      </c>
      <c r="T229">
        <v>3000</v>
      </c>
      <c r="U229" t="s">
        <v>44</v>
      </c>
      <c r="V229">
        <v>3391</v>
      </c>
      <c r="W229" t="s">
        <v>203</v>
      </c>
      <c r="X229">
        <v>0</v>
      </c>
      <c r="Y229" t="s">
        <v>46</v>
      </c>
      <c r="Z229" s="1">
        <v>500000</v>
      </c>
      <c r="AA229" s="1">
        <v>500000</v>
      </c>
      <c r="AB229">
        <v>0</v>
      </c>
      <c r="AC229">
        <v>0</v>
      </c>
      <c r="AD229">
        <v>0</v>
      </c>
      <c r="AE229">
        <v>0</v>
      </c>
      <c r="AF229">
        <v>0</v>
      </c>
      <c r="AG229"/>
      <c r="AH229" s="3">
        <f t="shared" si="14"/>
        <v>500000</v>
      </c>
      <c r="AI229" s="3"/>
      <c r="AJ229" s="3"/>
      <c r="AK229" s="3"/>
      <c r="AL229" s="3">
        <f t="shared" si="13"/>
        <v>500000</v>
      </c>
      <c r="AM229" s="3"/>
      <c r="AN229">
        <v>0</v>
      </c>
      <c r="AO229">
        <v>0</v>
      </c>
      <c r="AP229">
        <v>0</v>
      </c>
      <c r="AQ229">
        <v>0</v>
      </c>
      <c r="AR229">
        <v>0</v>
      </c>
    </row>
    <row r="230" spans="1:44" hidden="1" x14ac:dyDescent="0.3">
      <c r="A230" t="s">
        <v>132</v>
      </c>
      <c r="B230" t="s">
        <v>133</v>
      </c>
      <c r="C230">
        <v>1</v>
      </c>
      <c r="D230" t="s">
        <v>495</v>
      </c>
      <c r="E230">
        <v>1.3</v>
      </c>
      <c r="F230" t="s">
        <v>496</v>
      </c>
      <c r="G230" t="s">
        <v>34</v>
      </c>
      <c r="H230" t="s">
        <v>35</v>
      </c>
      <c r="I230" t="s">
        <v>325</v>
      </c>
      <c r="J230" t="s">
        <v>326</v>
      </c>
      <c r="K230" t="s">
        <v>73</v>
      </c>
      <c r="L230" t="s">
        <v>74</v>
      </c>
      <c r="M230" t="s">
        <v>490</v>
      </c>
      <c r="N230">
        <v>1</v>
      </c>
      <c r="O230" t="s">
        <v>224</v>
      </c>
      <c r="P230">
        <v>15</v>
      </c>
      <c r="Q230" t="s">
        <v>327</v>
      </c>
      <c r="R230" t="s">
        <v>232</v>
      </c>
      <c r="S230" t="s">
        <v>233</v>
      </c>
      <c r="T230">
        <v>3000</v>
      </c>
      <c r="U230" t="s">
        <v>44</v>
      </c>
      <c r="V230">
        <v>3391</v>
      </c>
      <c r="W230" t="s">
        <v>203</v>
      </c>
      <c r="X230">
        <v>0</v>
      </c>
      <c r="Y230" t="s">
        <v>46</v>
      </c>
      <c r="Z230" s="1">
        <v>500000</v>
      </c>
      <c r="AA230" s="1">
        <v>500000</v>
      </c>
      <c r="AB230">
        <v>0</v>
      </c>
      <c r="AC230">
        <v>0</v>
      </c>
      <c r="AD230">
        <v>0</v>
      </c>
      <c r="AE230">
        <v>0</v>
      </c>
      <c r="AF230">
        <v>0</v>
      </c>
      <c r="AG230"/>
      <c r="AH230" s="3">
        <f t="shared" si="14"/>
        <v>500000</v>
      </c>
      <c r="AI230" s="3"/>
      <c r="AJ230" s="3"/>
      <c r="AK230" s="3"/>
      <c r="AL230" s="3">
        <f t="shared" si="13"/>
        <v>500000</v>
      </c>
      <c r="AM230" s="3"/>
      <c r="AN230">
        <v>0</v>
      </c>
      <c r="AO230">
        <v>0</v>
      </c>
      <c r="AP230">
        <v>0</v>
      </c>
      <c r="AQ230">
        <v>0</v>
      </c>
      <c r="AR230">
        <v>0</v>
      </c>
    </row>
    <row r="231" spans="1:44" hidden="1" x14ac:dyDescent="0.3">
      <c r="A231" t="s">
        <v>132</v>
      </c>
      <c r="B231" t="s">
        <v>133</v>
      </c>
      <c r="C231">
        <v>1</v>
      </c>
      <c r="D231" t="s">
        <v>495</v>
      </c>
      <c r="E231">
        <v>1.3</v>
      </c>
      <c r="F231" t="s">
        <v>496</v>
      </c>
      <c r="G231" t="s">
        <v>34</v>
      </c>
      <c r="H231" t="s">
        <v>35</v>
      </c>
      <c r="I231" t="s">
        <v>52</v>
      </c>
      <c r="J231" t="s">
        <v>53</v>
      </c>
      <c r="K231" t="s">
        <v>329</v>
      </c>
      <c r="L231" t="s">
        <v>330</v>
      </c>
      <c r="M231" t="s">
        <v>490</v>
      </c>
      <c r="N231">
        <v>6</v>
      </c>
      <c r="O231" t="s">
        <v>40</v>
      </c>
      <c r="P231">
        <v>4</v>
      </c>
      <c r="Q231" t="s">
        <v>350</v>
      </c>
      <c r="R231" t="s">
        <v>351</v>
      </c>
      <c r="S231" t="s">
        <v>352</v>
      </c>
      <c r="T231">
        <v>3000</v>
      </c>
      <c r="U231" t="s">
        <v>44</v>
      </c>
      <c r="V231">
        <v>3391</v>
      </c>
      <c r="W231" t="s">
        <v>203</v>
      </c>
      <c r="X231">
        <v>0</v>
      </c>
      <c r="Y231" t="s">
        <v>46</v>
      </c>
      <c r="Z231" s="1">
        <v>450000</v>
      </c>
      <c r="AA231" s="1">
        <v>450000</v>
      </c>
      <c r="AB231">
        <v>0</v>
      </c>
      <c r="AC231">
        <v>0</v>
      </c>
      <c r="AD231">
        <v>0</v>
      </c>
      <c r="AE231">
        <v>0</v>
      </c>
      <c r="AF231">
        <v>0</v>
      </c>
      <c r="AG231" s="1"/>
      <c r="AH231" s="3">
        <f t="shared" si="14"/>
        <v>450000</v>
      </c>
      <c r="AI231" s="3"/>
      <c r="AJ231" s="3"/>
      <c r="AK231" s="3"/>
      <c r="AL231" s="3">
        <f t="shared" si="13"/>
        <v>450000</v>
      </c>
      <c r="AM231" s="3"/>
      <c r="AN231">
        <v>0</v>
      </c>
      <c r="AO231">
        <v>0</v>
      </c>
      <c r="AP231">
        <v>0</v>
      </c>
      <c r="AQ231">
        <v>0</v>
      </c>
      <c r="AR231">
        <v>0</v>
      </c>
    </row>
    <row r="232" spans="1:44" hidden="1" x14ac:dyDescent="0.3">
      <c r="A232" t="s">
        <v>132</v>
      </c>
      <c r="B232" t="s">
        <v>133</v>
      </c>
      <c r="C232">
        <v>1</v>
      </c>
      <c r="D232" t="s">
        <v>495</v>
      </c>
      <c r="E232">
        <v>1.3</v>
      </c>
      <c r="F232" t="s">
        <v>496</v>
      </c>
      <c r="G232" t="s">
        <v>34</v>
      </c>
      <c r="H232" t="s">
        <v>35</v>
      </c>
      <c r="I232" t="s">
        <v>288</v>
      </c>
      <c r="J232" t="s">
        <v>289</v>
      </c>
      <c r="K232" t="s">
        <v>73</v>
      </c>
      <c r="L232" t="s">
        <v>74</v>
      </c>
      <c r="M232" t="s">
        <v>490</v>
      </c>
      <c r="N232">
        <v>1</v>
      </c>
      <c r="O232" t="s">
        <v>224</v>
      </c>
      <c r="P232">
        <v>7</v>
      </c>
      <c r="Q232" t="s">
        <v>388</v>
      </c>
      <c r="R232" t="s">
        <v>296</v>
      </c>
      <c r="S232" t="s">
        <v>297</v>
      </c>
      <c r="T232">
        <v>3000</v>
      </c>
      <c r="U232" t="s">
        <v>44</v>
      </c>
      <c r="V232">
        <v>3391</v>
      </c>
      <c r="W232" t="s">
        <v>203</v>
      </c>
      <c r="X232">
        <v>0</v>
      </c>
      <c r="Y232" t="s">
        <v>46</v>
      </c>
      <c r="Z232" s="1">
        <v>0</v>
      </c>
      <c r="AA232" s="1">
        <v>500000</v>
      </c>
      <c r="AB232">
        <v>0</v>
      </c>
      <c r="AC232">
        <v>0</v>
      </c>
      <c r="AD232">
        <v>0</v>
      </c>
      <c r="AE232">
        <v>0</v>
      </c>
      <c r="AF232">
        <v>0</v>
      </c>
      <c r="AG232" s="1">
        <v>2000000</v>
      </c>
      <c r="AH232" s="3">
        <f t="shared" si="14"/>
        <v>0</v>
      </c>
      <c r="AI232" s="3"/>
      <c r="AJ232" s="3"/>
      <c r="AK232" s="3">
        <v>2000000</v>
      </c>
      <c r="AL232" s="3">
        <f t="shared" si="13"/>
        <v>2000000</v>
      </c>
      <c r="AM232" s="3"/>
      <c r="AN232">
        <v>0</v>
      </c>
      <c r="AO232">
        <v>0</v>
      </c>
      <c r="AP232">
        <v>0</v>
      </c>
      <c r="AQ232" s="1">
        <v>500000</v>
      </c>
      <c r="AR232" s="1">
        <v>-500000</v>
      </c>
    </row>
    <row r="233" spans="1:44" hidden="1" x14ac:dyDescent="0.3">
      <c r="A233" t="s">
        <v>132</v>
      </c>
      <c r="B233" t="s">
        <v>133</v>
      </c>
      <c r="C233">
        <v>1</v>
      </c>
      <c r="D233" t="s">
        <v>495</v>
      </c>
      <c r="E233">
        <v>1.3</v>
      </c>
      <c r="F233" t="s">
        <v>496</v>
      </c>
      <c r="G233" t="s">
        <v>34</v>
      </c>
      <c r="H233" t="s">
        <v>35</v>
      </c>
      <c r="I233" t="s">
        <v>391</v>
      </c>
      <c r="J233" t="s">
        <v>392</v>
      </c>
      <c r="K233" t="s">
        <v>329</v>
      </c>
      <c r="L233" t="s">
        <v>330</v>
      </c>
      <c r="M233" t="s">
        <v>490</v>
      </c>
      <c r="N233">
        <v>6</v>
      </c>
      <c r="O233" t="s">
        <v>40</v>
      </c>
      <c r="P233">
        <v>6</v>
      </c>
      <c r="Q233" t="s">
        <v>393</v>
      </c>
      <c r="R233" t="s">
        <v>394</v>
      </c>
      <c r="S233" t="s">
        <v>395</v>
      </c>
      <c r="T233">
        <v>3000</v>
      </c>
      <c r="U233" t="s">
        <v>44</v>
      </c>
      <c r="V233">
        <v>3391</v>
      </c>
      <c r="W233" t="s">
        <v>203</v>
      </c>
      <c r="X233">
        <v>0</v>
      </c>
      <c r="Y233" t="s">
        <v>46</v>
      </c>
      <c r="Z233" s="1">
        <v>1570000</v>
      </c>
      <c r="AA233" s="1">
        <v>1570000</v>
      </c>
      <c r="AB233" s="1">
        <v>378240</v>
      </c>
      <c r="AC233">
        <v>0</v>
      </c>
      <c r="AD233">
        <v>0</v>
      </c>
      <c r="AE233">
        <v>0</v>
      </c>
      <c r="AF233">
        <v>0</v>
      </c>
      <c r="AG233" s="1">
        <v>3000000</v>
      </c>
      <c r="AH233" s="3">
        <f t="shared" si="14"/>
        <v>1191760</v>
      </c>
      <c r="AI233" s="3"/>
      <c r="AJ233" s="3">
        <v>0</v>
      </c>
      <c r="AK233" s="3">
        <v>1430000</v>
      </c>
      <c r="AL233" s="3">
        <f t="shared" si="13"/>
        <v>3000000</v>
      </c>
      <c r="AM233" s="3"/>
      <c r="AN233">
        <v>0</v>
      </c>
      <c r="AO233">
        <v>0</v>
      </c>
      <c r="AP233">
        <v>0</v>
      </c>
      <c r="AQ233">
        <v>0</v>
      </c>
      <c r="AR233">
        <v>0</v>
      </c>
    </row>
    <row r="234" spans="1:44" hidden="1" x14ac:dyDescent="0.3">
      <c r="A234" t="s">
        <v>132</v>
      </c>
      <c r="B234" t="s">
        <v>133</v>
      </c>
      <c r="C234">
        <v>1</v>
      </c>
      <c r="D234" t="s">
        <v>495</v>
      </c>
      <c r="E234">
        <v>1.3</v>
      </c>
      <c r="F234" t="s">
        <v>496</v>
      </c>
      <c r="G234" t="s">
        <v>34</v>
      </c>
      <c r="H234" t="s">
        <v>35</v>
      </c>
      <c r="I234" t="s">
        <v>36</v>
      </c>
      <c r="J234" t="s">
        <v>37</v>
      </c>
      <c r="K234" t="s">
        <v>38</v>
      </c>
      <c r="L234" t="s">
        <v>39</v>
      </c>
      <c r="M234" t="s">
        <v>490</v>
      </c>
      <c r="N234">
        <v>6</v>
      </c>
      <c r="O234" t="s">
        <v>40</v>
      </c>
      <c r="P234">
        <v>18</v>
      </c>
      <c r="Q234" t="s">
        <v>300</v>
      </c>
      <c r="R234" t="s">
        <v>301</v>
      </c>
      <c r="S234" t="s">
        <v>302</v>
      </c>
      <c r="T234">
        <v>3000</v>
      </c>
      <c r="U234" t="s">
        <v>44</v>
      </c>
      <c r="V234">
        <v>3411</v>
      </c>
      <c r="W234" t="s">
        <v>305</v>
      </c>
      <c r="X234">
        <v>0</v>
      </c>
      <c r="Y234" t="s">
        <v>46</v>
      </c>
      <c r="Z234" s="1">
        <v>7000000</v>
      </c>
      <c r="AA234" s="1">
        <v>7000000</v>
      </c>
      <c r="AB234">
        <v>0</v>
      </c>
      <c r="AC234">
        <v>0</v>
      </c>
      <c r="AD234">
        <v>0</v>
      </c>
      <c r="AE234">
        <v>0</v>
      </c>
      <c r="AF234">
        <v>0</v>
      </c>
      <c r="AG234" s="17">
        <v>12846689</v>
      </c>
      <c r="AH234" s="3">
        <f t="shared" si="14"/>
        <v>7000000</v>
      </c>
      <c r="AI234" s="3"/>
      <c r="AJ234" s="3"/>
      <c r="AK234" s="3">
        <v>4500000</v>
      </c>
      <c r="AL234" s="3">
        <f t="shared" si="13"/>
        <v>11500000</v>
      </c>
      <c r="AM234" s="3"/>
      <c r="AN234">
        <v>0</v>
      </c>
      <c r="AO234">
        <v>0</v>
      </c>
      <c r="AP234">
        <v>0</v>
      </c>
      <c r="AQ234">
        <v>0</v>
      </c>
      <c r="AR234">
        <v>0</v>
      </c>
    </row>
    <row r="235" spans="1:44" hidden="1" x14ac:dyDescent="0.3">
      <c r="A235" t="s">
        <v>132</v>
      </c>
      <c r="B235" t="s">
        <v>133</v>
      </c>
      <c r="C235">
        <v>1</v>
      </c>
      <c r="D235" t="s">
        <v>495</v>
      </c>
      <c r="E235">
        <v>1.3</v>
      </c>
      <c r="F235" t="s">
        <v>496</v>
      </c>
      <c r="G235" t="s">
        <v>34</v>
      </c>
      <c r="H235" t="s">
        <v>35</v>
      </c>
      <c r="I235" t="s">
        <v>52</v>
      </c>
      <c r="J235" t="s">
        <v>53</v>
      </c>
      <c r="K235" t="s">
        <v>54</v>
      </c>
      <c r="L235" t="s">
        <v>55</v>
      </c>
      <c r="M235" t="s">
        <v>490</v>
      </c>
      <c r="N235">
        <v>6</v>
      </c>
      <c r="O235" t="s">
        <v>40</v>
      </c>
      <c r="P235">
        <v>24</v>
      </c>
      <c r="Q235" t="s">
        <v>56</v>
      </c>
      <c r="R235" t="s">
        <v>57</v>
      </c>
      <c r="S235" t="s">
        <v>58</v>
      </c>
      <c r="T235">
        <v>3000</v>
      </c>
      <c r="U235" t="s">
        <v>44</v>
      </c>
      <c r="V235">
        <v>3411</v>
      </c>
      <c r="W235" t="s">
        <v>305</v>
      </c>
      <c r="X235">
        <v>0</v>
      </c>
      <c r="Y235" t="s">
        <v>46</v>
      </c>
      <c r="Z235" s="1">
        <v>1000000</v>
      </c>
      <c r="AA235" s="1">
        <v>1000000</v>
      </c>
      <c r="AB235" s="1">
        <v>641893.02</v>
      </c>
      <c r="AC235" s="1">
        <v>641893.02</v>
      </c>
      <c r="AD235" s="1">
        <v>641893.02</v>
      </c>
      <c r="AE235" s="1">
        <v>641893.02</v>
      </c>
      <c r="AF235" s="1">
        <v>641893.02</v>
      </c>
      <c r="AG235" s="1"/>
      <c r="AH235" s="3">
        <f t="shared" si="14"/>
        <v>358106.98</v>
      </c>
      <c r="AI235" s="3"/>
      <c r="AJ235" s="3"/>
      <c r="AK235" s="3"/>
      <c r="AL235" s="3">
        <f t="shared" si="13"/>
        <v>1000000</v>
      </c>
      <c r="AM235" s="3"/>
      <c r="AN235">
        <v>0</v>
      </c>
      <c r="AO235">
        <v>0</v>
      </c>
      <c r="AP235">
        <v>0</v>
      </c>
      <c r="AQ235">
        <v>0</v>
      </c>
      <c r="AR235">
        <v>0</v>
      </c>
    </row>
    <row r="236" spans="1:44" hidden="1" x14ac:dyDescent="0.3">
      <c r="A236" t="s">
        <v>132</v>
      </c>
      <c r="B236" t="s">
        <v>133</v>
      </c>
      <c r="C236">
        <v>1</v>
      </c>
      <c r="D236" t="s">
        <v>495</v>
      </c>
      <c r="E236">
        <v>1.3</v>
      </c>
      <c r="F236" t="s">
        <v>496</v>
      </c>
      <c r="G236" t="s">
        <v>34</v>
      </c>
      <c r="H236" t="s">
        <v>35</v>
      </c>
      <c r="I236" t="s">
        <v>288</v>
      </c>
      <c r="J236" t="s">
        <v>289</v>
      </c>
      <c r="K236" t="s">
        <v>73</v>
      </c>
      <c r="L236" t="s">
        <v>74</v>
      </c>
      <c r="M236" t="s">
        <v>490</v>
      </c>
      <c r="N236">
        <v>1</v>
      </c>
      <c r="O236" t="s">
        <v>224</v>
      </c>
      <c r="P236">
        <v>7</v>
      </c>
      <c r="Q236" t="s">
        <v>388</v>
      </c>
      <c r="R236" t="s">
        <v>296</v>
      </c>
      <c r="S236" t="s">
        <v>297</v>
      </c>
      <c r="T236">
        <v>3000</v>
      </c>
      <c r="U236" t="s">
        <v>44</v>
      </c>
      <c r="V236">
        <v>3411</v>
      </c>
      <c r="W236" t="s">
        <v>305</v>
      </c>
      <c r="X236">
        <v>0</v>
      </c>
      <c r="Y236" t="s">
        <v>46</v>
      </c>
      <c r="Z236" s="1">
        <v>1000000</v>
      </c>
      <c r="AA236" s="1">
        <v>1000000</v>
      </c>
      <c r="AB236">
        <v>0</v>
      </c>
      <c r="AC236">
        <v>0</v>
      </c>
      <c r="AD236">
        <v>0</v>
      </c>
      <c r="AE236">
        <v>0</v>
      </c>
      <c r="AF236">
        <v>0</v>
      </c>
      <c r="AG236" s="1">
        <v>1000000</v>
      </c>
      <c r="AH236" s="3">
        <f t="shared" si="14"/>
        <v>1000000</v>
      </c>
      <c r="AI236" s="3"/>
      <c r="AJ236" s="3"/>
      <c r="AK236" s="3"/>
      <c r="AL236" s="3">
        <f t="shared" si="13"/>
        <v>1000000</v>
      </c>
      <c r="AM236" s="3"/>
      <c r="AN236">
        <v>0</v>
      </c>
      <c r="AO236">
        <v>0</v>
      </c>
      <c r="AP236">
        <v>0</v>
      </c>
      <c r="AQ236">
        <v>0</v>
      </c>
      <c r="AR236">
        <v>0</v>
      </c>
    </row>
    <row r="237" spans="1:44" hidden="1" x14ac:dyDescent="0.3">
      <c r="A237" t="s">
        <v>132</v>
      </c>
      <c r="B237" t="s">
        <v>133</v>
      </c>
      <c r="C237">
        <v>1</v>
      </c>
      <c r="D237" t="s">
        <v>495</v>
      </c>
      <c r="E237">
        <v>1.3</v>
      </c>
      <c r="F237" t="s">
        <v>496</v>
      </c>
      <c r="G237" t="s">
        <v>34</v>
      </c>
      <c r="H237" t="s">
        <v>35</v>
      </c>
      <c r="I237" t="s">
        <v>36</v>
      </c>
      <c r="J237" t="s">
        <v>37</v>
      </c>
      <c r="K237" t="s">
        <v>38</v>
      </c>
      <c r="L237" t="s">
        <v>39</v>
      </c>
      <c r="M237" t="s">
        <v>490</v>
      </c>
      <c r="N237">
        <v>6</v>
      </c>
      <c r="O237" t="s">
        <v>40</v>
      </c>
      <c r="P237">
        <v>18</v>
      </c>
      <c r="Q237" t="s">
        <v>300</v>
      </c>
      <c r="R237" t="s">
        <v>301</v>
      </c>
      <c r="S237" t="s">
        <v>302</v>
      </c>
      <c r="T237">
        <v>3000</v>
      </c>
      <c r="U237" t="s">
        <v>44</v>
      </c>
      <c r="V237">
        <v>3421</v>
      </c>
      <c r="W237" t="s">
        <v>306</v>
      </c>
      <c r="X237">
        <v>0</v>
      </c>
      <c r="Y237" t="s">
        <v>46</v>
      </c>
      <c r="Z237" s="1">
        <v>30000000</v>
      </c>
      <c r="AA237" s="1">
        <v>30000000</v>
      </c>
      <c r="AB237" s="1">
        <v>27878900</v>
      </c>
      <c r="AC237" s="1">
        <v>27878900</v>
      </c>
      <c r="AD237" s="1">
        <v>3388882.2</v>
      </c>
      <c r="AE237" s="1">
        <v>3388882.2</v>
      </c>
      <c r="AF237" s="1">
        <v>3387555.16</v>
      </c>
      <c r="AG237" s="1">
        <v>80000000</v>
      </c>
      <c r="AH237" s="3">
        <f t="shared" si="14"/>
        <v>2121100</v>
      </c>
      <c r="AI237" s="3"/>
      <c r="AJ237" s="3"/>
      <c r="AK237" s="3">
        <v>49910000</v>
      </c>
      <c r="AL237" s="3">
        <f t="shared" si="13"/>
        <v>79910000</v>
      </c>
      <c r="AM237" s="3"/>
      <c r="AN237">
        <v>0</v>
      </c>
      <c r="AO237">
        <v>0</v>
      </c>
      <c r="AP237">
        <v>0</v>
      </c>
      <c r="AQ237">
        <v>0</v>
      </c>
      <c r="AR237">
        <v>0</v>
      </c>
    </row>
    <row r="238" spans="1:44" hidden="1" x14ac:dyDescent="0.3">
      <c r="A238" t="s">
        <v>132</v>
      </c>
      <c r="B238" t="s">
        <v>133</v>
      </c>
      <c r="C238">
        <v>1</v>
      </c>
      <c r="D238" t="s">
        <v>495</v>
      </c>
      <c r="E238">
        <v>1.3</v>
      </c>
      <c r="F238" t="s">
        <v>496</v>
      </c>
      <c r="G238" t="s">
        <v>34</v>
      </c>
      <c r="H238" t="s">
        <v>35</v>
      </c>
      <c r="I238" t="s">
        <v>36</v>
      </c>
      <c r="J238" t="s">
        <v>37</v>
      </c>
      <c r="K238" t="s">
        <v>38</v>
      </c>
      <c r="L238" t="s">
        <v>39</v>
      </c>
      <c r="M238" t="s">
        <v>490</v>
      </c>
      <c r="N238">
        <v>6</v>
      </c>
      <c r="O238" t="s">
        <v>40</v>
      </c>
      <c r="P238">
        <v>18</v>
      </c>
      <c r="Q238" t="s">
        <v>300</v>
      </c>
      <c r="R238" t="s">
        <v>301</v>
      </c>
      <c r="S238" t="s">
        <v>302</v>
      </c>
      <c r="T238">
        <v>3000</v>
      </c>
      <c r="U238" t="s">
        <v>44</v>
      </c>
      <c r="V238">
        <v>3431</v>
      </c>
      <c r="W238" t="s">
        <v>307</v>
      </c>
      <c r="X238">
        <v>0</v>
      </c>
      <c r="Y238" t="s">
        <v>46</v>
      </c>
      <c r="Z238" s="1">
        <v>850000</v>
      </c>
      <c r="AA238" s="1">
        <v>850000</v>
      </c>
      <c r="AB238" s="1">
        <v>850000</v>
      </c>
      <c r="AC238" s="1">
        <v>850000</v>
      </c>
      <c r="AD238">
        <v>0</v>
      </c>
      <c r="AE238">
        <v>0</v>
      </c>
      <c r="AF238">
        <v>0</v>
      </c>
      <c r="AG238" s="17">
        <v>1850000</v>
      </c>
      <c r="AH238" s="3">
        <f t="shared" si="14"/>
        <v>0</v>
      </c>
      <c r="AI238" s="3"/>
      <c r="AJ238" s="3"/>
      <c r="AK238" s="3">
        <v>1000000</v>
      </c>
      <c r="AL238" s="3">
        <f t="shared" si="13"/>
        <v>1850000</v>
      </c>
      <c r="AM238" s="3"/>
      <c r="AN238">
        <v>0</v>
      </c>
      <c r="AO238">
        <v>0</v>
      </c>
      <c r="AP238">
        <v>0</v>
      </c>
      <c r="AQ238">
        <v>0</v>
      </c>
      <c r="AR238">
        <v>0</v>
      </c>
    </row>
    <row r="239" spans="1:44" hidden="1" x14ac:dyDescent="0.3">
      <c r="A239" t="s">
        <v>132</v>
      </c>
      <c r="B239" t="s">
        <v>133</v>
      </c>
      <c r="C239">
        <v>1</v>
      </c>
      <c r="D239" t="s">
        <v>495</v>
      </c>
      <c r="E239">
        <v>1.3</v>
      </c>
      <c r="F239" t="s">
        <v>496</v>
      </c>
      <c r="G239" t="s">
        <v>34</v>
      </c>
      <c r="H239" t="s">
        <v>35</v>
      </c>
      <c r="I239" t="s">
        <v>52</v>
      </c>
      <c r="J239" t="s">
        <v>53</v>
      </c>
      <c r="K239" t="s">
        <v>54</v>
      </c>
      <c r="L239" t="s">
        <v>55</v>
      </c>
      <c r="M239" t="s">
        <v>490</v>
      </c>
      <c r="N239">
        <v>6</v>
      </c>
      <c r="O239" t="s">
        <v>40</v>
      </c>
      <c r="P239">
        <v>21</v>
      </c>
      <c r="Q239" t="s">
        <v>113</v>
      </c>
      <c r="R239" t="s">
        <v>57</v>
      </c>
      <c r="S239" t="s">
        <v>58</v>
      </c>
      <c r="T239">
        <v>3000</v>
      </c>
      <c r="U239" t="s">
        <v>44</v>
      </c>
      <c r="V239">
        <v>3441</v>
      </c>
      <c r="W239" t="s">
        <v>361</v>
      </c>
      <c r="X239">
        <v>0</v>
      </c>
      <c r="Y239" t="s">
        <v>46</v>
      </c>
      <c r="Z239" s="1">
        <v>160000</v>
      </c>
      <c r="AA239" s="1">
        <v>160000</v>
      </c>
      <c r="AB239" s="1">
        <v>139176.79999999999</v>
      </c>
      <c r="AC239">
        <v>0</v>
      </c>
      <c r="AD239">
        <v>0</v>
      </c>
      <c r="AE239">
        <v>0</v>
      </c>
      <c r="AF239">
        <v>0</v>
      </c>
      <c r="AG239"/>
      <c r="AH239" s="3">
        <f t="shared" si="14"/>
        <v>20823.200000000012</v>
      </c>
      <c r="AI239" s="3"/>
      <c r="AJ239" s="3"/>
      <c r="AK239" s="3"/>
      <c r="AL239" s="3">
        <f t="shared" si="13"/>
        <v>160000</v>
      </c>
      <c r="AM239" s="3"/>
      <c r="AN239">
        <v>0</v>
      </c>
      <c r="AO239">
        <v>0</v>
      </c>
      <c r="AP239">
        <v>0</v>
      </c>
      <c r="AQ239">
        <v>0</v>
      </c>
      <c r="AR239">
        <v>0</v>
      </c>
    </row>
    <row r="240" spans="1:44" hidden="1" x14ac:dyDescent="0.3">
      <c r="A240" t="s">
        <v>132</v>
      </c>
      <c r="B240" t="s">
        <v>133</v>
      </c>
      <c r="C240">
        <v>1</v>
      </c>
      <c r="D240" t="s">
        <v>495</v>
      </c>
      <c r="E240">
        <v>1.3</v>
      </c>
      <c r="F240" t="s">
        <v>496</v>
      </c>
      <c r="G240" t="s">
        <v>34</v>
      </c>
      <c r="H240" t="s">
        <v>35</v>
      </c>
      <c r="I240" t="s">
        <v>52</v>
      </c>
      <c r="J240" t="s">
        <v>53</v>
      </c>
      <c r="K240" t="s">
        <v>54</v>
      </c>
      <c r="L240" t="s">
        <v>55</v>
      </c>
      <c r="M240" t="s">
        <v>490</v>
      </c>
      <c r="N240">
        <v>6</v>
      </c>
      <c r="O240" t="s">
        <v>40</v>
      </c>
      <c r="P240">
        <v>21</v>
      </c>
      <c r="Q240" t="s">
        <v>113</v>
      </c>
      <c r="R240" t="s">
        <v>57</v>
      </c>
      <c r="S240" t="s">
        <v>58</v>
      </c>
      <c r="T240">
        <v>3000</v>
      </c>
      <c r="U240" t="s">
        <v>44</v>
      </c>
      <c r="V240">
        <v>3451</v>
      </c>
      <c r="W240" t="s">
        <v>362</v>
      </c>
      <c r="X240">
        <v>0</v>
      </c>
      <c r="Y240" t="s">
        <v>46</v>
      </c>
      <c r="Z240" s="1">
        <v>6000000</v>
      </c>
      <c r="AA240" s="1">
        <v>6000000</v>
      </c>
      <c r="AB240" s="1">
        <v>4703023.13</v>
      </c>
      <c r="AC240" s="1">
        <v>4299343.13</v>
      </c>
      <c r="AD240" s="1">
        <v>4299343.13</v>
      </c>
      <c r="AE240" s="1">
        <v>4299343.13</v>
      </c>
      <c r="AF240" s="1">
        <v>4299343.13</v>
      </c>
      <c r="AG240" s="1"/>
      <c r="AH240" s="3">
        <f t="shared" si="14"/>
        <v>1296976.8700000001</v>
      </c>
      <c r="AI240" s="3"/>
      <c r="AJ240" s="3"/>
      <c r="AK240" s="3"/>
      <c r="AL240" s="3">
        <f t="shared" si="13"/>
        <v>6000000</v>
      </c>
      <c r="AM240" s="3"/>
      <c r="AN240">
        <v>0</v>
      </c>
      <c r="AO240">
        <v>0</v>
      </c>
      <c r="AP240">
        <v>0</v>
      </c>
      <c r="AQ240">
        <v>0</v>
      </c>
      <c r="AR240">
        <v>0</v>
      </c>
    </row>
    <row r="241" spans="1:44" hidden="1" x14ac:dyDescent="0.3">
      <c r="A241" t="s">
        <v>132</v>
      </c>
      <c r="B241" t="s">
        <v>133</v>
      </c>
      <c r="C241">
        <v>3</v>
      </c>
      <c r="D241" t="s">
        <v>508</v>
      </c>
      <c r="E241">
        <v>3.8</v>
      </c>
      <c r="F241" t="s">
        <v>509</v>
      </c>
      <c r="G241" t="s">
        <v>80</v>
      </c>
      <c r="H241" t="s">
        <v>81</v>
      </c>
      <c r="I241" t="s">
        <v>52</v>
      </c>
      <c r="J241" t="s">
        <v>53</v>
      </c>
      <c r="K241" t="s">
        <v>82</v>
      </c>
      <c r="L241" t="s">
        <v>83</v>
      </c>
      <c r="M241" t="s">
        <v>490</v>
      </c>
      <c r="N241">
        <v>6</v>
      </c>
      <c r="O241" t="s">
        <v>40</v>
      </c>
      <c r="P241">
        <v>49</v>
      </c>
      <c r="Q241" t="s">
        <v>186</v>
      </c>
      <c r="R241" t="s">
        <v>85</v>
      </c>
      <c r="S241" t="s">
        <v>86</v>
      </c>
      <c r="T241">
        <v>3000</v>
      </c>
      <c r="U241" t="s">
        <v>44</v>
      </c>
      <c r="V241">
        <v>3471</v>
      </c>
      <c r="W241" t="s">
        <v>194</v>
      </c>
      <c r="X241">
        <v>0</v>
      </c>
      <c r="Y241" t="s">
        <v>46</v>
      </c>
      <c r="Z241" s="1">
        <v>400000</v>
      </c>
      <c r="AA241" s="1">
        <v>400000</v>
      </c>
      <c r="AB241">
        <v>0</v>
      </c>
      <c r="AC241">
        <v>0</v>
      </c>
      <c r="AD241">
        <v>0</v>
      </c>
      <c r="AE241">
        <v>0</v>
      </c>
      <c r="AF241">
        <v>0</v>
      </c>
      <c r="AG241" s="1">
        <v>400000</v>
      </c>
      <c r="AH241" s="3">
        <f t="shared" si="14"/>
        <v>400000</v>
      </c>
      <c r="AI241" s="3"/>
      <c r="AJ241" s="3"/>
      <c r="AK241" s="3"/>
      <c r="AL241" s="3">
        <f t="shared" si="13"/>
        <v>400000</v>
      </c>
      <c r="AM241" s="3"/>
      <c r="AN241">
        <v>0</v>
      </c>
      <c r="AO241">
        <v>0</v>
      </c>
      <c r="AP241">
        <v>0</v>
      </c>
      <c r="AQ241">
        <v>0</v>
      </c>
      <c r="AR241">
        <v>0</v>
      </c>
    </row>
    <row r="242" spans="1:44" hidden="1" x14ac:dyDescent="0.3">
      <c r="A242" t="s">
        <v>132</v>
      </c>
      <c r="B242" t="s">
        <v>133</v>
      </c>
      <c r="C242">
        <v>1</v>
      </c>
      <c r="D242" t="s">
        <v>495</v>
      </c>
      <c r="E242">
        <v>1.3</v>
      </c>
      <c r="F242" t="s">
        <v>496</v>
      </c>
      <c r="G242" t="s">
        <v>34</v>
      </c>
      <c r="H242" t="s">
        <v>35</v>
      </c>
      <c r="I242" t="s">
        <v>52</v>
      </c>
      <c r="J242" t="s">
        <v>53</v>
      </c>
      <c r="K242" t="s">
        <v>54</v>
      </c>
      <c r="L242" t="s">
        <v>55</v>
      </c>
      <c r="M242" t="s">
        <v>490</v>
      </c>
      <c r="N242">
        <v>6</v>
      </c>
      <c r="O242" t="s">
        <v>40</v>
      </c>
      <c r="P242">
        <v>21</v>
      </c>
      <c r="Q242" t="s">
        <v>113</v>
      </c>
      <c r="R242" t="s">
        <v>57</v>
      </c>
      <c r="S242" t="s">
        <v>58</v>
      </c>
      <c r="T242">
        <v>3000</v>
      </c>
      <c r="U242" t="s">
        <v>44</v>
      </c>
      <c r="V242">
        <v>3481</v>
      </c>
      <c r="W242" t="s">
        <v>363</v>
      </c>
      <c r="X242">
        <v>0</v>
      </c>
      <c r="Y242" t="s">
        <v>46</v>
      </c>
      <c r="Z242" s="1">
        <v>1180000</v>
      </c>
      <c r="AA242" s="1">
        <v>1180000</v>
      </c>
      <c r="AB242" s="1">
        <v>91568.01</v>
      </c>
      <c r="AC242" s="1">
        <v>91568.01</v>
      </c>
      <c r="AD242" s="1">
        <v>91568.01</v>
      </c>
      <c r="AE242">
        <v>0</v>
      </c>
      <c r="AF242">
        <v>0</v>
      </c>
      <c r="AG242"/>
      <c r="AH242" s="3">
        <f t="shared" si="14"/>
        <v>1088431.99</v>
      </c>
      <c r="AI242" s="3"/>
      <c r="AJ242" s="3"/>
      <c r="AK242" s="3"/>
      <c r="AL242" s="3">
        <f t="shared" si="13"/>
        <v>1180000</v>
      </c>
      <c r="AM242" s="3"/>
      <c r="AN242">
        <v>0</v>
      </c>
      <c r="AO242">
        <v>0</v>
      </c>
      <c r="AP242">
        <v>0</v>
      </c>
      <c r="AQ242">
        <v>0</v>
      </c>
      <c r="AR242">
        <v>0</v>
      </c>
    </row>
    <row r="243" spans="1:44" hidden="1" x14ac:dyDescent="0.3">
      <c r="A243" t="s">
        <v>132</v>
      </c>
      <c r="B243" t="s">
        <v>133</v>
      </c>
      <c r="C243">
        <v>1</v>
      </c>
      <c r="D243" t="s">
        <v>495</v>
      </c>
      <c r="E243">
        <v>1.3</v>
      </c>
      <c r="F243" t="s">
        <v>496</v>
      </c>
      <c r="G243" t="s">
        <v>34</v>
      </c>
      <c r="H243" t="s">
        <v>35</v>
      </c>
      <c r="I243" t="s">
        <v>36</v>
      </c>
      <c r="J243" t="s">
        <v>37</v>
      </c>
      <c r="K243" t="s">
        <v>38</v>
      </c>
      <c r="L243" t="s">
        <v>39</v>
      </c>
      <c r="M243" t="s">
        <v>490</v>
      </c>
      <c r="N243">
        <v>6</v>
      </c>
      <c r="O243" t="s">
        <v>40</v>
      </c>
      <c r="P243">
        <v>19</v>
      </c>
      <c r="Q243" t="s">
        <v>41</v>
      </c>
      <c r="R243" t="s">
        <v>42</v>
      </c>
      <c r="S243" t="s">
        <v>43</v>
      </c>
      <c r="T243">
        <v>3000</v>
      </c>
      <c r="U243" t="s">
        <v>44</v>
      </c>
      <c r="V243">
        <v>3491</v>
      </c>
      <c r="W243" t="s">
        <v>316</v>
      </c>
      <c r="X243">
        <v>0</v>
      </c>
      <c r="Y243" t="s">
        <v>46</v>
      </c>
      <c r="Z243" s="1">
        <v>0</v>
      </c>
      <c r="AA243" s="1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/>
      <c r="AH243" s="3">
        <f t="shared" si="14"/>
        <v>0</v>
      </c>
      <c r="AI243" s="3"/>
      <c r="AJ243" s="3"/>
      <c r="AK243" s="3"/>
      <c r="AL243" s="3">
        <f t="shared" si="13"/>
        <v>0</v>
      </c>
      <c r="AM243" s="3"/>
      <c r="AN243">
        <v>0</v>
      </c>
      <c r="AO243">
        <v>0</v>
      </c>
      <c r="AP243">
        <v>0</v>
      </c>
      <c r="AQ243">
        <v>0</v>
      </c>
      <c r="AR243">
        <v>0</v>
      </c>
    </row>
    <row r="244" spans="1:44" hidden="1" x14ac:dyDescent="0.3">
      <c r="A244" t="s">
        <v>132</v>
      </c>
      <c r="B244" t="s">
        <v>133</v>
      </c>
      <c r="C244">
        <v>1</v>
      </c>
      <c r="D244" t="s">
        <v>495</v>
      </c>
      <c r="E244">
        <v>1.3</v>
      </c>
      <c r="F244" t="s">
        <v>496</v>
      </c>
      <c r="G244" t="s">
        <v>34</v>
      </c>
      <c r="H244" t="s">
        <v>35</v>
      </c>
      <c r="I244" t="s">
        <v>36</v>
      </c>
      <c r="J244" t="s">
        <v>37</v>
      </c>
      <c r="K244" t="s">
        <v>38</v>
      </c>
      <c r="L244" t="s">
        <v>39</v>
      </c>
      <c r="M244" t="s">
        <v>490</v>
      </c>
      <c r="N244">
        <v>6</v>
      </c>
      <c r="O244" t="s">
        <v>40</v>
      </c>
      <c r="P244">
        <v>18</v>
      </c>
      <c r="Q244" t="s">
        <v>300</v>
      </c>
      <c r="R244" t="s">
        <v>301</v>
      </c>
      <c r="S244" t="s">
        <v>302</v>
      </c>
      <c r="T244">
        <v>3000</v>
      </c>
      <c r="U244" t="s">
        <v>44</v>
      </c>
      <c r="V244">
        <v>3511</v>
      </c>
      <c r="W244" t="s">
        <v>308</v>
      </c>
      <c r="X244">
        <v>0</v>
      </c>
      <c r="Y244" t="s">
        <v>46</v>
      </c>
      <c r="Z244" s="1">
        <v>18000000</v>
      </c>
      <c r="AA244" s="1">
        <v>18000000</v>
      </c>
      <c r="AB244" s="1">
        <v>1534463.54</v>
      </c>
      <c r="AC244" s="1">
        <v>1534463.54</v>
      </c>
      <c r="AD244" s="1">
        <v>1534463.54</v>
      </c>
      <c r="AE244" s="1">
        <v>1534463.54</v>
      </c>
      <c r="AF244" s="1">
        <v>1534463.54</v>
      </c>
      <c r="AG244" s="1"/>
      <c r="AH244" s="3">
        <f t="shared" si="14"/>
        <v>16465536.460000001</v>
      </c>
      <c r="AI244" s="3"/>
      <c r="AJ244" s="3"/>
      <c r="AK244" s="3">
        <v>1000000</v>
      </c>
      <c r="AL244" s="3">
        <f t="shared" si="13"/>
        <v>19000000</v>
      </c>
      <c r="AM244" s="3"/>
      <c r="AN244">
        <v>0</v>
      </c>
      <c r="AO244">
        <v>0</v>
      </c>
      <c r="AP244">
        <v>0</v>
      </c>
      <c r="AQ244">
        <v>0</v>
      </c>
      <c r="AR244">
        <v>0</v>
      </c>
    </row>
    <row r="245" spans="1:44" hidden="1" x14ac:dyDescent="0.3">
      <c r="A245" t="s">
        <v>132</v>
      </c>
      <c r="B245" t="s">
        <v>133</v>
      </c>
      <c r="C245">
        <v>1</v>
      </c>
      <c r="D245" t="s">
        <v>495</v>
      </c>
      <c r="E245">
        <v>1.3</v>
      </c>
      <c r="F245" t="s">
        <v>496</v>
      </c>
      <c r="G245" t="s">
        <v>34</v>
      </c>
      <c r="H245" t="s">
        <v>35</v>
      </c>
      <c r="I245" t="s">
        <v>52</v>
      </c>
      <c r="J245" t="s">
        <v>53</v>
      </c>
      <c r="K245" t="s">
        <v>54</v>
      </c>
      <c r="L245" t="s">
        <v>55</v>
      </c>
      <c r="M245" t="s">
        <v>490</v>
      </c>
      <c r="N245">
        <v>6</v>
      </c>
      <c r="O245" t="s">
        <v>40</v>
      </c>
      <c r="P245">
        <v>21</v>
      </c>
      <c r="Q245" t="s">
        <v>113</v>
      </c>
      <c r="R245" t="s">
        <v>57</v>
      </c>
      <c r="S245" t="s">
        <v>58</v>
      </c>
      <c r="T245">
        <v>3000</v>
      </c>
      <c r="U245" t="s">
        <v>44</v>
      </c>
      <c r="V245">
        <v>3511</v>
      </c>
      <c r="W245" t="s">
        <v>308</v>
      </c>
      <c r="X245">
        <v>0</v>
      </c>
      <c r="Y245" t="s">
        <v>46</v>
      </c>
      <c r="Z245" s="1">
        <v>685740</v>
      </c>
      <c r="AA245" s="1">
        <v>685740</v>
      </c>
      <c r="AB245" s="1">
        <v>94933.53</v>
      </c>
      <c r="AC245" s="1">
        <v>94933.53</v>
      </c>
      <c r="AD245">
        <v>0</v>
      </c>
      <c r="AE245">
        <v>0</v>
      </c>
      <c r="AF245">
        <v>0</v>
      </c>
      <c r="AG245"/>
      <c r="AH245" s="3">
        <f t="shared" si="14"/>
        <v>590806.47</v>
      </c>
      <c r="AI245" s="3"/>
      <c r="AJ245" s="3"/>
      <c r="AK245" s="3"/>
      <c r="AL245" s="3">
        <f t="shared" si="13"/>
        <v>685740</v>
      </c>
      <c r="AM245" s="3"/>
      <c r="AN245">
        <v>0</v>
      </c>
      <c r="AO245">
        <v>0</v>
      </c>
      <c r="AP245">
        <v>0</v>
      </c>
      <c r="AQ245">
        <v>0</v>
      </c>
      <c r="AR245">
        <v>0</v>
      </c>
    </row>
    <row r="246" spans="1:44" hidden="1" x14ac:dyDescent="0.3">
      <c r="A246" t="s">
        <v>132</v>
      </c>
      <c r="B246" t="s">
        <v>133</v>
      </c>
      <c r="C246">
        <v>3</v>
      </c>
      <c r="D246" t="s">
        <v>508</v>
      </c>
      <c r="E246">
        <v>3.8</v>
      </c>
      <c r="F246" t="s">
        <v>509</v>
      </c>
      <c r="G246" t="s">
        <v>80</v>
      </c>
      <c r="H246" t="s">
        <v>81</v>
      </c>
      <c r="I246" t="s">
        <v>52</v>
      </c>
      <c r="J246" t="s">
        <v>53</v>
      </c>
      <c r="K246" t="s">
        <v>82</v>
      </c>
      <c r="L246" t="s">
        <v>83</v>
      </c>
      <c r="M246" t="s">
        <v>490</v>
      </c>
      <c r="N246">
        <v>6</v>
      </c>
      <c r="O246" t="s">
        <v>40</v>
      </c>
      <c r="P246">
        <v>49</v>
      </c>
      <c r="Q246" t="s">
        <v>186</v>
      </c>
      <c r="R246" t="s">
        <v>85</v>
      </c>
      <c r="S246" t="s">
        <v>86</v>
      </c>
      <c r="T246">
        <v>3000</v>
      </c>
      <c r="U246" t="s">
        <v>44</v>
      </c>
      <c r="V246">
        <v>3521</v>
      </c>
      <c r="W246" t="s">
        <v>195</v>
      </c>
      <c r="X246">
        <v>0</v>
      </c>
      <c r="Y246" t="s">
        <v>46</v>
      </c>
      <c r="Z246" s="1">
        <v>25000</v>
      </c>
      <c r="AA246" s="1">
        <v>25000</v>
      </c>
      <c r="AB246" s="1">
        <v>8932</v>
      </c>
      <c r="AC246">
        <v>0</v>
      </c>
      <c r="AD246">
        <v>0</v>
      </c>
      <c r="AE246">
        <v>0</v>
      </c>
      <c r="AF246">
        <v>0</v>
      </c>
      <c r="AG246" s="1">
        <v>25000</v>
      </c>
      <c r="AH246" s="3">
        <f t="shared" si="14"/>
        <v>16068</v>
      </c>
      <c r="AI246" s="3"/>
      <c r="AJ246" s="3"/>
      <c r="AK246" s="3"/>
      <c r="AL246" s="3">
        <f t="shared" si="13"/>
        <v>25000</v>
      </c>
      <c r="AM246" s="3"/>
      <c r="AN246">
        <v>0</v>
      </c>
      <c r="AO246">
        <v>0</v>
      </c>
      <c r="AP246">
        <v>0</v>
      </c>
      <c r="AQ246">
        <v>0</v>
      </c>
      <c r="AR246">
        <v>0</v>
      </c>
    </row>
    <row r="247" spans="1:44" hidden="1" x14ac:dyDescent="0.3">
      <c r="A247" t="s">
        <v>132</v>
      </c>
      <c r="B247" t="s">
        <v>133</v>
      </c>
      <c r="C247">
        <v>1</v>
      </c>
      <c r="D247" t="s">
        <v>495</v>
      </c>
      <c r="E247">
        <v>1.3</v>
      </c>
      <c r="F247" t="s">
        <v>496</v>
      </c>
      <c r="G247" t="s">
        <v>286</v>
      </c>
      <c r="H247" t="s">
        <v>287</v>
      </c>
      <c r="I247" t="s">
        <v>288</v>
      </c>
      <c r="J247" t="s">
        <v>289</v>
      </c>
      <c r="K247" t="s">
        <v>290</v>
      </c>
      <c r="L247" t="s">
        <v>291</v>
      </c>
      <c r="M247" t="s">
        <v>490</v>
      </c>
      <c r="N247">
        <v>1</v>
      </c>
      <c r="O247" t="s">
        <v>224</v>
      </c>
      <c r="P247">
        <v>17</v>
      </c>
      <c r="Q247" t="s">
        <v>292</v>
      </c>
      <c r="R247" t="s">
        <v>293</v>
      </c>
      <c r="S247" t="s">
        <v>294</v>
      </c>
      <c r="T247">
        <v>3000</v>
      </c>
      <c r="U247" t="s">
        <v>44</v>
      </c>
      <c r="V247">
        <v>3521</v>
      </c>
      <c r="W247" t="s">
        <v>195</v>
      </c>
      <c r="X247">
        <v>0</v>
      </c>
      <c r="Y247" t="s">
        <v>46</v>
      </c>
      <c r="Z247" s="1">
        <v>8000</v>
      </c>
      <c r="AA247" s="1">
        <v>8000</v>
      </c>
      <c r="AB247">
        <v>0</v>
      </c>
      <c r="AC247">
        <v>0</v>
      </c>
      <c r="AD247">
        <v>0</v>
      </c>
      <c r="AE247">
        <v>0</v>
      </c>
      <c r="AF247">
        <v>0</v>
      </c>
      <c r="AG247"/>
      <c r="AH247" s="3">
        <f t="shared" si="14"/>
        <v>8000</v>
      </c>
      <c r="AI247" s="3"/>
      <c r="AJ247" s="3"/>
      <c r="AK247" s="3"/>
      <c r="AL247" s="3">
        <f t="shared" si="13"/>
        <v>8000</v>
      </c>
      <c r="AM247" s="3"/>
      <c r="AN247">
        <v>0</v>
      </c>
      <c r="AO247">
        <v>0</v>
      </c>
      <c r="AP247">
        <v>0</v>
      </c>
      <c r="AQ247">
        <v>0</v>
      </c>
      <c r="AR247">
        <v>0</v>
      </c>
    </row>
    <row r="248" spans="1:44" hidden="1" x14ac:dyDescent="0.3">
      <c r="A248" t="s">
        <v>132</v>
      </c>
      <c r="B248" t="s">
        <v>133</v>
      </c>
      <c r="C248">
        <v>1</v>
      </c>
      <c r="D248" t="s">
        <v>495</v>
      </c>
      <c r="E248">
        <v>1.3</v>
      </c>
      <c r="F248" t="s">
        <v>496</v>
      </c>
      <c r="G248" t="s">
        <v>34</v>
      </c>
      <c r="H248" t="s">
        <v>35</v>
      </c>
      <c r="I248" t="s">
        <v>52</v>
      </c>
      <c r="J248" t="s">
        <v>53</v>
      </c>
      <c r="K248" t="s">
        <v>54</v>
      </c>
      <c r="L248" t="s">
        <v>55</v>
      </c>
      <c r="M248" t="s">
        <v>490</v>
      </c>
      <c r="N248">
        <v>6</v>
      </c>
      <c r="O248" t="s">
        <v>40</v>
      </c>
      <c r="P248">
        <v>21</v>
      </c>
      <c r="Q248" t="s">
        <v>113</v>
      </c>
      <c r="R248" t="s">
        <v>57</v>
      </c>
      <c r="S248" t="s">
        <v>58</v>
      </c>
      <c r="T248">
        <v>3000</v>
      </c>
      <c r="U248" t="s">
        <v>44</v>
      </c>
      <c r="V248">
        <v>3521</v>
      </c>
      <c r="W248" t="s">
        <v>195</v>
      </c>
      <c r="X248">
        <v>0</v>
      </c>
      <c r="Y248" t="s">
        <v>46</v>
      </c>
      <c r="Z248" s="1">
        <v>26000</v>
      </c>
      <c r="AA248" s="1">
        <v>26000</v>
      </c>
      <c r="AB248">
        <v>0</v>
      </c>
      <c r="AC248">
        <v>0</v>
      </c>
      <c r="AD248">
        <v>0</v>
      </c>
      <c r="AE248">
        <v>0</v>
      </c>
      <c r="AF248">
        <v>0</v>
      </c>
      <c r="AG248"/>
      <c r="AH248" s="3">
        <f t="shared" si="14"/>
        <v>26000</v>
      </c>
      <c r="AI248" s="3"/>
      <c r="AJ248" s="3"/>
      <c r="AK248" s="3"/>
      <c r="AL248" s="3">
        <f t="shared" si="13"/>
        <v>26000</v>
      </c>
      <c r="AM248" s="3"/>
      <c r="AN248">
        <v>0</v>
      </c>
      <c r="AO248">
        <v>0</v>
      </c>
      <c r="AP248">
        <v>0</v>
      </c>
      <c r="AQ248">
        <v>0</v>
      </c>
      <c r="AR248">
        <v>0</v>
      </c>
    </row>
    <row r="249" spans="1:44" hidden="1" x14ac:dyDescent="0.3">
      <c r="A249" t="s">
        <v>132</v>
      </c>
      <c r="B249" t="s">
        <v>133</v>
      </c>
      <c r="C249">
        <v>3</v>
      </c>
      <c r="D249" t="s">
        <v>508</v>
      </c>
      <c r="E249">
        <v>3.8</v>
      </c>
      <c r="F249" t="s">
        <v>509</v>
      </c>
      <c r="G249" t="s">
        <v>80</v>
      </c>
      <c r="H249" t="s">
        <v>81</v>
      </c>
      <c r="I249" t="s">
        <v>52</v>
      </c>
      <c r="J249" t="s">
        <v>53</v>
      </c>
      <c r="K249" t="s">
        <v>82</v>
      </c>
      <c r="L249" t="s">
        <v>83</v>
      </c>
      <c r="M249" t="s">
        <v>490</v>
      </c>
      <c r="N249">
        <v>6</v>
      </c>
      <c r="O249" t="s">
        <v>40</v>
      </c>
      <c r="P249">
        <v>49</v>
      </c>
      <c r="Q249" t="s">
        <v>186</v>
      </c>
      <c r="R249" t="s">
        <v>85</v>
      </c>
      <c r="S249" t="s">
        <v>86</v>
      </c>
      <c r="T249">
        <v>3000</v>
      </c>
      <c r="U249" t="s">
        <v>44</v>
      </c>
      <c r="V249">
        <v>3531</v>
      </c>
      <c r="W249" t="s">
        <v>196</v>
      </c>
      <c r="X249">
        <v>0</v>
      </c>
      <c r="Y249" t="s">
        <v>46</v>
      </c>
      <c r="Z249" s="1">
        <v>129193</v>
      </c>
      <c r="AA249" s="1">
        <v>129193</v>
      </c>
      <c r="AB249">
        <v>0</v>
      </c>
      <c r="AC249">
        <v>0</v>
      </c>
      <c r="AD249">
        <v>0</v>
      </c>
      <c r="AE249">
        <v>0</v>
      </c>
      <c r="AF249">
        <v>0</v>
      </c>
      <c r="AG249" s="1">
        <v>129193</v>
      </c>
      <c r="AH249" s="3">
        <f t="shared" si="14"/>
        <v>129193</v>
      </c>
      <c r="AI249" s="3"/>
      <c r="AJ249" s="3"/>
      <c r="AK249" s="3"/>
      <c r="AL249" s="3">
        <f t="shared" si="13"/>
        <v>129193</v>
      </c>
      <c r="AM249" s="3"/>
      <c r="AN249">
        <v>0</v>
      </c>
      <c r="AO249">
        <v>0</v>
      </c>
      <c r="AP249">
        <v>0</v>
      </c>
      <c r="AQ249">
        <v>0</v>
      </c>
      <c r="AR249">
        <v>0</v>
      </c>
    </row>
    <row r="250" spans="1:44" hidden="1" x14ac:dyDescent="0.3">
      <c r="A250" t="s">
        <v>132</v>
      </c>
      <c r="B250" t="s">
        <v>133</v>
      </c>
      <c r="C250">
        <v>2</v>
      </c>
      <c r="D250" t="s">
        <v>499</v>
      </c>
      <c r="E250">
        <v>2.2999999999999998</v>
      </c>
      <c r="F250" t="s">
        <v>501</v>
      </c>
      <c r="G250" t="s">
        <v>206</v>
      </c>
      <c r="H250" t="s">
        <v>207</v>
      </c>
      <c r="I250" t="s">
        <v>52</v>
      </c>
      <c r="J250" t="s">
        <v>53</v>
      </c>
      <c r="K250" t="s">
        <v>91</v>
      </c>
      <c r="L250" t="s">
        <v>92</v>
      </c>
      <c r="M250" t="s">
        <v>490</v>
      </c>
      <c r="N250">
        <v>3</v>
      </c>
      <c r="O250" t="s">
        <v>75</v>
      </c>
      <c r="P250">
        <v>39</v>
      </c>
      <c r="Q250" t="s">
        <v>208</v>
      </c>
      <c r="R250" t="s">
        <v>209</v>
      </c>
      <c r="S250" t="s">
        <v>210</v>
      </c>
      <c r="T250">
        <v>3000</v>
      </c>
      <c r="U250" t="s">
        <v>44</v>
      </c>
      <c r="V250">
        <v>3541</v>
      </c>
      <c r="W250" t="s">
        <v>216</v>
      </c>
      <c r="X250">
        <v>0</v>
      </c>
      <c r="Y250" t="s">
        <v>46</v>
      </c>
      <c r="Z250" s="1">
        <v>650000</v>
      </c>
      <c r="AA250" s="1">
        <v>650000</v>
      </c>
      <c r="AB250" s="1">
        <v>468827.83</v>
      </c>
      <c r="AC250" s="1">
        <v>468827.83</v>
      </c>
      <c r="AD250" s="1">
        <v>52091.98</v>
      </c>
      <c r="AE250">
        <v>0</v>
      </c>
      <c r="AF250">
        <v>0</v>
      </c>
      <c r="AG250"/>
      <c r="AH250" s="3">
        <f t="shared" si="14"/>
        <v>181172.16999999998</v>
      </c>
      <c r="AI250" s="3"/>
      <c r="AJ250" s="3"/>
      <c r="AK250" s="3"/>
      <c r="AL250" s="3">
        <f t="shared" si="13"/>
        <v>650000</v>
      </c>
      <c r="AM250" s="3"/>
      <c r="AN250">
        <v>0</v>
      </c>
      <c r="AO250">
        <v>0</v>
      </c>
      <c r="AP250">
        <v>0</v>
      </c>
      <c r="AQ250">
        <v>0</v>
      </c>
      <c r="AR250">
        <v>0</v>
      </c>
    </row>
    <row r="251" spans="1:44" hidden="1" x14ac:dyDescent="0.3">
      <c r="A251" t="s">
        <v>132</v>
      </c>
      <c r="B251" t="s">
        <v>133</v>
      </c>
      <c r="C251">
        <v>1</v>
      </c>
      <c r="D251" t="s">
        <v>495</v>
      </c>
      <c r="E251">
        <v>1.3</v>
      </c>
      <c r="F251" t="s">
        <v>496</v>
      </c>
      <c r="G251" t="s">
        <v>34</v>
      </c>
      <c r="H251" t="s">
        <v>35</v>
      </c>
      <c r="I251" t="s">
        <v>52</v>
      </c>
      <c r="J251" t="s">
        <v>53</v>
      </c>
      <c r="K251" t="s">
        <v>54</v>
      </c>
      <c r="L251" t="s">
        <v>55</v>
      </c>
      <c r="M251" t="s">
        <v>490</v>
      </c>
      <c r="N251">
        <v>6</v>
      </c>
      <c r="O251" t="s">
        <v>40</v>
      </c>
      <c r="P251">
        <v>21</v>
      </c>
      <c r="Q251" t="s">
        <v>113</v>
      </c>
      <c r="R251" t="s">
        <v>57</v>
      </c>
      <c r="S251" t="s">
        <v>58</v>
      </c>
      <c r="T251">
        <v>3000</v>
      </c>
      <c r="U251" t="s">
        <v>44</v>
      </c>
      <c r="V251">
        <v>3551</v>
      </c>
      <c r="W251" t="s">
        <v>364</v>
      </c>
      <c r="X251">
        <v>0</v>
      </c>
      <c r="Y251" t="s">
        <v>46</v>
      </c>
      <c r="Z251" s="1">
        <v>7000000</v>
      </c>
      <c r="AA251" s="1">
        <v>7000000</v>
      </c>
      <c r="AB251" s="1">
        <v>3923009.64</v>
      </c>
      <c r="AC251" s="1">
        <v>2691392.42</v>
      </c>
      <c r="AD251" s="1">
        <v>1379526.55</v>
      </c>
      <c r="AE251" s="1">
        <v>798141.49</v>
      </c>
      <c r="AF251" s="1">
        <v>446692.89</v>
      </c>
      <c r="AG251" s="1"/>
      <c r="AH251" s="3">
        <f t="shared" si="14"/>
        <v>3076990.36</v>
      </c>
      <c r="AI251" s="3"/>
      <c r="AJ251" s="3"/>
      <c r="AK251" s="3"/>
      <c r="AL251" s="3">
        <f t="shared" si="13"/>
        <v>7000000</v>
      </c>
      <c r="AM251" s="3"/>
      <c r="AN251">
        <v>0</v>
      </c>
      <c r="AO251">
        <v>0</v>
      </c>
      <c r="AP251">
        <v>0</v>
      </c>
      <c r="AQ251">
        <v>0</v>
      </c>
      <c r="AR251">
        <v>0</v>
      </c>
    </row>
    <row r="252" spans="1:44" hidden="1" x14ac:dyDescent="0.3">
      <c r="A252" t="s">
        <v>132</v>
      </c>
      <c r="B252" t="s">
        <v>133</v>
      </c>
      <c r="C252">
        <v>2</v>
      </c>
      <c r="D252" t="s">
        <v>499</v>
      </c>
      <c r="E252">
        <v>2.2999999999999998</v>
      </c>
      <c r="F252" t="s">
        <v>501</v>
      </c>
      <c r="G252" t="s">
        <v>206</v>
      </c>
      <c r="H252" t="s">
        <v>207</v>
      </c>
      <c r="I252" t="s">
        <v>52</v>
      </c>
      <c r="J252" t="s">
        <v>53</v>
      </c>
      <c r="K252" t="s">
        <v>91</v>
      </c>
      <c r="L252" t="s">
        <v>92</v>
      </c>
      <c r="M252" t="s">
        <v>490</v>
      </c>
      <c r="N252">
        <v>3</v>
      </c>
      <c r="O252" t="s">
        <v>75</v>
      </c>
      <c r="P252">
        <v>39</v>
      </c>
      <c r="Q252" t="s">
        <v>208</v>
      </c>
      <c r="R252" t="s">
        <v>209</v>
      </c>
      <c r="S252" t="s">
        <v>210</v>
      </c>
      <c r="T252">
        <v>3000</v>
      </c>
      <c r="U252" t="s">
        <v>44</v>
      </c>
      <c r="V252">
        <v>3561</v>
      </c>
      <c r="W252" t="s">
        <v>217</v>
      </c>
      <c r="X252">
        <v>0</v>
      </c>
      <c r="Y252" t="s">
        <v>46</v>
      </c>
      <c r="Z252" s="1">
        <v>30000</v>
      </c>
      <c r="AA252" s="1">
        <v>30000</v>
      </c>
      <c r="AB252">
        <v>0</v>
      </c>
      <c r="AC252">
        <v>0</v>
      </c>
      <c r="AD252">
        <v>0</v>
      </c>
      <c r="AE252">
        <v>0</v>
      </c>
      <c r="AF252">
        <v>0</v>
      </c>
      <c r="AG252"/>
      <c r="AH252" s="3">
        <f t="shared" si="14"/>
        <v>30000</v>
      </c>
      <c r="AI252" s="3"/>
      <c r="AJ252" s="3"/>
      <c r="AK252" s="3"/>
      <c r="AL252" s="3">
        <f t="shared" si="13"/>
        <v>30000</v>
      </c>
      <c r="AM252" s="3"/>
      <c r="AN252">
        <v>0</v>
      </c>
      <c r="AO252">
        <v>0</v>
      </c>
      <c r="AP252">
        <v>0</v>
      </c>
      <c r="AQ252">
        <v>0</v>
      </c>
      <c r="AR252">
        <v>0</v>
      </c>
    </row>
    <row r="253" spans="1:44" hidden="1" x14ac:dyDescent="0.3">
      <c r="A253" t="s">
        <v>132</v>
      </c>
      <c r="B253" t="s">
        <v>133</v>
      </c>
      <c r="C253">
        <v>1</v>
      </c>
      <c r="D253" t="s">
        <v>495</v>
      </c>
      <c r="E253">
        <v>1.7</v>
      </c>
      <c r="F253" t="s">
        <v>497</v>
      </c>
      <c r="G253" t="s">
        <v>71</v>
      </c>
      <c r="H253" t="s">
        <v>72</v>
      </c>
      <c r="I253" t="s">
        <v>52</v>
      </c>
      <c r="J253" t="s">
        <v>53</v>
      </c>
      <c r="K253" t="s">
        <v>73</v>
      </c>
      <c r="L253" t="s">
        <v>74</v>
      </c>
      <c r="M253" t="s">
        <v>490</v>
      </c>
      <c r="N253">
        <v>3</v>
      </c>
      <c r="O253" t="s">
        <v>75</v>
      </c>
      <c r="P253">
        <v>11</v>
      </c>
      <c r="Q253" t="s">
        <v>173</v>
      </c>
      <c r="R253" t="s">
        <v>77</v>
      </c>
      <c r="S253" t="s">
        <v>78</v>
      </c>
      <c r="T253">
        <v>3000</v>
      </c>
      <c r="U253" t="s">
        <v>44</v>
      </c>
      <c r="V253">
        <v>3571</v>
      </c>
      <c r="W253" t="s">
        <v>180</v>
      </c>
      <c r="X253">
        <v>0</v>
      </c>
      <c r="Y253" t="s">
        <v>46</v>
      </c>
      <c r="Z253" s="1">
        <v>80000</v>
      </c>
      <c r="AA253" s="1">
        <v>80000</v>
      </c>
      <c r="AB253">
        <v>0</v>
      </c>
      <c r="AC253">
        <v>0</v>
      </c>
      <c r="AD253">
        <v>0</v>
      </c>
      <c r="AE253">
        <v>0</v>
      </c>
      <c r="AF253">
        <v>0</v>
      </c>
      <c r="AG253" s="14">
        <v>80000</v>
      </c>
      <c r="AH253" s="3">
        <f t="shared" si="14"/>
        <v>80000</v>
      </c>
      <c r="AI253" s="3"/>
      <c r="AJ253" s="3"/>
      <c r="AK253" s="3"/>
      <c r="AL253" s="3">
        <f t="shared" si="13"/>
        <v>80000</v>
      </c>
      <c r="AM253" s="3"/>
      <c r="AN253">
        <v>0</v>
      </c>
      <c r="AO253">
        <v>0</v>
      </c>
      <c r="AP253">
        <v>0</v>
      </c>
      <c r="AQ253">
        <v>0</v>
      </c>
      <c r="AR253">
        <v>0</v>
      </c>
    </row>
    <row r="254" spans="1:44" hidden="1" x14ac:dyDescent="0.3">
      <c r="A254" t="s">
        <v>132</v>
      </c>
      <c r="B254" t="s">
        <v>133</v>
      </c>
      <c r="C254">
        <v>2</v>
      </c>
      <c r="D254" t="s">
        <v>499</v>
      </c>
      <c r="E254">
        <v>2.2000000000000002</v>
      </c>
      <c r="F254" t="s">
        <v>500</v>
      </c>
      <c r="G254" t="s">
        <v>222</v>
      </c>
      <c r="H254" t="s">
        <v>223</v>
      </c>
      <c r="I254" t="s">
        <v>52</v>
      </c>
      <c r="J254" t="s">
        <v>53</v>
      </c>
      <c r="K254" t="s">
        <v>91</v>
      </c>
      <c r="L254" t="s">
        <v>92</v>
      </c>
      <c r="M254" t="s">
        <v>490</v>
      </c>
      <c r="N254">
        <v>2</v>
      </c>
      <c r="O254" t="s">
        <v>235</v>
      </c>
      <c r="P254">
        <v>36</v>
      </c>
      <c r="Q254" t="s">
        <v>236</v>
      </c>
      <c r="R254" t="s">
        <v>237</v>
      </c>
      <c r="S254" t="s">
        <v>238</v>
      </c>
      <c r="T254">
        <v>3000</v>
      </c>
      <c r="U254" t="s">
        <v>44</v>
      </c>
      <c r="V254">
        <v>3571</v>
      </c>
      <c r="W254" t="s">
        <v>180</v>
      </c>
      <c r="X254">
        <v>0</v>
      </c>
      <c r="Y254" t="s">
        <v>46</v>
      </c>
      <c r="Z254" s="1">
        <v>61975132.049999997</v>
      </c>
      <c r="AA254" s="1">
        <v>61975132.049999997</v>
      </c>
      <c r="AB254" s="1">
        <v>18597997.370000001</v>
      </c>
      <c r="AC254" s="1">
        <v>18597997.370000001</v>
      </c>
      <c r="AD254" s="1">
        <v>14674301.460000001</v>
      </c>
      <c r="AE254" s="1">
        <v>3505080.12</v>
      </c>
      <c r="AF254" s="1">
        <v>3505080.12</v>
      </c>
      <c r="AG254" s="1">
        <v>261600000</v>
      </c>
      <c r="AH254" s="3">
        <f t="shared" si="14"/>
        <v>43377134.679999992</v>
      </c>
      <c r="AI254" s="3"/>
      <c r="AJ254" s="3"/>
      <c r="AK254" s="3">
        <v>40465939.9599998</v>
      </c>
      <c r="AL254" s="3">
        <f t="shared" si="13"/>
        <v>102441072.0099998</v>
      </c>
      <c r="AM254" s="3"/>
      <c r="AN254">
        <v>0</v>
      </c>
      <c r="AO254">
        <v>0</v>
      </c>
      <c r="AP254">
        <v>0</v>
      </c>
      <c r="AQ254">
        <v>0</v>
      </c>
      <c r="AR254">
        <v>0</v>
      </c>
    </row>
    <row r="255" spans="1:44" hidden="1" x14ac:dyDescent="0.3">
      <c r="A255" t="s">
        <v>132</v>
      </c>
      <c r="B255" t="s">
        <v>133</v>
      </c>
      <c r="C255">
        <v>1</v>
      </c>
      <c r="D255" t="s">
        <v>495</v>
      </c>
      <c r="E255">
        <v>1.3</v>
      </c>
      <c r="F255" t="s">
        <v>496</v>
      </c>
      <c r="G255" t="s">
        <v>34</v>
      </c>
      <c r="H255" t="s">
        <v>35</v>
      </c>
      <c r="I255" t="s">
        <v>52</v>
      </c>
      <c r="J255" t="s">
        <v>53</v>
      </c>
      <c r="K255" t="s">
        <v>54</v>
      </c>
      <c r="L255" t="s">
        <v>55</v>
      </c>
      <c r="M255" t="s">
        <v>490</v>
      </c>
      <c r="N255">
        <v>6</v>
      </c>
      <c r="O255" t="s">
        <v>40</v>
      </c>
      <c r="P255">
        <v>21</v>
      </c>
      <c r="Q255" t="s">
        <v>113</v>
      </c>
      <c r="R255" t="s">
        <v>57</v>
      </c>
      <c r="S255" t="s">
        <v>58</v>
      </c>
      <c r="T255">
        <v>3000</v>
      </c>
      <c r="U255" t="s">
        <v>44</v>
      </c>
      <c r="V255">
        <v>3571</v>
      </c>
      <c r="W255" t="s">
        <v>180</v>
      </c>
      <c r="X255">
        <v>0</v>
      </c>
      <c r="Y255" t="s">
        <v>46</v>
      </c>
      <c r="Z255" s="1">
        <v>10000000</v>
      </c>
      <c r="AA255" s="1">
        <v>10000000</v>
      </c>
      <c r="AB255" s="1">
        <v>2040231.42</v>
      </c>
      <c r="AC255" s="1">
        <v>1713490.74</v>
      </c>
      <c r="AD255" s="1">
        <v>1495653.54</v>
      </c>
      <c r="AE255" s="1">
        <v>399905.94</v>
      </c>
      <c r="AF255" s="1">
        <v>399905.94</v>
      </c>
      <c r="AG255" s="1"/>
      <c r="AH255" s="3">
        <f t="shared" si="14"/>
        <v>7959768.5800000001</v>
      </c>
      <c r="AI255" s="3"/>
      <c r="AJ255" s="3"/>
      <c r="AK255" s="3"/>
      <c r="AL255" s="3">
        <f t="shared" si="13"/>
        <v>10000000</v>
      </c>
      <c r="AM255" s="3"/>
      <c r="AN255">
        <v>0</v>
      </c>
      <c r="AO255">
        <v>0</v>
      </c>
      <c r="AP255">
        <v>0</v>
      </c>
      <c r="AQ255">
        <v>0</v>
      </c>
      <c r="AR255">
        <v>0</v>
      </c>
    </row>
    <row r="256" spans="1:44" hidden="1" x14ac:dyDescent="0.3">
      <c r="A256" t="s">
        <v>132</v>
      </c>
      <c r="B256" t="s">
        <v>133</v>
      </c>
      <c r="C256">
        <v>1</v>
      </c>
      <c r="D256" t="s">
        <v>495</v>
      </c>
      <c r="E256">
        <v>1.3</v>
      </c>
      <c r="F256" t="s">
        <v>496</v>
      </c>
      <c r="G256" t="s">
        <v>34</v>
      </c>
      <c r="H256" t="s">
        <v>35</v>
      </c>
      <c r="I256" t="s">
        <v>52</v>
      </c>
      <c r="J256" t="s">
        <v>53</v>
      </c>
      <c r="K256" t="s">
        <v>138</v>
      </c>
      <c r="L256" t="s">
        <v>139</v>
      </c>
      <c r="M256" t="s">
        <v>490</v>
      </c>
      <c r="N256">
        <v>3</v>
      </c>
      <c r="O256" t="s">
        <v>75</v>
      </c>
      <c r="P256">
        <v>43</v>
      </c>
      <c r="Q256" t="s">
        <v>385</v>
      </c>
      <c r="R256" t="s">
        <v>386</v>
      </c>
      <c r="S256" t="s">
        <v>387</v>
      </c>
      <c r="T256">
        <v>3000</v>
      </c>
      <c r="U256" t="s">
        <v>44</v>
      </c>
      <c r="V256">
        <v>3571</v>
      </c>
      <c r="W256" t="s">
        <v>180</v>
      </c>
      <c r="X256">
        <v>0</v>
      </c>
      <c r="Y256" t="s">
        <v>46</v>
      </c>
      <c r="Z256" s="1">
        <v>300000</v>
      </c>
      <c r="AA256" s="1">
        <v>300000</v>
      </c>
      <c r="AB256">
        <v>0</v>
      </c>
      <c r="AC256">
        <v>0</v>
      </c>
      <c r="AD256">
        <v>0</v>
      </c>
      <c r="AE256">
        <v>0</v>
      </c>
      <c r="AF256">
        <v>0</v>
      </c>
      <c r="AG256"/>
      <c r="AH256" s="3">
        <f t="shared" ref="AH256:AH287" si="15">Z256-AB256</f>
        <v>300000</v>
      </c>
      <c r="AI256" s="3"/>
      <c r="AJ256" s="3"/>
      <c r="AK256" s="3"/>
      <c r="AL256" s="3">
        <f t="shared" si="13"/>
        <v>300000</v>
      </c>
      <c r="AM256" s="3"/>
      <c r="AN256">
        <v>0</v>
      </c>
      <c r="AO256">
        <v>0</v>
      </c>
      <c r="AP256">
        <v>0</v>
      </c>
      <c r="AQ256">
        <v>0</v>
      </c>
      <c r="AR256">
        <v>0</v>
      </c>
    </row>
    <row r="257" spans="1:44" x14ac:dyDescent="0.3">
      <c r="A257" t="s">
        <v>132</v>
      </c>
      <c r="B257" t="s">
        <v>133</v>
      </c>
      <c r="C257">
        <v>1</v>
      </c>
      <c r="D257" t="s">
        <v>495</v>
      </c>
      <c r="E257">
        <v>1.3</v>
      </c>
      <c r="F257" t="s">
        <v>496</v>
      </c>
      <c r="G257" t="s">
        <v>34</v>
      </c>
      <c r="H257" t="s">
        <v>35</v>
      </c>
      <c r="I257" t="s">
        <v>52</v>
      </c>
      <c r="J257" t="s">
        <v>53</v>
      </c>
      <c r="K257" t="s">
        <v>329</v>
      </c>
      <c r="L257" t="s">
        <v>330</v>
      </c>
      <c r="M257" t="s">
        <v>490</v>
      </c>
      <c r="N257">
        <v>5</v>
      </c>
      <c r="O257" t="s">
        <v>258</v>
      </c>
      <c r="P257">
        <v>2</v>
      </c>
      <c r="Q257" t="s">
        <v>339</v>
      </c>
      <c r="R257" t="s">
        <v>340</v>
      </c>
      <c r="S257" t="s">
        <v>341</v>
      </c>
      <c r="T257">
        <v>3000</v>
      </c>
      <c r="U257" t="s">
        <v>44</v>
      </c>
      <c r="V257">
        <v>3581</v>
      </c>
      <c r="W257" t="s">
        <v>96</v>
      </c>
      <c r="X257">
        <v>0</v>
      </c>
      <c r="Y257" t="s">
        <v>46</v>
      </c>
      <c r="Z257" s="1">
        <v>0</v>
      </c>
      <c r="AA257" s="1">
        <v>15000</v>
      </c>
      <c r="AB257">
        <v>0</v>
      </c>
      <c r="AC257">
        <v>0</v>
      </c>
      <c r="AD257">
        <v>0</v>
      </c>
      <c r="AE257">
        <v>0</v>
      </c>
      <c r="AF257">
        <v>0</v>
      </c>
      <c r="AG257" s="1"/>
      <c r="AH257" s="3">
        <f t="shared" si="15"/>
        <v>0</v>
      </c>
      <c r="AI257" s="3"/>
      <c r="AJ257" s="3"/>
      <c r="AK257" s="3"/>
      <c r="AL257" s="3">
        <f t="shared" si="13"/>
        <v>0</v>
      </c>
      <c r="AM257" s="3"/>
      <c r="AN257">
        <v>0</v>
      </c>
      <c r="AO257">
        <v>0</v>
      </c>
      <c r="AP257">
        <v>0</v>
      </c>
      <c r="AQ257" s="1">
        <v>15000</v>
      </c>
      <c r="AR257" s="1">
        <v>-15000</v>
      </c>
    </row>
    <row r="258" spans="1:44" x14ac:dyDescent="0.3">
      <c r="A258" t="s">
        <v>132</v>
      </c>
      <c r="B258" t="s">
        <v>133</v>
      </c>
      <c r="C258">
        <v>1</v>
      </c>
      <c r="D258" t="s">
        <v>495</v>
      </c>
      <c r="E258">
        <v>1.3</v>
      </c>
      <c r="F258" t="s">
        <v>496</v>
      </c>
      <c r="G258" t="s">
        <v>34</v>
      </c>
      <c r="H258" t="s">
        <v>35</v>
      </c>
      <c r="I258" t="s">
        <v>52</v>
      </c>
      <c r="J258" t="s">
        <v>53</v>
      </c>
      <c r="K258" t="s">
        <v>329</v>
      </c>
      <c r="L258" t="s">
        <v>330</v>
      </c>
      <c r="M258" t="s">
        <v>490</v>
      </c>
      <c r="N258">
        <v>5</v>
      </c>
      <c r="O258" t="s">
        <v>258</v>
      </c>
      <c r="P258">
        <v>5</v>
      </c>
      <c r="Q258" t="s">
        <v>342</v>
      </c>
      <c r="R258" t="s">
        <v>343</v>
      </c>
      <c r="S258" t="s">
        <v>344</v>
      </c>
      <c r="T258">
        <v>3000</v>
      </c>
      <c r="U258" t="s">
        <v>44</v>
      </c>
      <c r="V258">
        <v>3581</v>
      </c>
      <c r="W258" t="s">
        <v>96</v>
      </c>
      <c r="X258">
        <v>0</v>
      </c>
      <c r="Y258" t="s">
        <v>46</v>
      </c>
      <c r="Z258" s="1">
        <v>15000</v>
      </c>
      <c r="AA258" s="1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 s="1"/>
      <c r="AH258" s="3">
        <f t="shared" si="15"/>
        <v>15000</v>
      </c>
      <c r="AI258" s="3"/>
      <c r="AJ258" s="3"/>
      <c r="AK258" s="3"/>
      <c r="AL258" s="3">
        <f t="shared" si="13"/>
        <v>15000</v>
      </c>
      <c r="AM258" s="3"/>
      <c r="AN258">
        <v>0</v>
      </c>
      <c r="AO258" s="1">
        <v>15000</v>
      </c>
      <c r="AP258">
        <v>0</v>
      </c>
      <c r="AQ258">
        <v>0</v>
      </c>
      <c r="AR258" s="1">
        <v>15000</v>
      </c>
    </row>
    <row r="259" spans="1:44" x14ac:dyDescent="0.3">
      <c r="A259" t="s">
        <v>69</v>
      </c>
      <c r="B259" t="s">
        <v>70</v>
      </c>
      <c r="C259">
        <v>2</v>
      </c>
      <c r="D259" t="s">
        <v>499</v>
      </c>
      <c r="E259">
        <v>2.1</v>
      </c>
      <c r="F259" t="s">
        <v>498</v>
      </c>
      <c r="G259" t="s">
        <v>89</v>
      </c>
      <c r="H259" t="s">
        <v>90</v>
      </c>
      <c r="I259" t="s">
        <v>52</v>
      </c>
      <c r="J259" t="s">
        <v>53</v>
      </c>
      <c r="K259" t="s">
        <v>91</v>
      </c>
      <c r="L259" t="s">
        <v>92</v>
      </c>
      <c r="M259" t="s">
        <v>490</v>
      </c>
      <c r="N259">
        <v>3</v>
      </c>
      <c r="O259" t="s">
        <v>75</v>
      </c>
      <c r="P259">
        <v>35</v>
      </c>
      <c r="Q259" t="s">
        <v>93</v>
      </c>
      <c r="R259" t="s">
        <v>94</v>
      </c>
      <c r="S259" t="s">
        <v>95</v>
      </c>
      <c r="T259">
        <v>3000</v>
      </c>
      <c r="U259" t="s">
        <v>44</v>
      </c>
      <c r="V259">
        <v>3581</v>
      </c>
      <c r="W259" t="s">
        <v>96</v>
      </c>
      <c r="X259">
        <v>0</v>
      </c>
      <c r="Y259" t="s">
        <v>46</v>
      </c>
      <c r="Z259" s="1">
        <v>100000000</v>
      </c>
      <c r="AA259" s="1">
        <v>100000000</v>
      </c>
      <c r="AB259" s="1">
        <v>21543943.07</v>
      </c>
      <c r="AC259" s="1">
        <v>21543943.07</v>
      </c>
      <c r="AD259" s="1">
        <v>21543943.07</v>
      </c>
      <c r="AE259" s="1">
        <v>21543943.07</v>
      </c>
      <c r="AF259" s="1">
        <v>21543943.07</v>
      </c>
      <c r="AG259" s="1">
        <v>204240000</v>
      </c>
      <c r="AH259" s="3">
        <f t="shared" si="15"/>
        <v>78456056.930000007</v>
      </c>
      <c r="AI259" s="3">
        <v>54240000</v>
      </c>
      <c r="AJ259" s="3"/>
      <c r="AK259" s="3"/>
      <c r="AL259" s="3">
        <f t="shared" ref="AL259:AL322" si="16">Z259+AI259-AJ259+AK259</f>
        <v>154240000</v>
      </c>
      <c r="AM259" s="3"/>
      <c r="AN259">
        <v>0</v>
      </c>
      <c r="AO259">
        <v>0</v>
      </c>
      <c r="AP259">
        <v>0</v>
      </c>
      <c r="AQ259">
        <v>0</v>
      </c>
      <c r="AR259">
        <v>0</v>
      </c>
    </row>
    <row r="260" spans="1:44" x14ac:dyDescent="0.3">
      <c r="A260" t="s">
        <v>132</v>
      </c>
      <c r="B260" t="s">
        <v>133</v>
      </c>
      <c r="C260">
        <v>2</v>
      </c>
      <c r="D260" t="s">
        <v>499</v>
      </c>
      <c r="E260">
        <v>2.1</v>
      </c>
      <c r="F260" t="s">
        <v>498</v>
      </c>
      <c r="G260" t="s">
        <v>89</v>
      </c>
      <c r="H260" t="s">
        <v>90</v>
      </c>
      <c r="I260" t="s">
        <v>52</v>
      </c>
      <c r="J260" t="s">
        <v>53</v>
      </c>
      <c r="K260" t="s">
        <v>91</v>
      </c>
      <c r="L260" t="s">
        <v>92</v>
      </c>
      <c r="M260" t="s">
        <v>490</v>
      </c>
      <c r="N260">
        <v>3</v>
      </c>
      <c r="O260" t="s">
        <v>75</v>
      </c>
      <c r="P260">
        <v>35</v>
      </c>
      <c r="Q260" t="s">
        <v>93</v>
      </c>
      <c r="R260" t="s">
        <v>94</v>
      </c>
      <c r="S260" t="s">
        <v>95</v>
      </c>
      <c r="T260">
        <v>3000</v>
      </c>
      <c r="U260" t="s">
        <v>44</v>
      </c>
      <c r="V260">
        <v>3581</v>
      </c>
      <c r="W260" t="s">
        <v>96</v>
      </c>
      <c r="X260">
        <v>0</v>
      </c>
      <c r="Y260" t="s">
        <v>46</v>
      </c>
      <c r="Z260" s="1">
        <v>10000000</v>
      </c>
      <c r="AA260" s="1">
        <v>10000000</v>
      </c>
      <c r="AB260" s="1">
        <v>9972007.4100000001</v>
      </c>
      <c r="AC260" s="1">
        <v>9972007.4100000001</v>
      </c>
      <c r="AD260" s="1">
        <v>9972007.4100000001</v>
      </c>
      <c r="AE260" s="1">
        <v>9972007.4100000001</v>
      </c>
      <c r="AF260" s="1">
        <v>9972007.4100000001</v>
      </c>
      <c r="AG260" s="1"/>
      <c r="AH260" s="3">
        <f t="shared" si="15"/>
        <v>27992.589999999851</v>
      </c>
      <c r="AI260" s="3"/>
      <c r="AJ260" s="3"/>
      <c r="AK260" s="3"/>
      <c r="AL260" s="3">
        <f t="shared" si="16"/>
        <v>10000000</v>
      </c>
      <c r="AM260" s="3"/>
      <c r="AN260">
        <v>0</v>
      </c>
      <c r="AO260">
        <v>0</v>
      </c>
      <c r="AP260">
        <v>0</v>
      </c>
      <c r="AQ260">
        <v>0</v>
      </c>
      <c r="AR260">
        <v>0</v>
      </c>
    </row>
    <row r="261" spans="1:44" x14ac:dyDescent="0.3">
      <c r="A261" t="s">
        <v>132</v>
      </c>
      <c r="B261" t="s">
        <v>133</v>
      </c>
      <c r="C261">
        <v>2</v>
      </c>
      <c r="D261" t="s">
        <v>499</v>
      </c>
      <c r="E261">
        <v>2.2999999999999998</v>
      </c>
      <c r="F261" t="s">
        <v>501</v>
      </c>
      <c r="G261" t="s">
        <v>206</v>
      </c>
      <c r="H261" t="s">
        <v>207</v>
      </c>
      <c r="I261" t="s">
        <v>52</v>
      </c>
      <c r="J261" t="s">
        <v>53</v>
      </c>
      <c r="K261" t="s">
        <v>91</v>
      </c>
      <c r="L261" t="s">
        <v>92</v>
      </c>
      <c r="M261" t="s">
        <v>490</v>
      </c>
      <c r="N261">
        <v>3</v>
      </c>
      <c r="O261" t="s">
        <v>75</v>
      </c>
      <c r="P261">
        <v>39</v>
      </c>
      <c r="Q261" t="s">
        <v>208</v>
      </c>
      <c r="R261" t="s">
        <v>209</v>
      </c>
      <c r="S261" t="s">
        <v>210</v>
      </c>
      <c r="T261">
        <v>3000</v>
      </c>
      <c r="U261" t="s">
        <v>44</v>
      </c>
      <c r="V261">
        <v>3581</v>
      </c>
      <c r="W261" t="s">
        <v>96</v>
      </c>
      <c r="X261">
        <v>0</v>
      </c>
      <c r="Y261" t="s">
        <v>46</v>
      </c>
      <c r="Z261" s="1">
        <v>1000000</v>
      </c>
      <c r="AA261" s="1">
        <v>1000000</v>
      </c>
      <c r="AB261" s="1">
        <v>998329.24</v>
      </c>
      <c r="AC261" s="1">
        <v>859129.24</v>
      </c>
      <c r="AD261" s="1">
        <v>91237.33</v>
      </c>
      <c r="AE261">
        <v>0</v>
      </c>
      <c r="AF261">
        <v>0</v>
      </c>
      <c r="AG261"/>
      <c r="AH261" s="3">
        <f t="shared" si="15"/>
        <v>1670.7600000000093</v>
      </c>
      <c r="AI261" s="3"/>
      <c r="AJ261" s="3"/>
      <c r="AK261" s="3"/>
      <c r="AL261" s="3">
        <f t="shared" si="16"/>
        <v>1000000</v>
      </c>
      <c r="AM261" s="3"/>
      <c r="AN261">
        <v>0</v>
      </c>
      <c r="AO261">
        <v>0</v>
      </c>
      <c r="AP261">
        <v>0</v>
      </c>
      <c r="AQ261">
        <v>0</v>
      </c>
      <c r="AR261">
        <v>0</v>
      </c>
    </row>
    <row r="262" spans="1:44" x14ac:dyDescent="0.3">
      <c r="A262" t="s">
        <v>132</v>
      </c>
      <c r="B262" t="s">
        <v>133</v>
      </c>
      <c r="C262">
        <v>2</v>
      </c>
      <c r="D262" t="s">
        <v>499</v>
      </c>
      <c r="E262">
        <v>2.1</v>
      </c>
      <c r="F262" t="s">
        <v>498</v>
      </c>
      <c r="G262" t="s">
        <v>400</v>
      </c>
      <c r="H262" t="s">
        <v>401</v>
      </c>
      <c r="I262" t="s">
        <v>99</v>
      </c>
      <c r="J262" t="s">
        <v>100</v>
      </c>
      <c r="K262" t="s">
        <v>402</v>
      </c>
      <c r="L262" t="s">
        <v>403</v>
      </c>
      <c r="M262" t="s">
        <v>490</v>
      </c>
      <c r="N262">
        <v>4</v>
      </c>
      <c r="O262" t="s">
        <v>273</v>
      </c>
      <c r="P262">
        <v>56</v>
      </c>
      <c r="Q262" t="s">
        <v>404</v>
      </c>
      <c r="R262" t="s">
        <v>405</v>
      </c>
      <c r="S262" t="s">
        <v>406</v>
      </c>
      <c r="T262">
        <v>3000</v>
      </c>
      <c r="U262" t="s">
        <v>44</v>
      </c>
      <c r="V262">
        <v>3581</v>
      </c>
      <c r="W262" t="s">
        <v>96</v>
      </c>
      <c r="X262">
        <v>0</v>
      </c>
      <c r="Y262" t="s">
        <v>46</v>
      </c>
      <c r="Z262" s="1">
        <v>80000</v>
      </c>
      <c r="AA262" s="1">
        <v>80000</v>
      </c>
      <c r="AB262">
        <v>0</v>
      </c>
      <c r="AC262">
        <v>0</v>
      </c>
      <c r="AD262">
        <v>0</v>
      </c>
      <c r="AE262">
        <v>0</v>
      </c>
      <c r="AF262">
        <v>0</v>
      </c>
      <c r="AG262"/>
      <c r="AH262" s="3">
        <f t="shared" si="15"/>
        <v>80000</v>
      </c>
      <c r="AI262" s="3"/>
      <c r="AJ262" s="3"/>
      <c r="AK262" s="3"/>
      <c r="AL262" s="3">
        <f t="shared" si="16"/>
        <v>80000</v>
      </c>
      <c r="AM262" s="3"/>
      <c r="AN262">
        <v>0</v>
      </c>
      <c r="AO262">
        <v>0</v>
      </c>
      <c r="AP262">
        <v>0</v>
      </c>
      <c r="AQ262">
        <v>0</v>
      </c>
      <c r="AR262">
        <v>0</v>
      </c>
    </row>
    <row r="263" spans="1:44" hidden="1" x14ac:dyDescent="0.3">
      <c r="A263" t="s">
        <v>132</v>
      </c>
      <c r="B263" t="s">
        <v>133</v>
      </c>
      <c r="C263">
        <v>1</v>
      </c>
      <c r="D263" t="s">
        <v>495</v>
      </c>
      <c r="E263">
        <v>1.3</v>
      </c>
      <c r="F263" t="s">
        <v>496</v>
      </c>
      <c r="G263" t="s">
        <v>34</v>
      </c>
      <c r="H263" t="s">
        <v>35</v>
      </c>
      <c r="I263" t="s">
        <v>52</v>
      </c>
      <c r="J263" t="s">
        <v>53</v>
      </c>
      <c r="K263" t="s">
        <v>329</v>
      </c>
      <c r="L263" t="s">
        <v>330</v>
      </c>
      <c r="M263" t="s">
        <v>490</v>
      </c>
      <c r="N263">
        <v>6</v>
      </c>
      <c r="O263" t="s">
        <v>40</v>
      </c>
      <c r="P263">
        <v>4</v>
      </c>
      <c r="Q263" t="s">
        <v>350</v>
      </c>
      <c r="R263" t="s">
        <v>351</v>
      </c>
      <c r="S263" t="s">
        <v>352</v>
      </c>
      <c r="T263">
        <v>3000</v>
      </c>
      <c r="U263" t="s">
        <v>44</v>
      </c>
      <c r="V263">
        <v>3611</v>
      </c>
      <c r="W263" t="s">
        <v>353</v>
      </c>
      <c r="X263">
        <v>0</v>
      </c>
      <c r="Y263" t="s">
        <v>46</v>
      </c>
      <c r="Z263" s="1">
        <v>27900000</v>
      </c>
      <c r="AA263" s="1">
        <v>27900000</v>
      </c>
      <c r="AB263" s="1">
        <v>46197</v>
      </c>
      <c r="AC263">
        <v>0</v>
      </c>
      <c r="AD263">
        <v>0</v>
      </c>
      <c r="AE263">
        <v>0</v>
      </c>
      <c r="AF263">
        <v>0</v>
      </c>
      <c r="AG263" s="1">
        <v>35000000</v>
      </c>
      <c r="AH263" s="3">
        <f t="shared" si="15"/>
        <v>27853803</v>
      </c>
      <c r="AI263" s="3"/>
      <c r="AJ263" s="3"/>
      <c r="AK263" s="3">
        <f>AG263-Z263</f>
        <v>7100000</v>
      </c>
      <c r="AL263" s="3">
        <f t="shared" si="16"/>
        <v>35000000</v>
      </c>
      <c r="AM263" s="3"/>
      <c r="AN263">
        <v>0</v>
      </c>
      <c r="AO263">
        <v>0</v>
      </c>
      <c r="AP263">
        <v>0</v>
      </c>
      <c r="AQ263">
        <v>0</v>
      </c>
      <c r="AR263">
        <v>0</v>
      </c>
    </row>
    <row r="264" spans="1:44" hidden="1" x14ac:dyDescent="0.3">
      <c r="A264" t="s">
        <v>132</v>
      </c>
      <c r="B264" t="s">
        <v>133</v>
      </c>
      <c r="C264">
        <v>1</v>
      </c>
      <c r="D264" t="s">
        <v>495</v>
      </c>
      <c r="E264">
        <v>1.3</v>
      </c>
      <c r="F264" t="s">
        <v>496</v>
      </c>
      <c r="G264" t="s">
        <v>34</v>
      </c>
      <c r="H264" t="s">
        <v>35</v>
      </c>
      <c r="I264" t="s">
        <v>52</v>
      </c>
      <c r="J264" t="s">
        <v>53</v>
      </c>
      <c r="K264" t="s">
        <v>329</v>
      </c>
      <c r="L264" t="s">
        <v>330</v>
      </c>
      <c r="M264" t="s">
        <v>490</v>
      </c>
      <c r="N264">
        <v>6</v>
      </c>
      <c r="O264" t="s">
        <v>40</v>
      </c>
      <c r="P264">
        <v>4</v>
      </c>
      <c r="Q264" t="s">
        <v>350</v>
      </c>
      <c r="R264" t="s">
        <v>351</v>
      </c>
      <c r="S264" t="s">
        <v>352</v>
      </c>
      <c r="T264">
        <v>3000</v>
      </c>
      <c r="U264" t="s">
        <v>44</v>
      </c>
      <c r="V264">
        <v>3611</v>
      </c>
      <c r="W264" t="s">
        <v>353</v>
      </c>
      <c r="X264">
        <v>1</v>
      </c>
      <c r="Y264" t="s">
        <v>354</v>
      </c>
      <c r="Z264" s="1">
        <v>1500000</v>
      </c>
      <c r="AA264" s="1">
        <v>1500000</v>
      </c>
      <c r="AB264">
        <v>0</v>
      </c>
      <c r="AC264">
        <v>0</v>
      </c>
      <c r="AD264">
        <v>0</v>
      </c>
      <c r="AE264">
        <v>0</v>
      </c>
      <c r="AF264">
        <v>0</v>
      </c>
      <c r="AG264" s="1">
        <v>1740000</v>
      </c>
      <c r="AH264" s="3">
        <f t="shared" si="15"/>
        <v>1500000</v>
      </c>
      <c r="AI264" s="3"/>
      <c r="AJ264" s="3"/>
      <c r="AK264" s="3">
        <v>240000</v>
      </c>
      <c r="AL264" s="3">
        <f t="shared" si="16"/>
        <v>1740000</v>
      </c>
      <c r="AM264" s="3"/>
      <c r="AN264">
        <v>0</v>
      </c>
      <c r="AO264">
        <v>0</v>
      </c>
      <c r="AP264">
        <v>0</v>
      </c>
      <c r="AQ264">
        <v>0</v>
      </c>
      <c r="AR264">
        <v>0</v>
      </c>
    </row>
    <row r="265" spans="1:44" hidden="1" x14ac:dyDescent="0.3">
      <c r="A265" t="s">
        <v>132</v>
      </c>
      <c r="B265" t="s">
        <v>133</v>
      </c>
      <c r="C265">
        <v>1</v>
      </c>
      <c r="D265" t="s">
        <v>495</v>
      </c>
      <c r="E265">
        <v>1.3</v>
      </c>
      <c r="F265" t="s">
        <v>496</v>
      </c>
      <c r="G265" t="s">
        <v>34</v>
      </c>
      <c r="H265" t="s">
        <v>35</v>
      </c>
      <c r="I265" t="s">
        <v>52</v>
      </c>
      <c r="J265" t="s">
        <v>53</v>
      </c>
      <c r="K265" t="s">
        <v>54</v>
      </c>
      <c r="L265" t="s">
        <v>55</v>
      </c>
      <c r="M265" t="s">
        <v>490</v>
      </c>
      <c r="N265">
        <v>6</v>
      </c>
      <c r="O265" t="s">
        <v>40</v>
      </c>
      <c r="P265">
        <v>21</v>
      </c>
      <c r="Q265" t="s">
        <v>113</v>
      </c>
      <c r="R265" t="s">
        <v>57</v>
      </c>
      <c r="S265" t="s">
        <v>58</v>
      </c>
      <c r="T265">
        <v>3000</v>
      </c>
      <c r="U265" t="s">
        <v>44</v>
      </c>
      <c r="V265">
        <v>3631</v>
      </c>
      <c r="W265" t="s">
        <v>365</v>
      </c>
      <c r="X265">
        <v>0</v>
      </c>
      <c r="Y265" t="s">
        <v>46</v>
      </c>
      <c r="Z265" s="1">
        <v>4866666.55</v>
      </c>
      <c r="AA265" s="1">
        <v>4866666.55</v>
      </c>
      <c r="AB265" s="1">
        <v>3649999.82</v>
      </c>
      <c r="AC265" s="1">
        <v>3649999.82</v>
      </c>
      <c r="AD265">
        <v>0</v>
      </c>
      <c r="AE265">
        <v>0</v>
      </c>
      <c r="AF265">
        <v>0</v>
      </c>
      <c r="AG265"/>
      <c r="AH265" s="3">
        <f t="shared" si="15"/>
        <v>1216666.73</v>
      </c>
      <c r="AI265" s="3"/>
      <c r="AJ265" s="3"/>
      <c r="AK265" s="3"/>
      <c r="AL265" s="3">
        <f t="shared" si="16"/>
        <v>4866666.55</v>
      </c>
      <c r="AM265" s="3"/>
      <c r="AN265">
        <v>0</v>
      </c>
      <c r="AO265">
        <v>0</v>
      </c>
      <c r="AP265">
        <v>0</v>
      </c>
      <c r="AQ265">
        <v>0</v>
      </c>
      <c r="AR265">
        <v>0</v>
      </c>
    </row>
    <row r="266" spans="1:44" hidden="1" x14ac:dyDescent="0.3">
      <c r="A266" t="s">
        <v>132</v>
      </c>
      <c r="B266" t="s">
        <v>133</v>
      </c>
      <c r="C266">
        <v>1</v>
      </c>
      <c r="D266" t="s">
        <v>495</v>
      </c>
      <c r="E266">
        <v>1.3</v>
      </c>
      <c r="F266" t="s">
        <v>496</v>
      </c>
      <c r="G266" t="s">
        <v>34</v>
      </c>
      <c r="H266" t="s">
        <v>35</v>
      </c>
      <c r="I266" t="s">
        <v>52</v>
      </c>
      <c r="J266" t="s">
        <v>53</v>
      </c>
      <c r="K266" t="s">
        <v>329</v>
      </c>
      <c r="L266" t="s">
        <v>330</v>
      </c>
      <c r="M266" t="s">
        <v>490</v>
      </c>
      <c r="N266">
        <v>6</v>
      </c>
      <c r="O266" t="s">
        <v>40</v>
      </c>
      <c r="P266">
        <v>4</v>
      </c>
      <c r="Q266" t="s">
        <v>350</v>
      </c>
      <c r="R266" t="s">
        <v>351</v>
      </c>
      <c r="S266" t="s">
        <v>352</v>
      </c>
      <c r="T266">
        <v>3000</v>
      </c>
      <c r="U266" t="s">
        <v>44</v>
      </c>
      <c r="V266">
        <v>3651</v>
      </c>
      <c r="W266" t="s">
        <v>355</v>
      </c>
      <c r="X266">
        <v>0</v>
      </c>
      <c r="Y266" t="s">
        <v>46</v>
      </c>
      <c r="Z266" s="1">
        <v>3000000</v>
      </c>
      <c r="AA266" s="1">
        <v>3000000</v>
      </c>
      <c r="AB266" s="1">
        <v>2336400</v>
      </c>
      <c r="AC266" s="1">
        <v>2336400</v>
      </c>
      <c r="AD266">
        <v>0</v>
      </c>
      <c r="AE266">
        <v>0</v>
      </c>
      <c r="AF266">
        <v>0</v>
      </c>
      <c r="AG266" s="1">
        <v>4728216</v>
      </c>
      <c r="AH266" s="3">
        <f t="shared" si="15"/>
        <v>663600</v>
      </c>
      <c r="AI266" s="3"/>
      <c r="AJ266" s="3"/>
      <c r="AK266" s="3">
        <v>1728216</v>
      </c>
      <c r="AL266" s="3">
        <f t="shared" si="16"/>
        <v>4728216</v>
      </c>
      <c r="AM266" s="3"/>
      <c r="AN266">
        <v>0</v>
      </c>
      <c r="AO266">
        <v>0</v>
      </c>
      <c r="AP266">
        <v>0</v>
      </c>
      <c r="AQ266">
        <v>0</v>
      </c>
      <c r="AR266">
        <v>0</v>
      </c>
    </row>
    <row r="267" spans="1:44" hidden="1" x14ac:dyDescent="0.3">
      <c r="A267" t="s">
        <v>132</v>
      </c>
      <c r="B267" t="s">
        <v>133</v>
      </c>
      <c r="C267">
        <v>1</v>
      </c>
      <c r="D267" t="s">
        <v>495</v>
      </c>
      <c r="E267">
        <v>1.3</v>
      </c>
      <c r="F267" t="s">
        <v>496</v>
      </c>
      <c r="G267" t="s">
        <v>34</v>
      </c>
      <c r="H267" t="s">
        <v>35</v>
      </c>
      <c r="I267" t="s">
        <v>52</v>
      </c>
      <c r="J267" t="s">
        <v>53</v>
      </c>
      <c r="K267" t="s">
        <v>329</v>
      </c>
      <c r="L267" t="s">
        <v>330</v>
      </c>
      <c r="M267" t="s">
        <v>490</v>
      </c>
      <c r="N267">
        <v>6</v>
      </c>
      <c r="O267" t="s">
        <v>40</v>
      </c>
      <c r="P267">
        <v>4</v>
      </c>
      <c r="Q267" t="s">
        <v>350</v>
      </c>
      <c r="R267" t="s">
        <v>351</v>
      </c>
      <c r="S267" t="s">
        <v>352</v>
      </c>
      <c r="T267">
        <v>3000</v>
      </c>
      <c r="U267" t="s">
        <v>44</v>
      </c>
      <c r="V267">
        <v>3661</v>
      </c>
      <c r="W267" t="s">
        <v>356</v>
      </c>
      <c r="X267">
        <v>0</v>
      </c>
      <c r="Y267" t="s">
        <v>46</v>
      </c>
      <c r="Z267" s="1">
        <v>7000000</v>
      </c>
      <c r="AA267" s="1">
        <v>7000000</v>
      </c>
      <c r="AB267" s="1">
        <v>2421165.98</v>
      </c>
      <c r="AC267" s="1">
        <v>2421165.98</v>
      </c>
      <c r="AD267" s="1">
        <v>269018.44</v>
      </c>
      <c r="AE267">
        <v>0</v>
      </c>
      <c r="AF267">
        <v>0</v>
      </c>
      <c r="AG267" s="1">
        <v>8995784</v>
      </c>
      <c r="AH267" s="3">
        <f t="shared" si="15"/>
        <v>4578834.0199999996</v>
      </c>
      <c r="AI267" s="3"/>
      <c r="AJ267" s="3"/>
      <c r="AK267" s="3">
        <v>1995784</v>
      </c>
      <c r="AL267" s="3">
        <f t="shared" si="16"/>
        <v>8995784</v>
      </c>
      <c r="AM267" s="3"/>
      <c r="AN267">
        <v>0</v>
      </c>
      <c r="AO267">
        <v>0</v>
      </c>
      <c r="AP267">
        <v>0</v>
      </c>
      <c r="AQ267">
        <v>0</v>
      </c>
      <c r="AR267">
        <v>0</v>
      </c>
    </row>
    <row r="268" spans="1:44" hidden="1" x14ac:dyDescent="0.3">
      <c r="A268" t="s">
        <v>132</v>
      </c>
      <c r="B268" t="s">
        <v>133</v>
      </c>
      <c r="C268">
        <v>1</v>
      </c>
      <c r="D268" t="s">
        <v>495</v>
      </c>
      <c r="E268">
        <v>1.3</v>
      </c>
      <c r="F268" t="s">
        <v>496</v>
      </c>
      <c r="G268" t="s">
        <v>34</v>
      </c>
      <c r="H268" t="s">
        <v>35</v>
      </c>
      <c r="I268" t="s">
        <v>36</v>
      </c>
      <c r="J268" t="s">
        <v>37</v>
      </c>
      <c r="K268" t="s">
        <v>38</v>
      </c>
      <c r="L268" t="s">
        <v>39</v>
      </c>
      <c r="M268" t="s">
        <v>490</v>
      </c>
      <c r="N268">
        <v>6</v>
      </c>
      <c r="O268" t="s">
        <v>40</v>
      </c>
      <c r="P268">
        <v>18</v>
      </c>
      <c r="Q268" t="s">
        <v>300</v>
      </c>
      <c r="R268" t="s">
        <v>301</v>
      </c>
      <c r="S268" t="s">
        <v>302</v>
      </c>
      <c r="T268">
        <v>3000</v>
      </c>
      <c r="U268" t="s">
        <v>44</v>
      </c>
      <c r="V268">
        <v>3711</v>
      </c>
      <c r="W268" t="s">
        <v>309</v>
      </c>
      <c r="X268">
        <v>0</v>
      </c>
      <c r="Y268" t="s">
        <v>46</v>
      </c>
      <c r="Z268" s="1">
        <v>8960</v>
      </c>
      <c r="AA268" s="1">
        <v>8960</v>
      </c>
      <c r="AB268">
        <v>0</v>
      </c>
      <c r="AC268">
        <v>0</v>
      </c>
      <c r="AD268">
        <v>0</v>
      </c>
      <c r="AE268">
        <v>0</v>
      </c>
      <c r="AF268">
        <v>0</v>
      </c>
      <c r="AG268"/>
      <c r="AH268" s="3">
        <f t="shared" si="15"/>
        <v>8960</v>
      </c>
      <c r="AI268" s="3"/>
      <c r="AJ268" s="3"/>
      <c r="AK268" s="3"/>
      <c r="AL268" s="3">
        <f t="shared" si="16"/>
        <v>8960</v>
      </c>
      <c r="AM268" s="3"/>
      <c r="AN268">
        <v>0</v>
      </c>
      <c r="AO268">
        <v>0</v>
      </c>
      <c r="AP268">
        <v>0</v>
      </c>
      <c r="AQ268">
        <v>0</v>
      </c>
      <c r="AR268">
        <v>0</v>
      </c>
    </row>
    <row r="269" spans="1:44" hidden="1" x14ac:dyDescent="0.3">
      <c r="A269" t="s">
        <v>132</v>
      </c>
      <c r="B269" t="s">
        <v>133</v>
      </c>
      <c r="C269">
        <v>1</v>
      </c>
      <c r="D269" t="s">
        <v>495</v>
      </c>
      <c r="E269">
        <v>1.3</v>
      </c>
      <c r="F269" t="s">
        <v>496</v>
      </c>
      <c r="G269" t="s">
        <v>34</v>
      </c>
      <c r="H269" t="s">
        <v>35</v>
      </c>
      <c r="I269" t="s">
        <v>52</v>
      </c>
      <c r="J269" t="s">
        <v>53</v>
      </c>
      <c r="K269" t="s">
        <v>329</v>
      </c>
      <c r="L269" t="s">
        <v>330</v>
      </c>
      <c r="M269" t="s">
        <v>490</v>
      </c>
      <c r="N269">
        <v>6</v>
      </c>
      <c r="O269" t="s">
        <v>40</v>
      </c>
      <c r="P269">
        <v>3</v>
      </c>
      <c r="Q269" t="s">
        <v>346</v>
      </c>
      <c r="R269" t="s">
        <v>347</v>
      </c>
      <c r="S269" t="s">
        <v>348</v>
      </c>
      <c r="T269">
        <v>3000</v>
      </c>
      <c r="U269" t="s">
        <v>44</v>
      </c>
      <c r="V269">
        <v>3711</v>
      </c>
      <c r="W269" t="s">
        <v>309</v>
      </c>
      <c r="X269">
        <v>0</v>
      </c>
      <c r="Y269" t="s">
        <v>46</v>
      </c>
      <c r="Z269" s="1">
        <v>14707.69</v>
      </c>
      <c r="AA269" s="1">
        <v>14707.69</v>
      </c>
      <c r="AB269">
        <v>0</v>
      </c>
      <c r="AC269">
        <v>0</v>
      </c>
      <c r="AD269">
        <v>0</v>
      </c>
      <c r="AE269">
        <v>0</v>
      </c>
      <c r="AF269">
        <v>0</v>
      </c>
      <c r="AG269" s="1"/>
      <c r="AH269" s="3">
        <f t="shared" si="15"/>
        <v>14707.69</v>
      </c>
      <c r="AI269" s="3"/>
      <c r="AJ269" s="3"/>
      <c r="AK269" s="3"/>
      <c r="AL269" s="3">
        <f t="shared" si="16"/>
        <v>14707.69</v>
      </c>
      <c r="AM269" s="3"/>
      <c r="AN269">
        <v>0</v>
      </c>
      <c r="AO269">
        <v>0</v>
      </c>
      <c r="AP269">
        <v>0</v>
      </c>
      <c r="AQ269">
        <v>0</v>
      </c>
      <c r="AR269">
        <v>0</v>
      </c>
    </row>
    <row r="270" spans="1:44" hidden="1" x14ac:dyDescent="0.3">
      <c r="A270" t="s">
        <v>132</v>
      </c>
      <c r="B270" t="s">
        <v>133</v>
      </c>
      <c r="C270">
        <v>1</v>
      </c>
      <c r="D270" t="s">
        <v>495</v>
      </c>
      <c r="E270">
        <v>1.3</v>
      </c>
      <c r="F270" t="s">
        <v>496</v>
      </c>
      <c r="G270" t="s">
        <v>34</v>
      </c>
      <c r="H270" t="s">
        <v>35</v>
      </c>
      <c r="I270" t="s">
        <v>36</v>
      </c>
      <c r="J270" t="s">
        <v>37</v>
      </c>
      <c r="K270" t="s">
        <v>38</v>
      </c>
      <c r="L270" t="s">
        <v>39</v>
      </c>
      <c r="M270" t="s">
        <v>490</v>
      </c>
      <c r="N270">
        <v>6</v>
      </c>
      <c r="O270" t="s">
        <v>40</v>
      </c>
      <c r="P270">
        <v>18</v>
      </c>
      <c r="Q270" t="s">
        <v>300</v>
      </c>
      <c r="R270" t="s">
        <v>301</v>
      </c>
      <c r="S270" t="s">
        <v>302</v>
      </c>
      <c r="T270">
        <v>3000</v>
      </c>
      <c r="U270" t="s">
        <v>44</v>
      </c>
      <c r="V270">
        <v>3721</v>
      </c>
      <c r="W270" t="s">
        <v>310</v>
      </c>
      <c r="X270">
        <v>0</v>
      </c>
      <c r="Y270" t="s">
        <v>46</v>
      </c>
      <c r="Z270" s="1">
        <v>2480</v>
      </c>
      <c r="AA270" s="1">
        <v>2480</v>
      </c>
      <c r="AB270">
        <v>0</v>
      </c>
      <c r="AC270">
        <v>0</v>
      </c>
      <c r="AD270">
        <v>0</v>
      </c>
      <c r="AE270">
        <v>0</v>
      </c>
      <c r="AF270">
        <v>0</v>
      </c>
      <c r="AG270"/>
      <c r="AH270" s="3">
        <f t="shared" si="15"/>
        <v>2480</v>
      </c>
      <c r="AI270" s="3"/>
      <c r="AJ270" s="3"/>
      <c r="AK270" s="3"/>
      <c r="AL270" s="3">
        <f t="shared" si="16"/>
        <v>2480</v>
      </c>
      <c r="AM270" s="3"/>
      <c r="AN270">
        <v>0</v>
      </c>
      <c r="AO270">
        <v>0</v>
      </c>
      <c r="AP270">
        <v>0</v>
      </c>
      <c r="AQ270">
        <v>0</v>
      </c>
      <c r="AR270">
        <v>0</v>
      </c>
    </row>
    <row r="271" spans="1:44" hidden="1" x14ac:dyDescent="0.3">
      <c r="A271" t="s">
        <v>132</v>
      </c>
      <c r="B271" t="s">
        <v>133</v>
      </c>
      <c r="C271">
        <v>1</v>
      </c>
      <c r="D271" t="s">
        <v>495</v>
      </c>
      <c r="E271">
        <v>1.3</v>
      </c>
      <c r="F271" t="s">
        <v>496</v>
      </c>
      <c r="G271" t="s">
        <v>34</v>
      </c>
      <c r="H271" t="s">
        <v>35</v>
      </c>
      <c r="I271" t="s">
        <v>52</v>
      </c>
      <c r="J271" t="s">
        <v>53</v>
      </c>
      <c r="K271" t="s">
        <v>329</v>
      </c>
      <c r="L271" t="s">
        <v>330</v>
      </c>
      <c r="M271" t="s">
        <v>490</v>
      </c>
      <c r="N271">
        <v>6</v>
      </c>
      <c r="O271" t="s">
        <v>40</v>
      </c>
      <c r="P271">
        <v>3</v>
      </c>
      <c r="Q271" t="s">
        <v>346</v>
      </c>
      <c r="R271" t="s">
        <v>347</v>
      </c>
      <c r="S271" t="s">
        <v>348</v>
      </c>
      <c r="T271">
        <v>3000</v>
      </c>
      <c r="U271" t="s">
        <v>44</v>
      </c>
      <c r="V271">
        <v>3751</v>
      </c>
      <c r="W271" t="s">
        <v>349</v>
      </c>
      <c r="X271">
        <v>0</v>
      </c>
      <c r="Y271" t="s">
        <v>46</v>
      </c>
      <c r="Z271" s="1">
        <v>11397.95</v>
      </c>
      <c r="AA271" s="1">
        <v>11397.95</v>
      </c>
      <c r="AB271">
        <v>0</v>
      </c>
      <c r="AC271">
        <v>0</v>
      </c>
      <c r="AD271">
        <v>0</v>
      </c>
      <c r="AE271">
        <v>0</v>
      </c>
      <c r="AF271">
        <v>0</v>
      </c>
      <c r="AG271" s="1"/>
      <c r="AH271" s="3">
        <f t="shared" si="15"/>
        <v>11397.95</v>
      </c>
      <c r="AI271" s="3"/>
      <c r="AJ271" s="3"/>
      <c r="AK271" s="3"/>
      <c r="AL271" s="3">
        <f t="shared" si="16"/>
        <v>11397.95</v>
      </c>
      <c r="AM271" s="3"/>
      <c r="AN271">
        <v>0</v>
      </c>
      <c r="AO271">
        <v>0</v>
      </c>
      <c r="AP271">
        <v>0</v>
      </c>
      <c r="AQ271">
        <v>0</v>
      </c>
      <c r="AR271">
        <v>0</v>
      </c>
    </row>
    <row r="272" spans="1:44" hidden="1" x14ac:dyDescent="0.3">
      <c r="A272" t="s">
        <v>132</v>
      </c>
      <c r="B272" t="s">
        <v>133</v>
      </c>
      <c r="C272">
        <v>1</v>
      </c>
      <c r="D272" t="s">
        <v>495</v>
      </c>
      <c r="E272">
        <v>1.3</v>
      </c>
      <c r="F272" t="s">
        <v>496</v>
      </c>
      <c r="G272" t="s">
        <v>34</v>
      </c>
      <c r="H272" t="s">
        <v>35</v>
      </c>
      <c r="I272" t="s">
        <v>36</v>
      </c>
      <c r="J272" t="s">
        <v>37</v>
      </c>
      <c r="K272" t="s">
        <v>38</v>
      </c>
      <c r="L272" t="s">
        <v>39</v>
      </c>
      <c r="M272" t="s">
        <v>490</v>
      </c>
      <c r="N272">
        <v>6</v>
      </c>
      <c r="O272" t="s">
        <v>40</v>
      </c>
      <c r="P272">
        <v>18</v>
      </c>
      <c r="Q272" t="s">
        <v>300</v>
      </c>
      <c r="R272" t="s">
        <v>301</v>
      </c>
      <c r="S272" t="s">
        <v>302</v>
      </c>
      <c r="T272">
        <v>3000</v>
      </c>
      <c r="U272" t="s">
        <v>44</v>
      </c>
      <c r="V272">
        <v>3791</v>
      </c>
      <c r="W272" t="s">
        <v>311</v>
      </c>
      <c r="X272">
        <v>0</v>
      </c>
      <c r="Y272" t="s">
        <v>46</v>
      </c>
      <c r="Z272" s="1">
        <v>3500</v>
      </c>
      <c r="AA272" s="1">
        <v>3500</v>
      </c>
      <c r="AB272">
        <v>0</v>
      </c>
      <c r="AC272">
        <v>0</v>
      </c>
      <c r="AD272">
        <v>0</v>
      </c>
      <c r="AE272">
        <v>0</v>
      </c>
      <c r="AF272">
        <v>0</v>
      </c>
      <c r="AG272"/>
      <c r="AH272" s="3">
        <f t="shared" si="15"/>
        <v>3500</v>
      </c>
      <c r="AI272" s="3"/>
      <c r="AJ272" s="3"/>
      <c r="AK272" s="3"/>
      <c r="AL272" s="3">
        <f t="shared" si="16"/>
        <v>3500</v>
      </c>
      <c r="AM272" s="3"/>
      <c r="AN272">
        <v>0</v>
      </c>
      <c r="AO272">
        <v>0</v>
      </c>
      <c r="AP272">
        <v>0</v>
      </c>
      <c r="AQ272">
        <v>0</v>
      </c>
      <c r="AR272">
        <v>0</v>
      </c>
    </row>
    <row r="273" spans="1:44" hidden="1" x14ac:dyDescent="0.3">
      <c r="A273" t="s">
        <v>132</v>
      </c>
      <c r="B273" t="s">
        <v>133</v>
      </c>
      <c r="C273">
        <v>3</v>
      </c>
      <c r="D273" t="s">
        <v>506</v>
      </c>
      <c r="E273">
        <v>3.1</v>
      </c>
      <c r="F273" t="s">
        <v>505</v>
      </c>
      <c r="G273" t="s">
        <v>134</v>
      </c>
      <c r="H273" t="s">
        <v>135</v>
      </c>
      <c r="I273" t="s">
        <v>52</v>
      </c>
      <c r="J273" t="s">
        <v>53</v>
      </c>
      <c r="K273" t="s">
        <v>138</v>
      </c>
      <c r="L273" t="s">
        <v>139</v>
      </c>
      <c r="M273" t="s">
        <v>490</v>
      </c>
      <c r="N273">
        <v>8</v>
      </c>
      <c r="O273" t="s">
        <v>140</v>
      </c>
      <c r="P273">
        <v>42</v>
      </c>
      <c r="Q273" t="s">
        <v>147</v>
      </c>
      <c r="R273" t="s">
        <v>148</v>
      </c>
      <c r="S273" t="s">
        <v>149</v>
      </c>
      <c r="T273">
        <v>3000</v>
      </c>
      <c r="U273" t="s">
        <v>44</v>
      </c>
      <c r="V273">
        <v>3821</v>
      </c>
      <c r="W273" t="s">
        <v>160</v>
      </c>
      <c r="X273">
        <v>0</v>
      </c>
      <c r="Y273" t="s">
        <v>46</v>
      </c>
      <c r="Z273" s="1">
        <v>500000</v>
      </c>
      <c r="AA273" s="1">
        <v>500000</v>
      </c>
      <c r="AB273" s="1">
        <v>29000</v>
      </c>
      <c r="AC273" s="1">
        <v>29000</v>
      </c>
      <c r="AD273">
        <v>0</v>
      </c>
      <c r="AE273">
        <v>0</v>
      </c>
      <c r="AF273">
        <v>0</v>
      </c>
      <c r="AG273"/>
      <c r="AH273" s="3">
        <f t="shared" si="15"/>
        <v>471000</v>
      </c>
      <c r="AI273" s="3"/>
      <c r="AJ273" s="3"/>
      <c r="AK273" s="3"/>
      <c r="AL273" s="3">
        <f t="shared" si="16"/>
        <v>500000</v>
      </c>
      <c r="AM273" s="3"/>
      <c r="AN273">
        <v>0</v>
      </c>
      <c r="AO273">
        <v>0</v>
      </c>
      <c r="AP273">
        <v>0</v>
      </c>
      <c r="AQ273">
        <v>0</v>
      </c>
      <c r="AR273">
        <v>0</v>
      </c>
    </row>
    <row r="274" spans="1:44" hidden="1" x14ac:dyDescent="0.3">
      <c r="A274" t="s">
        <v>132</v>
      </c>
      <c r="B274" t="s">
        <v>133</v>
      </c>
      <c r="C274">
        <v>3</v>
      </c>
      <c r="D274" t="s">
        <v>506</v>
      </c>
      <c r="E274">
        <v>3.1</v>
      </c>
      <c r="F274" t="s">
        <v>505</v>
      </c>
      <c r="G274" t="s">
        <v>134</v>
      </c>
      <c r="H274" t="s">
        <v>135</v>
      </c>
      <c r="I274" t="s">
        <v>52</v>
      </c>
      <c r="J274" t="s">
        <v>53</v>
      </c>
      <c r="K274" t="s">
        <v>138</v>
      </c>
      <c r="L274" t="s">
        <v>139</v>
      </c>
      <c r="M274" t="s">
        <v>490</v>
      </c>
      <c r="N274">
        <v>8</v>
      </c>
      <c r="O274" t="s">
        <v>140</v>
      </c>
      <c r="P274">
        <v>42</v>
      </c>
      <c r="Q274" t="s">
        <v>147</v>
      </c>
      <c r="R274" t="s">
        <v>148</v>
      </c>
      <c r="S274" t="s">
        <v>149</v>
      </c>
      <c r="T274">
        <v>3000</v>
      </c>
      <c r="U274" t="s">
        <v>44</v>
      </c>
      <c r="V274">
        <v>3821</v>
      </c>
      <c r="W274" t="s">
        <v>160</v>
      </c>
      <c r="X274">
        <v>23</v>
      </c>
      <c r="Y274" t="s">
        <v>161</v>
      </c>
      <c r="Z274" s="1">
        <v>750000</v>
      </c>
      <c r="AA274" s="1">
        <v>500000</v>
      </c>
      <c r="AB274" s="1">
        <v>740080</v>
      </c>
      <c r="AC274" s="1">
        <v>740080</v>
      </c>
      <c r="AD274">
        <v>0</v>
      </c>
      <c r="AE274">
        <v>0</v>
      </c>
      <c r="AF274">
        <v>0</v>
      </c>
      <c r="AG274"/>
      <c r="AH274" s="3">
        <f t="shared" si="15"/>
        <v>9920</v>
      </c>
      <c r="AI274" s="3"/>
      <c r="AJ274" s="3"/>
      <c r="AK274" s="3"/>
      <c r="AL274" s="3">
        <f t="shared" si="16"/>
        <v>750000</v>
      </c>
      <c r="AM274" s="3"/>
      <c r="AN274">
        <v>0</v>
      </c>
      <c r="AO274" s="1">
        <v>250000</v>
      </c>
      <c r="AP274">
        <v>0</v>
      </c>
      <c r="AQ274">
        <v>0</v>
      </c>
      <c r="AR274" s="1">
        <v>250000</v>
      </c>
    </row>
    <row r="275" spans="1:44" hidden="1" x14ac:dyDescent="0.3">
      <c r="A275" t="s">
        <v>132</v>
      </c>
      <c r="B275" t="s">
        <v>133</v>
      </c>
      <c r="C275">
        <v>3</v>
      </c>
      <c r="D275" t="s">
        <v>506</v>
      </c>
      <c r="E275">
        <v>3.1</v>
      </c>
      <c r="F275" t="s">
        <v>505</v>
      </c>
      <c r="G275" t="s">
        <v>134</v>
      </c>
      <c r="H275" t="s">
        <v>135</v>
      </c>
      <c r="I275" t="s">
        <v>52</v>
      </c>
      <c r="J275" t="s">
        <v>53</v>
      </c>
      <c r="K275" t="s">
        <v>138</v>
      </c>
      <c r="L275" t="s">
        <v>139</v>
      </c>
      <c r="M275" t="s">
        <v>490</v>
      </c>
      <c r="N275">
        <v>8</v>
      </c>
      <c r="O275" t="s">
        <v>140</v>
      </c>
      <c r="P275">
        <v>42</v>
      </c>
      <c r="Q275" t="s">
        <v>147</v>
      </c>
      <c r="R275" t="s">
        <v>148</v>
      </c>
      <c r="S275" t="s">
        <v>149</v>
      </c>
      <c r="T275">
        <v>3000</v>
      </c>
      <c r="U275" t="s">
        <v>44</v>
      </c>
      <c r="V275">
        <v>3821</v>
      </c>
      <c r="W275" t="s">
        <v>160</v>
      </c>
      <c r="X275">
        <v>24</v>
      </c>
      <c r="Y275" t="s">
        <v>162</v>
      </c>
      <c r="Z275" s="1">
        <v>500000</v>
      </c>
      <c r="AA275" s="1">
        <v>500000</v>
      </c>
      <c r="AB275">
        <v>0</v>
      </c>
      <c r="AC275">
        <v>0</v>
      </c>
      <c r="AD275">
        <v>0</v>
      </c>
      <c r="AE275">
        <v>0</v>
      </c>
      <c r="AF275">
        <v>0</v>
      </c>
      <c r="AG275"/>
      <c r="AH275" s="3">
        <f t="shared" si="15"/>
        <v>500000</v>
      </c>
      <c r="AI275" s="3"/>
      <c r="AJ275" s="3"/>
      <c r="AK275" s="3">
        <v>100000</v>
      </c>
      <c r="AL275" s="3">
        <f t="shared" si="16"/>
        <v>600000</v>
      </c>
      <c r="AM275" s="3" t="s">
        <v>470</v>
      </c>
      <c r="AN275">
        <v>0</v>
      </c>
      <c r="AO275">
        <v>0</v>
      </c>
      <c r="AP275">
        <v>0</v>
      </c>
      <c r="AQ275">
        <v>0</v>
      </c>
      <c r="AR275">
        <v>0</v>
      </c>
    </row>
    <row r="276" spans="1:44" hidden="1" x14ac:dyDescent="0.3">
      <c r="A276" t="s">
        <v>132</v>
      </c>
      <c r="B276" t="s">
        <v>133</v>
      </c>
      <c r="C276">
        <v>3</v>
      </c>
      <c r="D276" t="s">
        <v>506</v>
      </c>
      <c r="E276">
        <v>3.1</v>
      </c>
      <c r="F276" t="s">
        <v>505</v>
      </c>
      <c r="G276" t="s">
        <v>134</v>
      </c>
      <c r="H276" t="s">
        <v>135</v>
      </c>
      <c r="I276" t="s">
        <v>52</v>
      </c>
      <c r="J276" t="s">
        <v>53</v>
      </c>
      <c r="K276" t="s">
        <v>138</v>
      </c>
      <c r="L276" t="s">
        <v>139</v>
      </c>
      <c r="M276" t="s">
        <v>490</v>
      </c>
      <c r="N276">
        <v>8</v>
      </c>
      <c r="O276" t="s">
        <v>140</v>
      </c>
      <c r="P276">
        <v>42</v>
      </c>
      <c r="Q276" t="s">
        <v>147</v>
      </c>
      <c r="R276" t="s">
        <v>148</v>
      </c>
      <c r="S276" t="s">
        <v>149</v>
      </c>
      <c r="T276">
        <v>3000</v>
      </c>
      <c r="U276" t="s">
        <v>44</v>
      </c>
      <c r="V276">
        <v>3821</v>
      </c>
      <c r="W276" t="s">
        <v>160</v>
      </c>
      <c r="X276">
        <v>25</v>
      </c>
      <c r="Y276" t="s">
        <v>163</v>
      </c>
      <c r="Z276" s="1">
        <v>1300000</v>
      </c>
      <c r="AA276" s="1">
        <v>615000</v>
      </c>
      <c r="AB276" s="1">
        <v>1299200</v>
      </c>
      <c r="AC276">
        <v>0</v>
      </c>
      <c r="AD276">
        <v>0</v>
      </c>
      <c r="AE276">
        <v>0</v>
      </c>
      <c r="AF276">
        <v>0</v>
      </c>
      <c r="AG276"/>
      <c r="AH276" s="3">
        <f t="shared" si="15"/>
        <v>800</v>
      </c>
      <c r="AI276" s="3"/>
      <c r="AJ276" s="3"/>
      <c r="AK276" s="3"/>
      <c r="AL276" s="3">
        <f t="shared" si="16"/>
        <v>1300000</v>
      </c>
      <c r="AM276" s="3"/>
      <c r="AN276">
        <v>0</v>
      </c>
      <c r="AO276" s="1">
        <v>700000</v>
      </c>
      <c r="AP276">
        <v>0</v>
      </c>
      <c r="AQ276" s="1">
        <v>15000</v>
      </c>
      <c r="AR276" s="1">
        <v>685000</v>
      </c>
    </row>
    <row r="277" spans="1:44" hidden="1" x14ac:dyDescent="0.3">
      <c r="A277" t="s">
        <v>132</v>
      </c>
      <c r="B277" t="s">
        <v>133</v>
      </c>
      <c r="C277">
        <v>3</v>
      </c>
      <c r="D277" t="s">
        <v>506</v>
      </c>
      <c r="E277">
        <v>3.1</v>
      </c>
      <c r="F277" t="s">
        <v>505</v>
      </c>
      <c r="G277" t="s">
        <v>134</v>
      </c>
      <c r="H277" t="s">
        <v>135</v>
      </c>
      <c r="I277" t="s">
        <v>52</v>
      </c>
      <c r="J277" t="s">
        <v>53</v>
      </c>
      <c r="K277" t="s">
        <v>138</v>
      </c>
      <c r="L277" t="s">
        <v>139</v>
      </c>
      <c r="M277" t="s">
        <v>490</v>
      </c>
      <c r="N277">
        <v>8</v>
      </c>
      <c r="O277" t="s">
        <v>140</v>
      </c>
      <c r="P277">
        <v>42</v>
      </c>
      <c r="Q277" t="s">
        <v>147</v>
      </c>
      <c r="R277" t="s">
        <v>148</v>
      </c>
      <c r="S277" t="s">
        <v>149</v>
      </c>
      <c r="T277">
        <v>3000</v>
      </c>
      <c r="U277" t="s">
        <v>44</v>
      </c>
      <c r="V277">
        <v>3821</v>
      </c>
      <c r="W277" t="s">
        <v>160</v>
      </c>
      <c r="X277">
        <v>26</v>
      </c>
      <c r="Y277" t="s">
        <v>164</v>
      </c>
      <c r="Z277" s="1">
        <v>750000</v>
      </c>
      <c r="AA277" s="1">
        <v>735000</v>
      </c>
      <c r="AB277">
        <v>0</v>
      </c>
      <c r="AC277">
        <v>0</v>
      </c>
      <c r="AD277">
        <v>0</v>
      </c>
      <c r="AE277">
        <v>0</v>
      </c>
      <c r="AF277">
        <v>0</v>
      </c>
      <c r="AG277"/>
      <c r="AH277" s="3">
        <f t="shared" si="15"/>
        <v>750000</v>
      </c>
      <c r="AI277" s="3"/>
      <c r="AJ277" s="3"/>
      <c r="AK277" s="3"/>
      <c r="AL277" s="3">
        <f t="shared" si="16"/>
        <v>750000</v>
      </c>
      <c r="AM277" s="3"/>
      <c r="AN277">
        <v>0</v>
      </c>
      <c r="AO277" s="1">
        <v>15000</v>
      </c>
      <c r="AP277">
        <v>0</v>
      </c>
      <c r="AQ277">
        <v>0</v>
      </c>
      <c r="AR277" s="1">
        <v>15000</v>
      </c>
    </row>
    <row r="278" spans="1:44" hidden="1" x14ac:dyDescent="0.3">
      <c r="A278" t="s">
        <v>132</v>
      </c>
      <c r="B278" t="s">
        <v>133</v>
      </c>
      <c r="C278">
        <v>3</v>
      </c>
      <c r="D278" t="s">
        <v>506</v>
      </c>
      <c r="E278">
        <v>3.1</v>
      </c>
      <c r="F278" t="s">
        <v>505</v>
      </c>
      <c r="G278" t="s">
        <v>134</v>
      </c>
      <c r="H278" t="s">
        <v>135</v>
      </c>
      <c r="I278" t="s">
        <v>52</v>
      </c>
      <c r="J278" t="s">
        <v>53</v>
      </c>
      <c r="K278" t="s">
        <v>138</v>
      </c>
      <c r="L278" t="s">
        <v>139</v>
      </c>
      <c r="M278" t="s">
        <v>490</v>
      </c>
      <c r="N278">
        <v>8</v>
      </c>
      <c r="O278" t="s">
        <v>140</v>
      </c>
      <c r="P278">
        <v>42</v>
      </c>
      <c r="Q278" t="s">
        <v>147</v>
      </c>
      <c r="R278" t="s">
        <v>148</v>
      </c>
      <c r="S278" t="s">
        <v>149</v>
      </c>
      <c r="T278">
        <v>3000</v>
      </c>
      <c r="U278" t="s">
        <v>44</v>
      </c>
      <c r="V278">
        <v>3821</v>
      </c>
      <c r="W278" t="s">
        <v>160</v>
      </c>
      <c r="X278">
        <v>27</v>
      </c>
      <c r="Y278" t="s">
        <v>165</v>
      </c>
      <c r="Z278" s="1">
        <v>200000</v>
      </c>
      <c r="AA278" s="1">
        <v>450000</v>
      </c>
      <c r="AB278">
        <v>0</v>
      </c>
      <c r="AC278">
        <v>0</v>
      </c>
      <c r="AD278">
        <v>0</v>
      </c>
      <c r="AE278">
        <v>0</v>
      </c>
      <c r="AF278">
        <v>0</v>
      </c>
      <c r="AG278"/>
      <c r="AH278" s="3">
        <f t="shared" si="15"/>
        <v>200000</v>
      </c>
      <c r="AI278" s="3"/>
      <c r="AJ278" s="3"/>
      <c r="AK278" s="3"/>
      <c r="AL278" s="3">
        <f t="shared" si="16"/>
        <v>200000</v>
      </c>
      <c r="AM278" s="3"/>
      <c r="AN278">
        <v>0</v>
      </c>
      <c r="AO278">
        <v>0</v>
      </c>
      <c r="AP278">
        <v>0</v>
      </c>
      <c r="AQ278" s="1">
        <v>250000</v>
      </c>
      <c r="AR278" s="1">
        <v>-250000</v>
      </c>
    </row>
    <row r="279" spans="1:44" hidden="1" x14ac:dyDescent="0.3">
      <c r="A279" t="s">
        <v>132</v>
      </c>
      <c r="B279" t="s">
        <v>133</v>
      </c>
      <c r="C279">
        <v>3</v>
      </c>
      <c r="D279" t="s">
        <v>506</v>
      </c>
      <c r="E279">
        <v>3.1</v>
      </c>
      <c r="F279" t="s">
        <v>505</v>
      </c>
      <c r="G279" t="s">
        <v>134</v>
      </c>
      <c r="H279" t="s">
        <v>135</v>
      </c>
      <c r="I279" t="s">
        <v>52</v>
      </c>
      <c r="J279" t="s">
        <v>53</v>
      </c>
      <c r="K279" t="s">
        <v>138</v>
      </c>
      <c r="L279" t="s">
        <v>139</v>
      </c>
      <c r="M279" t="s">
        <v>490</v>
      </c>
      <c r="N279">
        <v>8</v>
      </c>
      <c r="O279" t="s">
        <v>140</v>
      </c>
      <c r="P279">
        <v>42</v>
      </c>
      <c r="Q279" t="s">
        <v>147</v>
      </c>
      <c r="R279" t="s">
        <v>148</v>
      </c>
      <c r="S279" t="s">
        <v>149</v>
      </c>
      <c r="T279">
        <v>3000</v>
      </c>
      <c r="U279" t="s">
        <v>44</v>
      </c>
      <c r="V279">
        <v>3821</v>
      </c>
      <c r="W279" t="s">
        <v>160</v>
      </c>
      <c r="X279">
        <v>28</v>
      </c>
      <c r="Y279" t="s">
        <v>166</v>
      </c>
      <c r="Z279" s="1">
        <v>200000</v>
      </c>
      <c r="AA279" s="1">
        <v>200000</v>
      </c>
      <c r="AB279" s="1">
        <v>200000</v>
      </c>
      <c r="AC279" s="1">
        <v>200000</v>
      </c>
      <c r="AD279">
        <v>0</v>
      </c>
      <c r="AE279">
        <v>0</v>
      </c>
      <c r="AF279">
        <v>0</v>
      </c>
      <c r="AG279"/>
      <c r="AH279" s="3">
        <f t="shared" si="15"/>
        <v>0</v>
      </c>
      <c r="AI279" s="3"/>
      <c r="AJ279" s="3"/>
      <c r="AK279" s="3"/>
      <c r="AL279" s="3">
        <f t="shared" si="16"/>
        <v>200000</v>
      </c>
      <c r="AM279" s="3"/>
      <c r="AN279">
        <v>0</v>
      </c>
      <c r="AO279">
        <v>0</v>
      </c>
      <c r="AP279">
        <v>0</v>
      </c>
      <c r="AQ279">
        <v>0</v>
      </c>
      <c r="AR279">
        <v>0</v>
      </c>
    </row>
    <row r="280" spans="1:44" hidden="1" x14ac:dyDescent="0.3">
      <c r="A280" t="s">
        <v>132</v>
      </c>
      <c r="B280" t="s">
        <v>133</v>
      </c>
      <c r="C280">
        <v>1</v>
      </c>
      <c r="D280" t="s">
        <v>495</v>
      </c>
      <c r="E280">
        <v>1.7</v>
      </c>
      <c r="F280" t="s">
        <v>497</v>
      </c>
      <c r="G280" t="s">
        <v>71</v>
      </c>
      <c r="H280" t="s">
        <v>72</v>
      </c>
      <c r="I280" t="s">
        <v>52</v>
      </c>
      <c r="J280" t="s">
        <v>53</v>
      </c>
      <c r="K280" t="s">
        <v>73</v>
      </c>
      <c r="L280" t="s">
        <v>74</v>
      </c>
      <c r="M280" t="s">
        <v>490</v>
      </c>
      <c r="N280">
        <v>3</v>
      </c>
      <c r="O280" t="s">
        <v>75</v>
      </c>
      <c r="P280">
        <v>11</v>
      </c>
      <c r="Q280" t="s">
        <v>173</v>
      </c>
      <c r="R280" t="s">
        <v>77</v>
      </c>
      <c r="S280" t="s">
        <v>78</v>
      </c>
      <c r="T280">
        <v>3000</v>
      </c>
      <c r="U280" t="s">
        <v>44</v>
      </c>
      <c r="V280">
        <v>3821</v>
      </c>
      <c r="W280" t="s">
        <v>160</v>
      </c>
      <c r="X280">
        <v>0</v>
      </c>
      <c r="Y280" t="s">
        <v>46</v>
      </c>
      <c r="Z280" s="1">
        <v>200000</v>
      </c>
      <c r="AA280" s="1">
        <v>200000</v>
      </c>
      <c r="AB280">
        <v>0</v>
      </c>
      <c r="AC280">
        <v>0</v>
      </c>
      <c r="AD280">
        <v>0</v>
      </c>
      <c r="AE280">
        <v>0</v>
      </c>
      <c r="AF280">
        <v>0</v>
      </c>
      <c r="AG280" s="1">
        <v>200000</v>
      </c>
      <c r="AH280" s="3">
        <f t="shared" si="15"/>
        <v>200000</v>
      </c>
      <c r="AI280" s="3"/>
      <c r="AJ280" s="3"/>
      <c r="AK280" s="3"/>
      <c r="AL280" s="3">
        <f t="shared" si="16"/>
        <v>200000</v>
      </c>
      <c r="AM280" s="3"/>
      <c r="AN280">
        <v>0</v>
      </c>
      <c r="AO280">
        <v>0</v>
      </c>
      <c r="AP280">
        <v>0</v>
      </c>
      <c r="AQ280">
        <v>0</v>
      </c>
      <c r="AR280">
        <v>0</v>
      </c>
    </row>
    <row r="281" spans="1:44" hidden="1" x14ac:dyDescent="0.3">
      <c r="A281" t="s">
        <v>132</v>
      </c>
      <c r="B281" t="s">
        <v>133</v>
      </c>
      <c r="C281">
        <v>2</v>
      </c>
      <c r="D281" t="s">
        <v>499</v>
      </c>
      <c r="E281">
        <v>2.7</v>
      </c>
      <c r="F281" t="s">
        <v>249</v>
      </c>
      <c r="G281" t="s">
        <v>248</v>
      </c>
      <c r="H281" t="s">
        <v>249</v>
      </c>
      <c r="I281" t="s">
        <v>136</v>
      </c>
      <c r="J281" t="s">
        <v>137</v>
      </c>
      <c r="K281" t="s">
        <v>256</v>
      </c>
      <c r="L281" t="s">
        <v>257</v>
      </c>
      <c r="M281" t="s">
        <v>490</v>
      </c>
      <c r="N281">
        <v>5</v>
      </c>
      <c r="O281" t="s">
        <v>258</v>
      </c>
      <c r="P281">
        <v>26</v>
      </c>
      <c r="Q281" t="s">
        <v>259</v>
      </c>
      <c r="R281" t="s">
        <v>260</v>
      </c>
      <c r="S281" t="s">
        <v>261</v>
      </c>
      <c r="T281">
        <v>3000</v>
      </c>
      <c r="U281" t="s">
        <v>44</v>
      </c>
      <c r="V281">
        <v>3821</v>
      </c>
      <c r="W281" t="s">
        <v>160</v>
      </c>
      <c r="X281">
        <v>0</v>
      </c>
      <c r="Y281" t="s">
        <v>46</v>
      </c>
      <c r="Z281" s="1">
        <v>4000000</v>
      </c>
      <c r="AA281" s="1">
        <v>4000000</v>
      </c>
      <c r="AB281">
        <v>0</v>
      </c>
      <c r="AC281">
        <v>0</v>
      </c>
      <c r="AD281">
        <v>0</v>
      </c>
      <c r="AE281">
        <v>0</v>
      </c>
      <c r="AF281">
        <v>0</v>
      </c>
      <c r="AG281"/>
      <c r="AH281" s="3">
        <f t="shared" si="15"/>
        <v>4000000</v>
      </c>
      <c r="AI281" s="3"/>
      <c r="AJ281" s="3"/>
      <c r="AK281" s="3"/>
      <c r="AL281" s="3">
        <f t="shared" si="16"/>
        <v>4000000</v>
      </c>
      <c r="AM281" s="3"/>
      <c r="AN281">
        <v>0</v>
      </c>
      <c r="AO281">
        <v>0</v>
      </c>
      <c r="AP281">
        <v>0</v>
      </c>
      <c r="AQ281">
        <v>0</v>
      </c>
      <c r="AR281">
        <v>0</v>
      </c>
    </row>
    <row r="282" spans="1:44" hidden="1" x14ac:dyDescent="0.3">
      <c r="A282" t="s">
        <v>132</v>
      </c>
      <c r="B282" t="s">
        <v>133</v>
      </c>
      <c r="C282">
        <v>2</v>
      </c>
      <c r="D282" t="s">
        <v>499</v>
      </c>
      <c r="E282">
        <v>2.7</v>
      </c>
      <c r="F282" t="s">
        <v>249</v>
      </c>
      <c r="G282" t="s">
        <v>248</v>
      </c>
      <c r="H282" t="s">
        <v>249</v>
      </c>
      <c r="I282" t="s">
        <v>136</v>
      </c>
      <c r="J282" t="s">
        <v>137</v>
      </c>
      <c r="K282" t="s">
        <v>256</v>
      </c>
      <c r="L282" t="s">
        <v>257</v>
      </c>
      <c r="M282" t="s">
        <v>490</v>
      </c>
      <c r="N282">
        <v>5</v>
      </c>
      <c r="O282" t="s">
        <v>258</v>
      </c>
      <c r="P282">
        <v>30</v>
      </c>
      <c r="Q282" t="s">
        <v>265</v>
      </c>
      <c r="R282" t="s">
        <v>266</v>
      </c>
      <c r="S282" t="s">
        <v>267</v>
      </c>
      <c r="T282">
        <v>3000</v>
      </c>
      <c r="U282" t="s">
        <v>44</v>
      </c>
      <c r="V282">
        <v>3821</v>
      </c>
      <c r="W282" t="s">
        <v>160</v>
      </c>
      <c r="X282">
        <v>0</v>
      </c>
      <c r="Y282" t="s">
        <v>46</v>
      </c>
      <c r="Z282" s="1">
        <v>74530</v>
      </c>
      <c r="AA282" s="1">
        <v>74530</v>
      </c>
      <c r="AB282">
        <v>0</v>
      </c>
      <c r="AC282">
        <v>0</v>
      </c>
      <c r="AD282">
        <v>0</v>
      </c>
      <c r="AE282">
        <v>0</v>
      </c>
      <c r="AF282">
        <v>0</v>
      </c>
      <c r="AG282"/>
      <c r="AH282" s="3">
        <f t="shared" si="15"/>
        <v>74530</v>
      </c>
      <c r="AI282" s="3"/>
      <c r="AJ282" s="3"/>
      <c r="AK282" s="3"/>
      <c r="AL282" s="3">
        <f t="shared" si="16"/>
        <v>74530</v>
      </c>
      <c r="AM282" s="3"/>
      <c r="AN282">
        <v>0</v>
      </c>
      <c r="AO282">
        <v>0</v>
      </c>
      <c r="AP282">
        <v>0</v>
      </c>
      <c r="AQ282">
        <v>0</v>
      </c>
      <c r="AR282">
        <v>0</v>
      </c>
    </row>
    <row r="283" spans="1:44" hidden="1" x14ac:dyDescent="0.3">
      <c r="A283" t="s">
        <v>132</v>
      </c>
      <c r="B283" t="s">
        <v>133</v>
      </c>
      <c r="C283">
        <v>2</v>
      </c>
      <c r="D283" t="s">
        <v>499</v>
      </c>
      <c r="E283">
        <v>2.7</v>
      </c>
      <c r="F283" t="s">
        <v>249</v>
      </c>
      <c r="G283" t="s">
        <v>248</v>
      </c>
      <c r="H283" t="s">
        <v>249</v>
      </c>
      <c r="I283" t="s">
        <v>52</v>
      </c>
      <c r="J283" t="s">
        <v>53</v>
      </c>
      <c r="K283" t="s">
        <v>271</v>
      </c>
      <c r="L283" t="s">
        <v>272</v>
      </c>
      <c r="M283" t="s">
        <v>490</v>
      </c>
      <c r="N283">
        <v>4</v>
      </c>
      <c r="O283" t="s">
        <v>273</v>
      </c>
      <c r="P283">
        <v>48</v>
      </c>
      <c r="Q283" t="s">
        <v>274</v>
      </c>
      <c r="R283" t="s">
        <v>275</v>
      </c>
      <c r="S283" t="s">
        <v>276</v>
      </c>
      <c r="T283">
        <v>3000</v>
      </c>
      <c r="U283" t="s">
        <v>44</v>
      </c>
      <c r="V283">
        <v>3821</v>
      </c>
      <c r="W283" t="s">
        <v>160</v>
      </c>
      <c r="X283">
        <v>0</v>
      </c>
      <c r="Y283" t="s">
        <v>46</v>
      </c>
      <c r="Z283" s="1">
        <v>619981</v>
      </c>
      <c r="AA283" s="1">
        <v>619981</v>
      </c>
      <c r="AB283" s="1">
        <v>600000</v>
      </c>
      <c r="AC283" s="1">
        <v>600000</v>
      </c>
      <c r="AD283">
        <v>0</v>
      </c>
      <c r="AE283">
        <v>0</v>
      </c>
      <c r="AF283">
        <v>0</v>
      </c>
      <c r="AG283"/>
      <c r="AH283" s="3">
        <f t="shared" si="15"/>
        <v>19981</v>
      </c>
      <c r="AI283" s="3"/>
      <c r="AJ283" s="3"/>
      <c r="AK283" s="3"/>
      <c r="AL283" s="3">
        <f t="shared" si="16"/>
        <v>619981</v>
      </c>
      <c r="AM283" s="3"/>
      <c r="AN283">
        <v>0</v>
      </c>
      <c r="AO283">
        <v>0</v>
      </c>
      <c r="AP283">
        <v>0</v>
      </c>
      <c r="AQ283">
        <v>0</v>
      </c>
      <c r="AR283">
        <v>0</v>
      </c>
    </row>
    <row r="284" spans="1:44" hidden="1" x14ac:dyDescent="0.3">
      <c r="A284" t="s">
        <v>132</v>
      </c>
      <c r="B284" t="s">
        <v>133</v>
      </c>
      <c r="C284">
        <v>1</v>
      </c>
      <c r="D284" t="s">
        <v>495</v>
      </c>
      <c r="E284">
        <v>1.3</v>
      </c>
      <c r="F284" t="s">
        <v>496</v>
      </c>
      <c r="G284" t="s">
        <v>34</v>
      </c>
      <c r="H284" t="s">
        <v>35</v>
      </c>
      <c r="I284" t="s">
        <v>36</v>
      </c>
      <c r="J284" t="s">
        <v>37</v>
      </c>
      <c r="K284" t="s">
        <v>38</v>
      </c>
      <c r="L284" t="s">
        <v>39</v>
      </c>
      <c r="M284" t="s">
        <v>490</v>
      </c>
      <c r="N284">
        <v>6</v>
      </c>
      <c r="O284" t="s">
        <v>40</v>
      </c>
      <c r="P284">
        <v>18</v>
      </c>
      <c r="Q284" t="s">
        <v>300</v>
      </c>
      <c r="R284" t="s">
        <v>301</v>
      </c>
      <c r="S284" t="s">
        <v>302</v>
      </c>
      <c r="T284">
        <v>3000</v>
      </c>
      <c r="U284" t="s">
        <v>44</v>
      </c>
      <c r="V284">
        <v>3821</v>
      </c>
      <c r="W284" t="s">
        <v>160</v>
      </c>
      <c r="X284">
        <v>0</v>
      </c>
      <c r="Y284" t="s">
        <v>46</v>
      </c>
      <c r="Z284" s="1">
        <v>1000000</v>
      </c>
      <c r="AA284" s="1">
        <v>1000000</v>
      </c>
      <c r="AB284">
        <v>0</v>
      </c>
      <c r="AC284">
        <v>0</v>
      </c>
      <c r="AD284">
        <v>0</v>
      </c>
      <c r="AE284">
        <v>0</v>
      </c>
      <c r="AF284">
        <v>0</v>
      </c>
      <c r="AG284"/>
      <c r="AH284" s="3">
        <f t="shared" si="15"/>
        <v>1000000</v>
      </c>
      <c r="AI284" s="3"/>
      <c r="AJ284" s="3"/>
      <c r="AK284" s="3"/>
      <c r="AL284" s="3">
        <f t="shared" si="16"/>
        <v>1000000</v>
      </c>
      <c r="AM284" s="3"/>
      <c r="AN284">
        <v>0</v>
      </c>
      <c r="AO284">
        <v>0</v>
      </c>
      <c r="AP284">
        <v>0</v>
      </c>
      <c r="AQ284">
        <v>0</v>
      </c>
      <c r="AR284">
        <v>0</v>
      </c>
    </row>
    <row r="285" spans="1:44" hidden="1" x14ac:dyDescent="0.3">
      <c r="A285" t="s">
        <v>132</v>
      </c>
      <c r="B285" t="s">
        <v>133</v>
      </c>
      <c r="C285">
        <v>1</v>
      </c>
      <c r="D285" t="s">
        <v>495</v>
      </c>
      <c r="E285">
        <v>1.3</v>
      </c>
      <c r="F285" t="s">
        <v>496</v>
      </c>
      <c r="G285" t="s">
        <v>34</v>
      </c>
      <c r="H285" t="s">
        <v>35</v>
      </c>
      <c r="I285" t="s">
        <v>136</v>
      </c>
      <c r="J285" t="s">
        <v>137</v>
      </c>
      <c r="K285" t="s">
        <v>73</v>
      </c>
      <c r="L285" t="s">
        <v>74</v>
      </c>
      <c r="M285" t="s">
        <v>490</v>
      </c>
      <c r="N285">
        <v>1</v>
      </c>
      <c r="O285" t="s">
        <v>224</v>
      </c>
      <c r="P285">
        <v>14</v>
      </c>
      <c r="Q285" t="s">
        <v>323</v>
      </c>
      <c r="R285" t="s">
        <v>232</v>
      </c>
      <c r="S285" t="s">
        <v>233</v>
      </c>
      <c r="T285">
        <v>3000</v>
      </c>
      <c r="U285" t="s">
        <v>44</v>
      </c>
      <c r="V285">
        <v>3821</v>
      </c>
      <c r="W285" t="s">
        <v>160</v>
      </c>
      <c r="X285">
        <v>0</v>
      </c>
      <c r="Y285" t="s">
        <v>46</v>
      </c>
      <c r="Z285" s="1">
        <v>850000</v>
      </c>
      <c r="AA285" s="1">
        <v>1000000</v>
      </c>
      <c r="AB285">
        <v>0</v>
      </c>
      <c r="AC285">
        <v>0</v>
      </c>
      <c r="AD285">
        <v>0</v>
      </c>
      <c r="AE285">
        <v>0</v>
      </c>
      <c r="AF285">
        <v>0</v>
      </c>
      <c r="AG285"/>
      <c r="AH285" s="3">
        <f t="shared" si="15"/>
        <v>850000</v>
      </c>
      <c r="AI285" s="3"/>
      <c r="AJ285" s="3"/>
      <c r="AK285" s="3"/>
      <c r="AL285" s="3">
        <f t="shared" si="16"/>
        <v>850000</v>
      </c>
      <c r="AM285" s="3"/>
      <c r="AN285">
        <v>0</v>
      </c>
      <c r="AO285">
        <v>0</v>
      </c>
      <c r="AP285">
        <v>0</v>
      </c>
      <c r="AQ285" s="1">
        <v>150000</v>
      </c>
      <c r="AR285" s="1">
        <v>-150000</v>
      </c>
    </row>
    <row r="286" spans="1:44" hidden="1" x14ac:dyDescent="0.3">
      <c r="A286" t="s">
        <v>132</v>
      </c>
      <c r="B286" t="s">
        <v>133</v>
      </c>
      <c r="C286">
        <v>1</v>
      </c>
      <c r="D286" t="s">
        <v>495</v>
      </c>
      <c r="E286">
        <v>1.3</v>
      </c>
      <c r="F286" t="s">
        <v>496</v>
      </c>
      <c r="G286" t="s">
        <v>34</v>
      </c>
      <c r="H286" t="s">
        <v>35</v>
      </c>
      <c r="I286" t="s">
        <v>325</v>
      </c>
      <c r="J286" t="s">
        <v>326</v>
      </c>
      <c r="K286" t="s">
        <v>73</v>
      </c>
      <c r="L286" t="s">
        <v>74</v>
      </c>
      <c r="M286" t="s">
        <v>490</v>
      </c>
      <c r="N286">
        <v>1</v>
      </c>
      <c r="O286" t="s">
        <v>224</v>
      </c>
      <c r="P286">
        <v>15</v>
      </c>
      <c r="Q286" t="s">
        <v>327</v>
      </c>
      <c r="R286" t="s">
        <v>232</v>
      </c>
      <c r="S286" t="s">
        <v>233</v>
      </c>
      <c r="T286">
        <v>3000</v>
      </c>
      <c r="U286" t="s">
        <v>44</v>
      </c>
      <c r="V286">
        <v>3821</v>
      </c>
      <c r="W286" t="s">
        <v>160</v>
      </c>
      <c r="X286">
        <v>0</v>
      </c>
      <c r="Y286" t="s">
        <v>46</v>
      </c>
      <c r="Z286" s="1">
        <v>1000000</v>
      </c>
      <c r="AA286" s="1">
        <v>1000000</v>
      </c>
      <c r="AB286">
        <v>0</v>
      </c>
      <c r="AC286">
        <v>0</v>
      </c>
      <c r="AD286">
        <v>0</v>
      </c>
      <c r="AE286">
        <v>0</v>
      </c>
      <c r="AF286">
        <v>0</v>
      </c>
      <c r="AG286"/>
      <c r="AH286" s="3">
        <f t="shared" si="15"/>
        <v>1000000</v>
      </c>
      <c r="AI286" s="3"/>
      <c r="AJ286" s="3"/>
      <c r="AK286" s="3"/>
      <c r="AL286" s="3">
        <f t="shared" si="16"/>
        <v>1000000</v>
      </c>
      <c r="AM286" s="3"/>
      <c r="AN286">
        <v>0</v>
      </c>
      <c r="AO286">
        <v>0</v>
      </c>
      <c r="AP286">
        <v>0</v>
      </c>
      <c r="AQ286">
        <v>0</v>
      </c>
      <c r="AR286">
        <v>0</v>
      </c>
    </row>
    <row r="287" spans="1:44" hidden="1" x14ac:dyDescent="0.3">
      <c r="A287" t="s">
        <v>132</v>
      </c>
      <c r="B287" t="s">
        <v>133</v>
      </c>
      <c r="C287">
        <v>1</v>
      </c>
      <c r="D287" t="s">
        <v>495</v>
      </c>
      <c r="E287">
        <v>1.3</v>
      </c>
      <c r="F287" t="s">
        <v>496</v>
      </c>
      <c r="G287" t="s">
        <v>34</v>
      </c>
      <c r="H287" t="s">
        <v>35</v>
      </c>
      <c r="I287" t="s">
        <v>52</v>
      </c>
      <c r="J287" t="s">
        <v>53</v>
      </c>
      <c r="K287" t="s">
        <v>329</v>
      </c>
      <c r="L287" t="s">
        <v>330</v>
      </c>
      <c r="M287" t="s">
        <v>490</v>
      </c>
      <c r="N287">
        <v>5</v>
      </c>
      <c r="O287" t="s">
        <v>258</v>
      </c>
      <c r="P287">
        <v>2</v>
      </c>
      <c r="Q287" t="s">
        <v>339</v>
      </c>
      <c r="R287" t="s">
        <v>340</v>
      </c>
      <c r="S287" t="s">
        <v>341</v>
      </c>
      <c r="T287">
        <v>3000</v>
      </c>
      <c r="U287" t="s">
        <v>44</v>
      </c>
      <c r="V287">
        <v>3821</v>
      </c>
      <c r="W287" t="s">
        <v>160</v>
      </c>
      <c r="X287">
        <v>0</v>
      </c>
      <c r="Y287" t="s">
        <v>46</v>
      </c>
      <c r="Z287" s="1">
        <v>0</v>
      </c>
      <c r="AA287" s="1">
        <v>850588.4</v>
      </c>
      <c r="AB287">
        <v>0</v>
      </c>
      <c r="AC287">
        <v>0</v>
      </c>
      <c r="AD287">
        <v>0</v>
      </c>
      <c r="AE287">
        <v>0</v>
      </c>
      <c r="AF287">
        <v>0</v>
      </c>
      <c r="AG287" s="1"/>
      <c r="AH287" s="3">
        <f t="shared" si="15"/>
        <v>0</v>
      </c>
      <c r="AI287" s="3"/>
      <c r="AJ287" s="3"/>
      <c r="AK287" s="3"/>
      <c r="AL287" s="3">
        <f t="shared" si="16"/>
        <v>0</v>
      </c>
      <c r="AM287" s="3"/>
      <c r="AN287">
        <v>0</v>
      </c>
      <c r="AO287">
        <v>0</v>
      </c>
      <c r="AP287">
        <v>0</v>
      </c>
      <c r="AQ287" s="1">
        <v>850588.4</v>
      </c>
      <c r="AR287" s="1">
        <v>-850588.4</v>
      </c>
    </row>
    <row r="288" spans="1:44" hidden="1" x14ac:dyDescent="0.3">
      <c r="A288" t="s">
        <v>132</v>
      </c>
      <c r="B288" t="s">
        <v>133</v>
      </c>
      <c r="C288">
        <v>1</v>
      </c>
      <c r="D288" t="s">
        <v>495</v>
      </c>
      <c r="E288">
        <v>1.3</v>
      </c>
      <c r="F288" t="s">
        <v>496</v>
      </c>
      <c r="G288" t="s">
        <v>34</v>
      </c>
      <c r="H288" t="s">
        <v>35</v>
      </c>
      <c r="I288" t="s">
        <v>52</v>
      </c>
      <c r="J288" t="s">
        <v>53</v>
      </c>
      <c r="K288" t="s">
        <v>329</v>
      </c>
      <c r="L288" t="s">
        <v>330</v>
      </c>
      <c r="M288" t="s">
        <v>490</v>
      </c>
      <c r="N288">
        <v>5</v>
      </c>
      <c r="O288" t="s">
        <v>258</v>
      </c>
      <c r="P288">
        <v>5</v>
      </c>
      <c r="Q288" t="s">
        <v>342</v>
      </c>
      <c r="R288" t="s">
        <v>343</v>
      </c>
      <c r="S288" t="s">
        <v>344</v>
      </c>
      <c r="T288">
        <v>3000</v>
      </c>
      <c r="U288" t="s">
        <v>44</v>
      </c>
      <c r="V288">
        <v>3821</v>
      </c>
      <c r="W288" t="s">
        <v>160</v>
      </c>
      <c r="X288">
        <v>0</v>
      </c>
      <c r="Y288" t="s">
        <v>46</v>
      </c>
      <c r="Z288" s="1">
        <v>850588.4</v>
      </c>
      <c r="AA288" s="1">
        <v>500000</v>
      </c>
      <c r="AB288">
        <v>0</v>
      </c>
      <c r="AC288">
        <v>0</v>
      </c>
      <c r="AD288">
        <v>0</v>
      </c>
      <c r="AE288">
        <v>0</v>
      </c>
      <c r="AF288">
        <v>0</v>
      </c>
      <c r="AG288" s="1"/>
      <c r="AH288" s="3">
        <f t="shared" ref="AH288:AH319" si="17">Z288-AB288</f>
        <v>850588.4</v>
      </c>
      <c r="AI288" s="3"/>
      <c r="AJ288" s="3"/>
      <c r="AK288" s="3"/>
      <c r="AL288" s="3">
        <f t="shared" si="16"/>
        <v>850588.4</v>
      </c>
      <c r="AM288" s="3"/>
      <c r="AN288">
        <v>0</v>
      </c>
      <c r="AO288" s="1">
        <v>350588.4</v>
      </c>
      <c r="AP288">
        <v>0</v>
      </c>
      <c r="AQ288">
        <v>0</v>
      </c>
      <c r="AR288" s="1">
        <v>350588.4</v>
      </c>
    </row>
    <row r="289" spans="1:44" hidden="1" x14ac:dyDescent="0.3">
      <c r="A289" t="s">
        <v>132</v>
      </c>
      <c r="B289" t="s">
        <v>133</v>
      </c>
      <c r="C289">
        <v>1</v>
      </c>
      <c r="D289" t="s">
        <v>495</v>
      </c>
      <c r="E289">
        <v>1.3</v>
      </c>
      <c r="F289" t="s">
        <v>496</v>
      </c>
      <c r="G289" t="s">
        <v>34</v>
      </c>
      <c r="H289" t="s">
        <v>35</v>
      </c>
      <c r="I289" t="s">
        <v>52</v>
      </c>
      <c r="J289" t="s">
        <v>53</v>
      </c>
      <c r="K289" t="s">
        <v>329</v>
      </c>
      <c r="L289" t="s">
        <v>330</v>
      </c>
      <c r="M289" t="s">
        <v>490</v>
      </c>
      <c r="N289">
        <v>5</v>
      </c>
      <c r="O289" t="s">
        <v>258</v>
      </c>
      <c r="P289">
        <v>5</v>
      </c>
      <c r="Q289" t="s">
        <v>342</v>
      </c>
      <c r="R289" t="s">
        <v>343</v>
      </c>
      <c r="S289" t="s">
        <v>344</v>
      </c>
      <c r="T289">
        <v>3000</v>
      </c>
      <c r="U289" t="s">
        <v>44</v>
      </c>
      <c r="V289">
        <v>3821</v>
      </c>
      <c r="W289" t="s">
        <v>160</v>
      </c>
      <c r="X289">
        <v>32</v>
      </c>
      <c r="Y289" t="s">
        <v>345</v>
      </c>
      <c r="Z289" s="1">
        <v>500000</v>
      </c>
      <c r="AA289" s="1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 s="1"/>
      <c r="AH289" s="3">
        <f t="shared" si="17"/>
        <v>500000</v>
      </c>
      <c r="AI289" s="3"/>
      <c r="AJ289" s="3"/>
      <c r="AK289" s="3"/>
      <c r="AL289" s="3">
        <f t="shared" si="16"/>
        <v>500000</v>
      </c>
      <c r="AM289" s="3"/>
      <c r="AN289">
        <v>0</v>
      </c>
      <c r="AO289" s="1">
        <v>500000</v>
      </c>
      <c r="AP289">
        <v>0</v>
      </c>
      <c r="AQ289">
        <v>0</v>
      </c>
      <c r="AR289" s="1">
        <v>500000</v>
      </c>
    </row>
    <row r="290" spans="1:44" hidden="1" x14ac:dyDescent="0.3">
      <c r="A290" t="s">
        <v>132</v>
      </c>
      <c r="B290" t="s">
        <v>133</v>
      </c>
      <c r="C290">
        <v>1</v>
      </c>
      <c r="D290" t="s">
        <v>495</v>
      </c>
      <c r="E290">
        <v>1.3</v>
      </c>
      <c r="F290" t="s">
        <v>496</v>
      </c>
      <c r="G290" t="s">
        <v>34</v>
      </c>
      <c r="H290" t="s">
        <v>35</v>
      </c>
      <c r="I290" t="s">
        <v>52</v>
      </c>
      <c r="J290" t="s">
        <v>53</v>
      </c>
      <c r="K290" t="s">
        <v>54</v>
      </c>
      <c r="L290" t="s">
        <v>55</v>
      </c>
      <c r="M290" t="s">
        <v>490</v>
      </c>
      <c r="N290">
        <v>6</v>
      </c>
      <c r="O290" t="s">
        <v>40</v>
      </c>
      <c r="P290">
        <v>21</v>
      </c>
      <c r="Q290" t="s">
        <v>113</v>
      </c>
      <c r="R290" t="s">
        <v>57</v>
      </c>
      <c r="S290" t="s">
        <v>58</v>
      </c>
      <c r="T290">
        <v>3000</v>
      </c>
      <c r="U290" t="s">
        <v>44</v>
      </c>
      <c r="V290">
        <v>3821</v>
      </c>
      <c r="W290" t="s">
        <v>160</v>
      </c>
      <c r="X290">
        <v>0</v>
      </c>
      <c r="Y290" t="s">
        <v>46</v>
      </c>
      <c r="Z290" s="1">
        <v>639567.19999999995</v>
      </c>
      <c r="AA290" s="1">
        <v>639567.19999999995</v>
      </c>
      <c r="AB290">
        <v>0</v>
      </c>
      <c r="AC290">
        <v>0</v>
      </c>
      <c r="AD290">
        <v>0</v>
      </c>
      <c r="AE290">
        <v>0</v>
      </c>
      <c r="AF290">
        <v>0</v>
      </c>
      <c r="AG290"/>
      <c r="AH290" s="3">
        <f t="shared" si="17"/>
        <v>639567.19999999995</v>
      </c>
      <c r="AI290" s="3"/>
      <c r="AJ290" s="3"/>
      <c r="AK290" s="3"/>
      <c r="AL290" s="3">
        <f t="shared" si="16"/>
        <v>639567.19999999995</v>
      </c>
      <c r="AM290" s="3"/>
      <c r="AN290">
        <v>0</v>
      </c>
      <c r="AO290">
        <v>0</v>
      </c>
      <c r="AP290">
        <v>0</v>
      </c>
      <c r="AQ290">
        <v>0</v>
      </c>
      <c r="AR290">
        <v>0</v>
      </c>
    </row>
    <row r="291" spans="1:44" hidden="1" x14ac:dyDescent="0.3">
      <c r="A291" t="s">
        <v>132</v>
      </c>
      <c r="B291" t="s">
        <v>133</v>
      </c>
      <c r="C291">
        <v>1</v>
      </c>
      <c r="D291" t="s">
        <v>495</v>
      </c>
      <c r="E291">
        <v>1.3</v>
      </c>
      <c r="F291" t="s">
        <v>496</v>
      </c>
      <c r="G291" t="s">
        <v>34</v>
      </c>
      <c r="H291" t="s">
        <v>35</v>
      </c>
      <c r="I291" t="s">
        <v>288</v>
      </c>
      <c r="J291" t="s">
        <v>289</v>
      </c>
      <c r="K291" t="s">
        <v>73</v>
      </c>
      <c r="L291" t="s">
        <v>74</v>
      </c>
      <c r="M291" t="s">
        <v>490</v>
      </c>
      <c r="N291">
        <v>1</v>
      </c>
      <c r="O291" t="s">
        <v>224</v>
      </c>
      <c r="P291">
        <v>7</v>
      </c>
      <c r="Q291" t="s">
        <v>388</v>
      </c>
      <c r="R291" t="s">
        <v>296</v>
      </c>
      <c r="S291" t="s">
        <v>297</v>
      </c>
      <c r="T291">
        <v>3000</v>
      </c>
      <c r="U291" t="s">
        <v>44</v>
      </c>
      <c r="V291">
        <v>3821</v>
      </c>
      <c r="W291" t="s">
        <v>160</v>
      </c>
      <c r="X291">
        <v>0</v>
      </c>
      <c r="Y291" t="s">
        <v>46</v>
      </c>
      <c r="Z291" s="1">
        <v>160000</v>
      </c>
      <c r="AA291" s="1">
        <v>160000</v>
      </c>
      <c r="AB291">
        <v>0</v>
      </c>
      <c r="AC291">
        <v>0</v>
      </c>
      <c r="AD291">
        <v>0</v>
      </c>
      <c r="AE291">
        <v>0</v>
      </c>
      <c r="AF291">
        <v>0</v>
      </c>
      <c r="AG291" s="1">
        <v>160000</v>
      </c>
      <c r="AH291" s="3">
        <f t="shared" si="17"/>
        <v>160000</v>
      </c>
      <c r="AI291" s="3"/>
      <c r="AJ291" s="3"/>
      <c r="AK291" s="3"/>
      <c r="AL291" s="3">
        <f t="shared" si="16"/>
        <v>160000</v>
      </c>
      <c r="AM291" s="3"/>
      <c r="AN291">
        <v>0</v>
      </c>
      <c r="AO291">
        <v>0</v>
      </c>
      <c r="AP291">
        <v>0</v>
      </c>
      <c r="AQ291">
        <v>0</v>
      </c>
      <c r="AR291">
        <v>0</v>
      </c>
    </row>
    <row r="292" spans="1:44" hidden="1" x14ac:dyDescent="0.3">
      <c r="A292" t="s">
        <v>132</v>
      </c>
      <c r="B292" t="s">
        <v>133</v>
      </c>
      <c r="C292">
        <v>2</v>
      </c>
      <c r="D292" t="s">
        <v>499</v>
      </c>
      <c r="E292">
        <v>2.4</v>
      </c>
      <c r="F292" t="s">
        <v>502</v>
      </c>
      <c r="G292" t="s">
        <v>415</v>
      </c>
      <c r="H292" t="s">
        <v>416</v>
      </c>
      <c r="I292" t="s">
        <v>325</v>
      </c>
      <c r="J292" t="s">
        <v>326</v>
      </c>
      <c r="K292" t="s">
        <v>256</v>
      </c>
      <c r="L292" t="s">
        <v>257</v>
      </c>
      <c r="M292" t="s">
        <v>490</v>
      </c>
      <c r="N292">
        <v>5</v>
      </c>
      <c r="O292" t="s">
        <v>258</v>
      </c>
      <c r="P292">
        <v>29</v>
      </c>
      <c r="Q292" t="s">
        <v>417</v>
      </c>
      <c r="R292" t="s">
        <v>418</v>
      </c>
      <c r="S292" t="s">
        <v>419</v>
      </c>
      <c r="T292">
        <v>3000</v>
      </c>
      <c r="U292" t="s">
        <v>44</v>
      </c>
      <c r="V292">
        <v>3821</v>
      </c>
      <c r="W292" t="s">
        <v>160</v>
      </c>
      <c r="X292">
        <v>0</v>
      </c>
      <c r="Y292" t="s">
        <v>46</v>
      </c>
      <c r="Z292" s="1">
        <v>400000</v>
      </c>
      <c r="AA292" s="1">
        <v>400000</v>
      </c>
      <c r="AB292">
        <v>0</v>
      </c>
      <c r="AC292">
        <v>0</v>
      </c>
      <c r="AD292">
        <v>0</v>
      </c>
      <c r="AE292">
        <v>0</v>
      </c>
      <c r="AF292">
        <v>0</v>
      </c>
      <c r="AG292"/>
      <c r="AH292" s="3">
        <f t="shared" si="17"/>
        <v>400000</v>
      </c>
      <c r="AI292" s="3"/>
      <c r="AJ292" s="3"/>
      <c r="AK292" s="3"/>
      <c r="AL292" s="3">
        <f t="shared" si="16"/>
        <v>400000</v>
      </c>
      <c r="AM292" s="3"/>
      <c r="AN292">
        <v>0</v>
      </c>
      <c r="AO292">
        <v>0</v>
      </c>
      <c r="AP292">
        <v>0</v>
      </c>
      <c r="AQ292">
        <v>0</v>
      </c>
      <c r="AR292">
        <v>0</v>
      </c>
    </row>
    <row r="293" spans="1:44" hidden="1" x14ac:dyDescent="0.3">
      <c r="A293" t="s">
        <v>132</v>
      </c>
      <c r="B293" t="s">
        <v>133</v>
      </c>
      <c r="C293">
        <v>2</v>
      </c>
      <c r="D293" t="s">
        <v>499</v>
      </c>
      <c r="E293">
        <v>2.4</v>
      </c>
      <c r="F293" t="s">
        <v>502</v>
      </c>
      <c r="G293" t="s">
        <v>415</v>
      </c>
      <c r="H293" t="s">
        <v>416</v>
      </c>
      <c r="I293" t="s">
        <v>325</v>
      </c>
      <c r="J293" t="s">
        <v>326</v>
      </c>
      <c r="K293" t="s">
        <v>256</v>
      </c>
      <c r="L293" t="s">
        <v>257</v>
      </c>
      <c r="M293" t="s">
        <v>490</v>
      </c>
      <c r="N293">
        <v>5</v>
      </c>
      <c r="O293" t="s">
        <v>258</v>
      </c>
      <c r="P293">
        <v>29</v>
      </c>
      <c r="Q293" t="s">
        <v>417</v>
      </c>
      <c r="R293" t="s">
        <v>418</v>
      </c>
      <c r="S293" t="s">
        <v>419</v>
      </c>
      <c r="T293">
        <v>3000</v>
      </c>
      <c r="U293" t="s">
        <v>44</v>
      </c>
      <c r="V293">
        <v>3821</v>
      </c>
      <c r="W293" t="s">
        <v>160</v>
      </c>
      <c r="X293">
        <v>15</v>
      </c>
      <c r="Y293" t="s">
        <v>420</v>
      </c>
      <c r="Z293" s="1">
        <v>1500000</v>
      </c>
      <c r="AA293" s="1">
        <v>1500000</v>
      </c>
      <c r="AB293">
        <v>0</v>
      </c>
      <c r="AC293">
        <v>0</v>
      </c>
      <c r="AD293">
        <v>0</v>
      </c>
      <c r="AE293">
        <v>0</v>
      </c>
      <c r="AF293">
        <v>0</v>
      </c>
      <c r="AG293"/>
      <c r="AH293" s="3">
        <f t="shared" si="17"/>
        <v>1500000</v>
      </c>
      <c r="AI293" s="3"/>
      <c r="AJ293" s="3"/>
      <c r="AK293" s="3"/>
      <c r="AL293" s="3">
        <f t="shared" si="16"/>
        <v>1500000</v>
      </c>
      <c r="AM293" s="3"/>
      <c r="AN293">
        <v>0</v>
      </c>
      <c r="AO293">
        <v>0</v>
      </c>
      <c r="AP293">
        <v>0</v>
      </c>
      <c r="AQ293">
        <v>0</v>
      </c>
      <c r="AR293">
        <v>0</v>
      </c>
    </row>
    <row r="294" spans="1:44" hidden="1" x14ac:dyDescent="0.3">
      <c r="A294" t="s">
        <v>132</v>
      </c>
      <c r="B294" t="s">
        <v>133</v>
      </c>
      <c r="C294">
        <v>2</v>
      </c>
      <c r="D294" t="s">
        <v>499</v>
      </c>
      <c r="E294">
        <v>2.4</v>
      </c>
      <c r="F294" t="s">
        <v>502</v>
      </c>
      <c r="G294" t="s">
        <v>415</v>
      </c>
      <c r="H294" t="s">
        <v>416</v>
      </c>
      <c r="I294" t="s">
        <v>325</v>
      </c>
      <c r="J294" t="s">
        <v>326</v>
      </c>
      <c r="K294" t="s">
        <v>256</v>
      </c>
      <c r="L294" t="s">
        <v>257</v>
      </c>
      <c r="M294" t="s">
        <v>490</v>
      </c>
      <c r="N294">
        <v>5</v>
      </c>
      <c r="O294" t="s">
        <v>258</v>
      </c>
      <c r="P294">
        <v>29</v>
      </c>
      <c r="Q294" t="s">
        <v>417</v>
      </c>
      <c r="R294" t="s">
        <v>418</v>
      </c>
      <c r="S294" t="s">
        <v>419</v>
      </c>
      <c r="T294">
        <v>3000</v>
      </c>
      <c r="U294" t="s">
        <v>44</v>
      </c>
      <c r="V294">
        <v>3821</v>
      </c>
      <c r="W294" t="s">
        <v>160</v>
      </c>
      <c r="X294">
        <v>16</v>
      </c>
      <c r="Y294" t="s">
        <v>421</v>
      </c>
      <c r="Z294" s="1">
        <v>600000</v>
      </c>
      <c r="AA294" s="1">
        <v>600000</v>
      </c>
      <c r="AB294">
        <v>0</v>
      </c>
      <c r="AC294">
        <v>0</v>
      </c>
      <c r="AD294">
        <v>0</v>
      </c>
      <c r="AE294">
        <v>0</v>
      </c>
      <c r="AF294">
        <v>0</v>
      </c>
      <c r="AG294"/>
      <c r="AH294" s="3">
        <f t="shared" si="17"/>
        <v>600000</v>
      </c>
      <c r="AI294" s="3"/>
      <c r="AJ294" s="3"/>
      <c r="AK294" s="3"/>
      <c r="AL294" s="3">
        <f t="shared" si="16"/>
        <v>600000</v>
      </c>
      <c r="AM294" s="3"/>
      <c r="AN294">
        <v>0</v>
      </c>
      <c r="AO294">
        <v>0</v>
      </c>
      <c r="AP294">
        <v>0</v>
      </c>
      <c r="AQ294">
        <v>0</v>
      </c>
      <c r="AR294">
        <v>0</v>
      </c>
    </row>
    <row r="295" spans="1:44" hidden="1" x14ac:dyDescent="0.3">
      <c r="A295" t="s">
        <v>132</v>
      </c>
      <c r="B295" t="s">
        <v>133</v>
      </c>
      <c r="C295">
        <v>3</v>
      </c>
      <c r="D295" t="s">
        <v>507</v>
      </c>
      <c r="E295">
        <v>3.7</v>
      </c>
      <c r="F295" t="s">
        <v>423</v>
      </c>
      <c r="G295" t="s">
        <v>422</v>
      </c>
      <c r="H295" t="s">
        <v>423</v>
      </c>
      <c r="I295" t="s">
        <v>52</v>
      </c>
      <c r="J295" t="s">
        <v>53</v>
      </c>
      <c r="K295" t="s">
        <v>138</v>
      </c>
      <c r="L295" t="s">
        <v>139</v>
      </c>
      <c r="M295" t="s">
        <v>490</v>
      </c>
      <c r="N295">
        <v>8</v>
      </c>
      <c r="O295" t="s">
        <v>140</v>
      </c>
      <c r="P295">
        <v>47</v>
      </c>
      <c r="Q295" t="s">
        <v>424</v>
      </c>
      <c r="R295" t="s">
        <v>425</v>
      </c>
      <c r="S295" t="s">
        <v>426</v>
      </c>
      <c r="T295">
        <v>3000</v>
      </c>
      <c r="U295" t="s">
        <v>44</v>
      </c>
      <c r="V295">
        <v>3821</v>
      </c>
      <c r="W295" t="s">
        <v>160</v>
      </c>
      <c r="X295">
        <v>22</v>
      </c>
      <c r="Y295" t="s">
        <v>427</v>
      </c>
      <c r="Z295" s="1">
        <v>0</v>
      </c>
      <c r="AA295" s="1">
        <v>700000</v>
      </c>
      <c r="AB295">
        <v>0</v>
      </c>
      <c r="AC295">
        <v>0</v>
      </c>
      <c r="AD295">
        <v>0</v>
      </c>
      <c r="AE295">
        <v>0</v>
      </c>
      <c r="AF295">
        <v>0</v>
      </c>
      <c r="AG295"/>
      <c r="AH295" s="3">
        <f t="shared" si="17"/>
        <v>0</v>
      </c>
      <c r="AI295" s="3"/>
      <c r="AJ295" s="3"/>
      <c r="AK295" s="3"/>
      <c r="AL295" s="3">
        <f t="shared" si="16"/>
        <v>0</v>
      </c>
      <c r="AM295" s="3"/>
      <c r="AN295">
        <v>0</v>
      </c>
      <c r="AO295">
        <v>0</v>
      </c>
      <c r="AP295">
        <v>0</v>
      </c>
      <c r="AQ295" s="1">
        <v>700000</v>
      </c>
      <c r="AR295" s="1">
        <v>-700000</v>
      </c>
    </row>
    <row r="296" spans="1:44" hidden="1" x14ac:dyDescent="0.3">
      <c r="A296" t="s">
        <v>132</v>
      </c>
      <c r="B296" t="s">
        <v>133</v>
      </c>
      <c r="C296">
        <v>2</v>
      </c>
      <c r="D296" t="s">
        <v>499</v>
      </c>
      <c r="E296">
        <v>2.1</v>
      </c>
      <c r="F296" t="s">
        <v>498</v>
      </c>
      <c r="G296" t="s">
        <v>400</v>
      </c>
      <c r="H296" t="s">
        <v>401</v>
      </c>
      <c r="I296" t="s">
        <v>99</v>
      </c>
      <c r="J296" t="s">
        <v>100</v>
      </c>
      <c r="K296" t="s">
        <v>402</v>
      </c>
      <c r="L296" t="s">
        <v>403</v>
      </c>
      <c r="M296" t="s">
        <v>490</v>
      </c>
      <c r="N296">
        <v>4</v>
      </c>
      <c r="O296" t="s">
        <v>273</v>
      </c>
      <c r="P296">
        <v>56</v>
      </c>
      <c r="Q296" t="s">
        <v>404</v>
      </c>
      <c r="R296" t="s">
        <v>405</v>
      </c>
      <c r="S296" t="s">
        <v>406</v>
      </c>
      <c r="T296">
        <v>3000</v>
      </c>
      <c r="U296" t="s">
        <v>44</v>
      </c>
      <c r="V296">
        <v>3821</v>
      </c>
      <c r="W296" t="s">
        <v>160</v>
      </c>
      <c r="X296">
        <v>0</v>
      </c>
      <c r="Y296" t="s">
        <v>46</v>
      </c>
      <c r="Z296" s="1">
        <v>100000</v>
      </c>
      <c r="AA296" s="1">
        <v>100000</v>
      </c>
      <c r="AB296">
        <v>0</v>
      </c>
      <c r="AC296">
        <v>0</v>
      </c>
      <c r="AD296">
        <v>0</v>
      </c>
      <c r="AE296">
        <v>0</v>
      </c>
      <c r="AF296">
        <v>0</v>
      </c>
      <c r="AG296"/>
      <c r="AH296" s="3">
        <f t="shared" si="17"/>
        <v>100000</v>
      </c>
      <c r="AI296" s="3"/>
      <c r="AJ296" s="3"/>
      <c r="AK296" s="3"/>
      <c r="AL296" s="3">
        <f t="shared" si="16"/>
        <v>100000</v>
      </c>
      <c r="AM296" s="3"/>
      <c r="AN296">
        <v>0</v>
      </c>
      <c r="AO296">
        <v>0</v>
      </c>
      <c r="AP296">
        <v>0</v>
      </c>
      <c r="AQ296">
        <v>0</v>
      </c>
      <c r="AR296">
        <v>0</v>
      </c>
    </row>
    <row r="297" spans="1:44" hidden="1" x14ac:dyDescent="0.3">
      <c r="A297" t="s">
        <v>132</v>
      </c>
      <c r="B297" t="s">
        <v>133</v>
      </c>
      <c r="C297">
        <v>1</v>
      </c>
      <c r="D297" t="s">
        <v>495</v>
      </c>
      <c r="E297">
        <v>1.3</v>
      </c>
      <c r="F297" t="s">
        <v>496</v>
      </c>
      <c r="G297" t="s">
        <v>34</v>
      </c>
      <c r="H297" t="s">
        <v>35</v>
      </c>
      <c r="I297" t="s">
        <v>52</v>
      </c>
      <c r="J297" t="s">
        <v>53</v>
      </c>
      <c r="K297" t="s">
        <v>54</v>
      </c>
      <c r="L297" t="s">
        <v>55</v>
      </c>
      <c r="M297" t="s">
        <v>490</v>
      </c>
      <c r="N297">
        <v>6</v>
      </c>
      <c r="O297" t="s">
        <v>40</v>
      </c>
      <c r="P297">
        <v>21</v>
      </c>
      <c r="Q297" t="s">
        <v>113</v>
      </c>
      <c r="R297" t="s">
        <v>57</v>
      </c>
      <c r="S297" t="s">
        <v>58</v>
      </c>
      <c r="T297">
        <v>3000</v>
      </c>
      <c r="U297" t="s">
        <v>44</v>
      </c>
      <c r="V297">
        <v>3911</v>
      </c>
      <c r="W297" t="s">
        <v>366</v>
      </c>
      <c r="X297">
        <v>0</v>
      </c>
      <c r="Y297" t="s">
        <v>46</v>
      </c>
      <c r="Z297" s="1">
        <v>700000</v>
      </c>
      <c r="AA297" s="1">
        <v>700000</v>
      </c>
      <c r="AB297" s="1">
        <v>108835.98</v>
      </c>
      <c r="AC297" s="1">
        <v>108835.98</v>
      </c>
      <c r="AD297" s="1">
        <v>108835.98</v>
      </c>
      <c r="AE297" s="1">
        <v>108835.98</v>
      </c>
      <c r="AF297" s="1">
        <v>108835.98</v>
      </c>
      <c r="AG297" s="1"/>
      <c r="AH297" s="3">
        <f t="shared" si="17"/>
        <v>591164.02</v>
      </c>
      <c r="AI297" s="3"/>
      <c r="AJ297" s="3"/>
      <c r="AK297" s="3"/>
      <c r="AL297" s="3">
        <f t="shared" si="16"/>
        <v>700000</v>
      </c>
      <c r="AM297" s="3"/>
      <c r="AN297">
        <v>0</v>
      </c>
      <c r="AO297">
        <v>0</v>
      </c>
      <c r="AP297">
        <v>0</v>
      </c>
      <c r="AQ297">
        <v>0</v>
      </c>
      <c r="AR297">
        <v>0</v>
      </c>
    </row>
    <row r="298" spans="1:44" hidden="1" x14ac:dyDescent="0.3">
      <c r="A298" t="s">
        <v>32</v>
      </c>
      <c r="B298" t="s">
        <v>33</v>
      </c>
      <c r="C298">
        <v>1</v>
      </c>
      <c r="D298" t="s">
        <v>495</v>
      </c>
      <c r="E298">
        <v>1.3</v>
      </c>
      <c r="F298" t="s">
        <v>496</v>
      </c>
      <c r="G298" t="s">
        <v>34</v>
      </c>
      <c r="H298" t="s">
        <v>35</v>
      </c>
      <c r="I298" t="s">
        <v>36</v>
      </c>
      <c r="J298" t="s">
        <v>37</v>
      </c>
      <c r="K298" t="s">
        <v>38</v>
      </c>
      <c r="L298" t="s">
        <v>39</v>
      </c>
      <c r="M298" t="s">
        <v>490</v>
      </c>
      <c r="N298">
        <v>6</v>
      </c>
      <c r="O298" t="s">
        <v>40</v>
      </c>
      <c r="P298">
        <v>19</v>
      </c>
      <c r="Q298" t="s">
        <v>41</v>
      </c>
      <c r="R298" t="s">
        <v>42</v>
      </c>
      <c r="S298" t="s">
        <v>43</v>
      </c>
      <c r="T298">
        <v>3000</v>
      </c>
      <c r="U298" t="s">
        <v>44</v>
      </c>
      <c r="V298">
        <v>3921</v>
      </c>
      <c r="W298" t="s">
        <v>45</v>
      </c>
      <c r="X298">
        <v>0</v>
      </c>
      <c r="Y298" t="s">
        <v>46</v>
      </c>
      <c r="Z298" s="1">
        <v>0</v>
      </c>
      <c r="AA298" s="1">
        <v>0</v>
      </c>
      <c r="AB298" s="1">
        <v>1000247.19</v>
      </c>
      <c r="AC298" s="1">
        <v>1000247.19</v>
      </c>
      <c r="AD298" s="1">
        <v>1000247.19</v>
      </c>
      <c r="AE298" s="1">
        <v>1000247.19</v>
      </c>
      <c r="AF298" s="1">
        <v>1000247.19</v>
      </c>
      <c r="AG298" s="1"/>
      <c r="AH298" s="3">
        <f t="shared" si="17"/>
        <v>-1000247.19</v>
      </c>
      <c r="AI298" s="3">
        <v>1000247.19</v>
      </c>
      <c r="AJ298" s="3"/>
      <c r="AK298" s="3"/>
      <c r="AL298" s="3">
        <f t="shared" si="16"/>
        <v>1000247.19</v>
      </c>
      <c r="AM298" s="3"/>
      <c r="AN298">
        <v>0</v>
      </c>
      <c r="AO298">
        <v>0</v>
      </c>
      <c r="AP298">
        <v>0</v>
      </c>
      <c r="AQ298">
        <v>0</v>
      </c>
      <c r="AR298">
        <v>0</v>
      </c>
    </row>
    <row r="299" spans="1:44" hidden="1" x14ac:dyDescent="0.3">
      <c r="A299" t="s">
        <v>130</v>
      </c>
      <c r="B299" t="s">
        <v>131</v>
      </c>
      <c r="C299">
        <v>1</v>
      </c>
      <c r="D299" t="s">
        <v>495</v>
      </c>
      <c r="E299">
        <v>1.3</v>
      </c>
      <c r="F299" t="s">
        <v>496</v>
      </c>
      <c r="G299" t="s">
        <v>34</v>
      </c>
      <c r="H299" t="s">
        <v>35</v>
      </c>
      <c r="I299" t="s">
        <v>36</v>
      </c>
      <c r="J299" t="s">
        <v>37</v>
      </c>
      <c r="K299" t="s">
        <v>38</v>
      </c>
      <c r="L299" t="s">
        <v>39</v>
      </c>
      <c r="M299" t="s">
        <v>490</v>
      </c>
      <c r="N299">
        <v>6</v>
      </c>
      <c r="O299" t="s">
        <v>40</v>
      </c>
      <c r="P299">
        <v>19</v>
      </c>
      <c r="Q299" t="s">
        <v>41</v>
      </c>
      <c r="R299" t="s">
        <v>42</v>
      </c>
      <c r="S299" t="s">
        <v>43</v>
      </c>
      <c r="T299">
        <v>3000</v>
      </c>
      <c r="U299" t="s">
        <v>44</v>
      </c>
      <c r="V299">
        <v>3921</v>
      </c>
      <c r="W299" t="s">
        <v>45</v>
      </c>
      <c r="X299">
        <v>0</v>
      </c>
      <c r="Y299" t="s">
        <v>46</v>
      </c>
      <c r="Z299" s="1">
        <v>0</v>
      </c>
      <c r="AA299" s="1">
        <v>0</v>
      </c>
      <c r="AB299" s="1">
        <v>1270.2</v>
      </c>
      <c r="AC299" s="1">
        <v>1270.2</v>
      </c>
      <c r="AD299" s="1">
        <v>1270.2</v>
      </c>
      <c r="AE299" s="1">
        <v>1270.2</v>
      </c>
      <c r="AF299" s="1">
        <v>1270.2</v>
      </c>
      <c r="AG299" s="1"/>
      <c r="AH299" s="3">
        <f t="shared" si="17"/>
        <v>-1270.2</v>
      </c>
      <c r="AI299" s="3">
        <v>1270.2</v>
      </c>
      <c r="AJ299" s="3"/>
      <c r="AK299" s="3"/>
      <c r="AL299" s="3">
        <f t="shared" si="16"/>
        <v>1270.2</v>
      </c>
      <c r="AM299" s="3"/>
      <c r="AN299">
        <v>0</v>
      </c>
      <c r="AO299">
        <v>0</v>
      </c>
      <c r="AP299">
        <v>0</v>
      </c>
      <c r="AQ299">
        <v>0</v>
      </c>
      <c r="AR299">
        <v>0</v>
      </c>
    </row>
    <row r="300" spans="1:44" hidden="1" x14ac:dyDescent="0.3">
      <c r="A300" t="s">
        <v>454</v>
      </c>
      <c r="B300" t="s">
        <v>455</v>
      </c>
      <c r="C300">
        <v>1</v>
      </c>
      <c r="D300" t="s">
        <v>495</v>
      </c>
      <c r="E300">
        <v>1.3</v>
      </c>
      <c r="F300" t="s">
        <v>496</v>
      </c>
      <c r="G300" t="s">
        <v>34</v>
      </c>
      <c r="H300" t="s">
        <v>35</v>
      </c>
      <c r="I300" t="s">
        <v>36</v>
      </c>
      <c r="J300" t="s">
        <v>37</v>
      </c>
      <c r="K300" t="s">
        <v>38</v>
      </c>
      <c r="L300" t="s">
        <v>39</v>
      </c>
      <c r="M300" t="s">
        <v>490</v>
      </c>
      <c r="N300">
        <v>6</v>
      </c>
      <c r="O300" t="s">
        <v>40</v>
      </c>
      <c r="P300">
        <v>19</v>
      </c>
      <c r="Q300" t="s">
        <v>41</v>
      </c>
      <c r="R300" t="s">
        <v>42</v>
      </c>
      <c r="S300" t="s">
        <v>43</v>
      </c>
      <c r="T300">
        <v>3000</v>
      </c>
      <c r="U300" t="s">
        <v>44</v>
      </c>
      <c r="V300">
        <v>3921</v>
      </c>
      <c r="W300" t="s">
        <v>45</v>
      </c>
      <c r="X300">
        <v>0</v>
      </c>
      <c r="Y300" t="s">
        <v>46</v>
      </c>
      <c r="Z300" s="1">
        <v>0</v>
      </c>
      <c r="AA300" s="1">
        <v>0</v>
      </c>
      <c r="AB300" s="1">
        <v>1453929.04</v>
      </c>
      <c r="AC300" s="1">
        <v>1453929.04</v>
      </c>
      <c r="AD300" s="1">
        <v>1453929.04</v>
      </c>
      <c r="AE300" s="1">
        <v>1453929.04</v>
      </c>
      <c r="AF300" s="1">
        <v>1453929.04</v>
      </c>
      <c r="AG300" s="1"/>
      <c r="AH300" s="3">
        <f t="shared" si="17"/>
        <v>-1453929.04</v>
      </c>
      <c r="AI300" s="3">
        <v>1453929.04</v>
      </c>
      <c r="AJ300" s="3"/>
      <c r="AK300" s="3"/>
      <c r="AL300" s="3">
        <f t="shared" si="16"/>
        <v>1453929.04</v>
      </c>
      <c r="AM300" s="3"/>
      <c r="AN300">
        <v>0</v>
      </c>
      <c r="AO300">
        <v>0</v>
      </c>
      <c r="AP300">
        <v>0</v>
      </c>
      <c r="AQ300">
        <v>0</v>
      </c>
      <c r="AR300">
        <v>0</v>
      </c>
    </row>
    <row r="301" spans="1:44" hidden="1" x14ac:dyDescent="0.3">
      <c r="A301" t="s">
        <v>456</v>
      </c>
      <c r="B301" t="s">
        <v>457</v>
      </c>
      <c r="C301">
        <v>1</v>
      </c>
      <c r="D301" t="s">
        <v>495</v>
      </c>
      <c r="E301">
        <v>1.3</v>
      </c>
      <c r="F301" t="s">
        <v>496</v>
      </c>
      <c r="G301" t="s">
        <v>34</v>
      </c>
      <c r="H301" t="s">
        <v>35</v>
      </c>
      <c r="I301" t="s">
        <v>36</v>
      </c>
      <c r="J301" t="s">
        <v>37</v>
      </c>
      <c r="K301" t="s">
        <v>38</v>
      </c>
      <c r="L301" t="s">
        <v>39</v>
      </c>
      <c r="M301" t="s">
        <v>490</v>
      </c>
      <c r="N301">
        <v>6</v>
      </c>
      <c r="O301" t="s">
        <v>40</v>
      </c>
      <c r="P301">
        <v>19</v>
      </c>
      <c r="Q301" t="s">
        <v>41</v>
      </c>
      <c r="R301" t="s">
        <v>42</v>
      </c>
      <c r="S301" t="s">
        <v>43</v>
      </c>
      <c r="T301">
        <v>3000</v>
      </c>
      <c r="U301" t="s">
        <v>44</v>
      </c>
      <c r="V301">
        <v>3921</v>
      </c>
      <c r="W301" t="s">
        <v>45</v>
      </c>
      <c r="X301">
        <v>0</v>
      </c>
      <c r="Y301" t="s">
        <v>46</v>
      </c>
      <c r="Z301" s="1">
        <v>0</v>
      </c>
      <c r="AA301" s="1">
        <v>0</v>
      </c>
      <c r="AB301" s="1">
        <v>583718.5</v>
      </c>
      <c r="AC301" s="1">
        <v>583718.5</v>
      </c>
      <c r="AD301" s="1">
        <v>583718.5</v>
      </c>
      <c r="AE301" s="1">
        <v>583718.5</v>
      </c>
      <c r="AF301" s="1">
        <v>583718.5</v>
      </c>
      <c r="AG301" s="1"/>
      <c r="AH301" s="3">
        <f t="shared" si="17"/>
        <v>-583718.5</v>
      </c>
      <c r="AI301" s="3">
        <v>583718.5</v>
      </c>
      <c r="AJ301" s="3"/>
      <c r="AK301" s="3"/>
      <c r="AL301" s="3">
        <f t="shared" si="16"/>
        <v>583718.5</v>
      </c>
      <c r="AM301" s="3"/>
      <c r="AN301">
        <v>0</v>
      </c>
      <c r="AO301">
        <v>0</v>
      </c>
      <c r="AP301">
        <v>0</v>
      </c>
      <c r="AQ301">
        <v>0</v>
      </c>
      <c r="AR301">
        <v>0</v>
      </c>
    </row>
    <row r="302" spans="1:44" hidden="1" x14ac:dyDescent="0.3">
      <c r="A302" t="s">
        <v>458</v>
      </c>
      <c r="B302" t="s">
        <v>459</v>
      </c>
      <c r="C302">
        <v>1</v>
      </c>
      <c r="D302" t="s">
        <v>495</v>
      </c>
      <c r="E302">
        <v>1.3</v>
      </c>
      <c r="F302" t="s">
        <v>496</v>
      </c>
      <c r="G302" t="s">
        <v>34</v>
      </c>
      <c r="H302" t="s">
        <v>35</v>
      </c>
      <c r="I302" t="s">
        <v>36</v>
      </c>
      <c r="J302" t="s">
        <v>37</v>
      </c>
      <c r="K302" t="s">
        <v>38</v>
      </c>
      <c r="L302" t="s">
        <v>39</v>
      </c>
      <c r="M302" t="s">
        <v>490</v>
      </c>
      <c r="N302">
        <v>6</v>
      </c>
      <c r="O302" t="s">
        <v>40</v>
      </c>
      <c r="P302">
        <v>19</v>
      </c>
      <c r="Q302" t="s">
        <v>41</v>
      </c>
      <c r="R302" t="s">
        <v>42</v>
      </c>
      <c r="S302" t="s">
        <v>43</v>
      </c>
      <c r="T302">
        <v>3000</v>
      </c>
      <c r="U302" t="s">
        <v>44</v>
      </c>
      <c r="V302">
        <v>3921</v>
      </c>
      <c r="W302" t="s">
        <v>45</v>
      </c>
      <c r="X302">
        <v>0</v>
      </c>
      <c r="Y302" t="s">
        <v>46</v>
      </c>
      <c r="Z302" s="1">
        <v>0</v>
      </c>
      <c r="AA302" s="1">
        <v>0</v>
      </c>
      <c r="AB302" s="1">
        <v>38913</v>
      </c>
      <c r="AC302" s="1">
        <v>38913</v>
      </c>
      <c r="AD302" s="1">
        <v>38913</v>
      </c>
      <c r="AE302" s="1">
        <v>38913</v>
      </c>
      <c r="AF302" s="1">
        <v>38913</v>
      </c>
      <c r="AG302" s="1"/>
      <c r="AH302" s="3">
        <f t="shared" si="17"/>
        <v>-38913</v>
      </c>
      <c r="AI302" s="3">
        <v>38913</v>
      </c>
      <c r="AJ302" s="3"/>
      <c r="AK302" s="3"/>
      <c r="AL302" s="3">
        <f t="shared" si="16"/>
        <v>38913</v>
      </c>
      <c r="AM302" s="3"/>
      <c r="AN302">
        <v>0</v>
      </c>
      <c r="AO302">
        <v>0</v>
      </c>
      <c r="AP302">
        <v>0</v>
      </c>
      <c r="AQ302">
        <v>0</v>
      </c>
      <c r="AR302">
        <v>0</v>
      </c>
    </row>
    <row r="303" spans="1:44" hidden="1" x14ac:dyDescent="0.3">
      <c r="A303" t="s">
        <v>460</v>
      </c>
      <c r="B303" t="s">
        <v>461</v>
      </c>
      <c r="C303">
        <v>1</v>
      </c>
      <c r="D303" t="s">
        <v>495</v>
      </c>
      <c r="E303">
        <v>1.3</v>
      </c>
      <c r="F303" t="s">
        <v>496</v>
      </c>
      <c r="G303" t="s">
        <v>34</v>
      </c>
      <c r="H303" t="s">
        <v>35</v>
      </c>
      <c r="I303" t="s">
        <v>36</v>
      </c>
      <c r="J303" t="s">
        <v>37</v>
      </c>
      <c r="K303" t="s">
        <v>38</v>
      </c>
      <c r="L303" t="s">
        <v>39</v>
      </c>
      <c r="M303" t="s">
        <v>490</v>
      </c>
      <c r="N303">
        <v>6</v>
      </c>
      <c r="O303" t="s">
        <v>40</v>
      </c>
      <c r="P303">
        <v>19</v>
      </c>
      <c r="Q303" t="s">
        <v>41</v>
      </c>
      <c r="R303" t="s">
        <v>42</v>
      </c>
      <c r="S303" t="s">
        <v>43</v>
      </c>
      <c r="T303">
        <v>3000</v>
      </c>
      <c r="U303" t="s">
        <v>44</v>
      </c>
      <c r="V303">
        <v>3921</v>
      </c>
      <c r="W303" t="s">
        <v>45</v>
      </c>
      <c r="X303">
        <v>0</v>
      </c>
      <c r="Y303" t="s">
        <v>46</v>
      </c>
      <c r="Z303" s="1">
        <v>0</v>
      </c>
      <c r="AA303" s="1">
        <v>0</v>
      </c>
      <c r="AB303" s="1">
        <v>167669.15</v>
      </c>
      <c r="AC303" s="1">
        <v>167669.15</v>
      </c>
      <c r="AD303" s="1">
        <v>167669.15</v>
      </c>
      <c r="AE303" s="1">
        <v>167669.15</v>
      </c>
      <c r="AF303" s="1">
        <v>177132.03</v>
      </c>
      <c r="AG303" s="1"/>
      <c r="AH303" s="3">
        <f t="shared" si="17"/>
        <v>-167669.15</v>
      </c>
      <c r="AI303" s="3">
        <v>167669.15</v>
      </c>
      <c r="AJ303" s="3"/>
      <c r="AK303" s="3"/>
      <c r="AL303" s="3">
        <f t="shared" si="16"/>
        <v>167669.15</v>
      </c>
      <c r="AM303" s="3"/>
      <c r="AN303">
        <v>0</v>
      </c>
      <c r="AO303">
        <v>0</v>
      </c>
      <c r="AP303">
        <v>0</v>
      </c>
      <c r="AQ303">
        <v>0</v>
      </c>
      <c r="AR303">
        <v>0</v>
      </c>
    </row>
    <row r="304" spans="1:44" hidden="1" x14ac:dyDescent="0.3">
      <c r="A304" t="s">
        <v>462</v>
      </c>
      <c r="B304" t="s">
        <v>463</v>
      </c>
      <c r="C304">
        <v>1</v>
      </c>
      <c r="D304" t="s">
        <v>495</v>
      </c>
      <c r="E304">
        <v>1.3</v>
      </c>
      <c r="F304" t="s">
        <v>496</v>
      </c>
      <c r="G304" t="s">
        <v>34</v>
      </c>
      <c r="H304" t="s">
        <v>35</v>
      </c>
      <c r="I304" t="s">
        <v>36</v>
      </c>
      <c r="J304" t="s">
        <v>37</v>
      </c>
      <c r="K304" t="s">
        <v>38</v>
      </c>
      <c r="L304" t="s">
        <v>39</v>
      </c>
      <c r="M304" t="s">
        <v>490</v>
      </c>
      <c r="N304">
        <v>6</v>
      </c>
      <c r="O304" t="s">
        <v>40</v>
      </c>
      <c r="P304">
        <v>19</v>
      </c>
      <c r="Q304" t="s">
        <v>41</v>
      </c>
      <c r="R304" t="s">
        <v>42</v>
      </c>
      <c r="S304" t="s">
        <v>43</v>
      </c>
      <c r="T304">
        <v>3000</v>
      </c>
      <c r="U304" t="s">
        <v>44</v>
      </c>
      <c r="V304">
        <v>3921</v>
      </c>
      <c r="W304" t="s">
        <v>45</v>
      </c>
      <c r="X304">
        <v>0</v>
      </c>
      <c r="Y304" t="s">
        <v>46</v>
      </c>
      <c r="Z304" s="1">
        <v>0</v>
      </c>
      <c r="AA304" s="1">
        <v>0</v>
      </c>
      <c r="AB304" s="1">
        <v>7445.91</v>
      </c>
      <c r="AC304" s="1">
        <v>7445.91</v>
      </c>
      <c r="AD304" s="1">
        <v>7445.91</v>
      </c>
      <c r="AE304" s="1">
        <v>7445.91</v>
      </c>
      <c r="AF304" s="1">
        <v>7445.91</v>
      </c>
      <c r="AG304" s="1"/>
      <c r="AH304" s="3">
        <f t="shared" si="17"/>
        <v>-7445.91</v>
      </c>
      <c r="AI304" s="3">
        <v>7445.91</v>
      </c>
      <c r="AJ304" s="3"/>
      <c r="AK304" s="3"/>
      <c r="AL304" s="3">
        <f t="shared" si="16"/>
        <v>7445.91</v>
      </c>
      <c r="AM304" s="3"/>
      <c r="AN304">
        <v>0</v>
      </c>
      <c r="AO304">
        <v>0</v>
      </c>
      <c r="AP304">
        <v>0</v>
      </c>
      <c r="AQ304">
        <v>0</v>
      </c>
      <c r="AR304">
        <v>0</v>
      </c>
    </row>
    <row r="305" spans="1:44" hidden="1" x14ac:dyDescent="0.3">
      <c r="A305" t="s">
        <v>132</v>
      </c>
      <c r="B305" t="s">
        <v>133</v>
      </c>
      <c r="C305">
        <v>2</v>
      </c>
      <c r="D305" t="s">
        <v>499</v>
      </c>
      <c r="E305">
        <v>2.2000000000000002</v>
      </c>
      <c r="F305" t="s">
        <v>500</v>
      </c>
      <c r="G305" t="s">
        <v>222</v>
      </c>
      <c r="H305" t="s">
        <v>223</v>
      </c>
      <c r="I305" t="s">
        <v>52</v>
      </c>
      <c r="J305" t="s">
        <v>53</v>
      </c>
      <c r="K305" t="s">
        <v>91</v>
      </c>
      <c r="L305" t="s">
        <v>92</v>
      </c>
      <c r="M305" t="s">
        <v>490</v>
      </c>
      <c r="N305">
        <v>2</v>
      </c>
      <c r="O305" t="s">
        <v>235</v>
      </c>
      <c r="P305">
        <v>36</v>
      </c>
      <c r="Q305" t="s">
        <v>236</v>
      </c>
      <c r="R305" t="s">
        <v>237</v>
      </c>
      <c r="S305" t="s">
        <v>238</v>
      </c>
      <c r="T305">
        <v>3000</v>
      </c>
      <c r="U305" t="s">
        <v>44</v>
      </c>
      <c r="V305">
        <v>3922</v>
      </c>
      <c r="W305" t="s">
        <v>246</v>
      </c>
      <c r="X305">
        <v>0</v>
      </c>
      <c r="Y305" t="s">
        <v>46</v>
      </c>
      <c r="Z305" s="1">
        <v>7000000</v>
      </c>
      <c r="AA305" s="1">
        <v>7000000</v>
      </c>
      <c r="AB305" s="1">
        <v>2458426</v>
      </c>
      <c r="AC305" s="1">
        <v>2458426</v>
      </c>
      <c r="AD305" s="1">
        <v>2458426</v>
      </c>
      <c r="AE305" s="1">
        <v>2458426</v>
      </c>
      <c r="AF305" s="1">
        <v>2458426</v>
      </c>
      <c r="AG305" s="1">
        <v>9300000</v>
      </c>
      <c r="AH305" s="3">
        <f t="shared" si="17"/>
        <v>4541574</v>
      </c>
      <c r="AI305" s="3"/>
      <c r="AJ305" s="3"/>
      <c r="AK305" s="3">
        <v>2300000</v>
      </c>
      <c r="AL305" s="3">
        <f t="shared" si="16"/>
        <v>9300000</v>
      </c>
      <c r="AM305" s="3"/>
      <c r="AN305">
        <v>0</v>
      </c>
      <c r="AO305">
        <v>0</v>
      </c>
      <c r="AP305">
        <v>0</v>
      </c>
      <c r="AQ305">
        <v>0</v>
      </c>
      <c r="AR305">
        <v>0</v>
      </c>
    </row>
    <row r="306" spans="1:44" hidden="1" x14ac:dyDescent="0.3">
      <c r="A306" t="s">
        <v>132</v>
      </c>
      <c r="B306" t="s">
        <v>133</v>
      </c>
      <c r="C306">
        <v>1</v>
      </c>
      <c r="D306" t="s">
        <v>495</v>
      </c>
      <c r="E306">
        <v>1.3</v>
      </c>
      <c r="F306" t="s">
        <v>496</v>
      </c>
      <c r="G306" t="s">
        <v>34</v>
      </c>
      <c r="H306" t="s">
        <v>35</v>
      </c>
      <c r="I306" t="s">
        <v>52</v>
      </c>
      <c r="J306" t="s">
        <v>53</v>
      </c>
      <c r="K306" t="s">
        <v>54</v>
      </c>
      <c r="L306" t="s">
        <v>55</v>
      </c>
      <c r="M306" t="s">
        <v>490</v>
      </c>
      <c r="N306">
        <v>6</v>
      </c>
      <c r="O306" t="s">
        <v>40</v>
      </c>
      <c r="P306">
        <v>21</v>
      </c>
      <c r="Q306" t="s">
        <v>113</v>
      </c>
      <c r="R306" t="s">
        <v>57</v>
      </c>
      <c r="S306" t="s">
        <v>58</v>
      </c>
      <c r="T306">
        <v>3000</v>
      </c>
      <c r="U306" t="s">
        <v>44</v>
      </c>
      <c r="V306">
        <v>3922</v>
      </c>
      <c r="W306" t="s">
        <v>246</v>
      </c>
      <c r="X306">
        <v>0</v>
      </c>
      <c r="Y306" t="s">
        <v>46</v>
      </c>
      <c r="Z306" s="1">
        <v>1000000</v>
      </c>
      <c r="AA306" s="1">
        <v>1000000</v>
      </c>
      <c r="AB306" s="1">
        <v>22802.06</v>
      </c>
      <c r="AC306" s="1">
        <v>22802.06</v>
      </c>
      <c r="AD306">
        <v>0</v>
      </c>
      <c r="AE306">
        <v>0</v>
      </c>
      <c r="AF306">
        <v>0</v>
      </c>
      <c r="AG306"/>
      <c r="AH306" s="3">
        <f t="shared" si="17"/>
        <v>977197.94</v>
      </c>
      <c r="AI306" s="3"/>
      <c r="AJ306" s="3"/>
      <c r="AK306" s="3"/>
      <c r="AL306" s="3">
        <f t="shared" si="16"/>
        <v>1000000</v>
      </c>
      <c r="AM306" s="3"/>
      <c r="AN306">
        <v>0</v>
      </c>
      <c r="AO306">
        <v>0</v>
      </c>
      <c r="AP306">
        <v>0</v>
      </c>
      <c r="AQ306">
        <v>0</v>
      </c>
      <c r="AR306">
        <v>0</v>
      </c>
    </row>
    <row r="307" spans="1:44" hidden="1" x14ac:dyDescent="0.3">
      <c r="A307" t="s">
        <v>132</v>
      </c>
      <c r="B307" t="s">
        <v>133</v>
      </c>
      <c r="C307">
        <v>1</v>
      </c>
      <c r="D307" t="s">
        <v>495</v>
      </c>
      <c r="E307">
        <v>1.3</v>
      </c>
      <c r="F307" t="s">
        <v>496</v>
      </c>
      <c r="G307" t="s">
        <v>34</v>
      </c>
      <c r="H307" t="s">
        <v>35</v>
      </c>
      <c r="I307" t="s">
        <v>288</v>
      </c>
      <c r="J307" t="s">
        <v>289</v>
      </c>
      <c r="K307" t="s">
        <v>73</v>
      </c>
      <c r="L307" t="s">
        <v>74</v>
      </c>
      <c r="M307" t="s">
        <v>490</v>
      </c>
      <c r="N307">
        <v>1</v>
      </c>
      <c r="O307" t="s">
        <v>224</v>
      </c>
      <c r="P307">
        <v>7</v>
      </c>
      <c r="Q307" t="s">
        <v>388</v>
      </c>
      <c r="R307" t="s">
        <v>296</v>
      </c>
      <c r="S307" t="s">
        <v>297</v>
      </c>
      <c r="T307">
        <v>3000</v>
      </c>
      <c r="U307" t="s">
        <v>44</v>
      </c>
      <c r="V307">
        <v>3922</v>
      </c>
      <c r="W307" t="s">
        <v>246</v>
      </c>
      <c r="X307">
        <v>0</v>
      </c>
      <c r="Y307" t="s">
        <v>46</v>
      </c>
      <c r="Z307" s="1">
        <v>1000000</v>
      </c>
      <c r="AA307" s="1">
        <v>500000</v>
      </c>
      <c r="AB307" s="1">
        <v>696867.6</v>
      </c>
      <c r="AC307">
        <v>0</v>
      </c>
      <c r="AD307">
        <v>0</v>
      </c>
      <c r="AE307">
        <v>0</v>
      </c>
      <c r="AF307">
        <v>0</v>
      </c>
      <c r="AG307" s="1">
        <v>1500000</v>
      </c>
      <c r="AH307" s="3">
        <f t="shared" si="17"/>
        <v>303132.40000000002</v>
      </c>
      <c r="AI307" s="3"/>
      <c r="AJ307" s="3"/>
      <c r="AK307" s="3">
        <v>500000</v>
      </c>
      <c r="AL307" s="3">
        <f t="shared" si="16"/>
        <v>1500000</v>
      </c>
      <c r="AM307" s="3"/>
      <c r="AN307">
        <v>0</v>
      </c>
      <c r="AO307" s="1">
        <v>500000</v>
      </c>
      <c r="AP307">
        <v>0</v>
      </c>
      <c r="AQ307">
        <v>0</v>
      </c>
      <c r="AR307" s="1">
        <v>500000</v>
      </c>
    </row>
    <row r="308" spans="1:44" hidden="1" x14ac:dyDescent="0.3">
      <c r="A308" t="s">
        <v>132</v>
      </c>
      <c r="B308" t="s">
        <v>133</v>
      </c>
      <c r="C308">
        <v>1</v>
      </c>
      <c r="D308" t="s">
        <v>495</v>
      </c>
      <c r="E308">
        <v>1.7</v>
      </c>
      <c r="F308" t="s">
        <v>497</v>
      </c>
      <c r="G308" t="s">
        <v>97</v>
      </c>
      <c r="H308" t="s">
        <v>98</v>
      </c>
      <c r="I308" t="s">
        <v>99</v>
      </c>
      <c r="J308" t="s">
        <v>100</v>
      </c>
      <c r="K308" t="s">
        <v>101</v>
      </c>
      <c r="L308" t="s">
        <v>102</v>
      </c>
      <c r="M308" t="s">
        <v>490</v>
      </c>
      <c r="N308">
        <v>7</v>
      </c>
      <c r="O308" t="s">
        <v>103</v>
      </c>
      <c r="P308">
        <v>40</v>
      </c>
      <c r="Q308" t="s">
        <v>104</v>
      </c>
      <c r="R308" t="s">
        <v>105</v>
      </c>
      <c r="S308" t="s">
        <v>106</v>
      </c>
      <c r="T308">
        <v>3000</v>
      </c>
      <c r="U308" t="s">
        <v>44</v>
      </c>
      <c r="V308">
        <v>3941</v>
      </c>
      <c r="W308" t="s">
        <v>281</v>
      </c>
      <c r="X308">
        <v>0</v>
      </c>
      <c r="Y308" t="s">
        <v>46</v>
      </c>
      <c r="Z308" s="1">
        <v>50000</v>
      </c>
      <c r="AA308" s="1">
        <v>50000</v>
      </c>
      <c r="AB308">
        <v>0</v>
      </c>
      <c r="AC308">
        <v>0</v>
      </c>
      <c r="AD308">
        <v>0</v>
      </c>
      <c r="AE308">
        <v>0</v>
      </c>
      <c r="AF308">
        <v>0</v>
      </c>
      <c r="AG308"/>
      <c r="AH308" s="3">
        <f t="shared" si="17"/>
        <v>50000</v>
      </c>
      <c r="AI308" s="3"/>
      <c r="AJ308" s="3"/>
      <c r="AK308" s="3"/>
      <c r="AL308" s="3">
        <f t="shared" si="16"/>
        <v>50000</v>
      </c>
      <c r="AM308" s="3"/>
      <c r="AN308">
        <v>0</v>
      </c>
      <c r="AO308">
        <v>0</v>
      </c>
      <c r="AP308">
        <v>0</v>
      </c>
      <c r="AQ308">
        <v>0</v>
      </c>
      <c r="AR308">
        <v>0</v>
      </c>
    </row>
    <row r="309" spans="1:44" hidden="1" x14ac:dyDescent="0.3">
      <c r="A309" t="s">
        <v>132</v>
      </c>
      <c r="B309" t="s">
        <v>133</v>
      </c>
      <c r="C309">
        <v>1</v>
      </c>
      <c r="D309" t="s">
        <v>495</v>
      </c>
      <c r="E309">
        <v>1.3</v>
      </c>
      <c r="F309" t="s">
        <v>496</v>
      </c>
      <c r="G309" t="s">
        <v>34</v>
      </c>
      <c r="H309" t="s">
        <v>35</v>
      </c>
      <c r="I309" t="s">
        <v>36</v>
      </c>
      <c r="J309" t="s">
        <v>37</v>
      </c>
      <c r="K309" t="s">
        <v>38</v>
      </c>
      <c r="L309" t="s">
        <v>39</v>
      </c>
      <c r="M309" t="s">
        <v>490</v>
      </c>
      <c r="N309">
        <v>6</v>
      </c>
      <c r="O309" t="s">
        <v>40</v>
      </c>
      <c r="P309">
        <v>19</v>
      </c>
      <c r="Q309" t="s">
        <v>41</v>
      </c>
      <c r="R309" t="s">
        <v>42</v>
      </c>
      <c r="S309" t="s">
        <v>43</v>
      </c>
      <c r="T309">
        <v>3000</v>
      </c>
      <c r="U309" t="s">
        <v>44</v>
      </c>
      <c r="V309">
        <v>3941</v>
      </c>
      <c r="W309" t="s">
        <v>281</v>
      </c>
      <c r="X309">
        <v>0</v>
      </c>
      <c r="Y309" t="s">
        <v>46</v>
      </c>
      <c r="Z309" s="1">
        <v>1661937.89</v>
      </c>
      <c r="AA309" s="1">
        <v>1661937.89</v>
      </c>
      <c r="AB309">
        <v>1</v>
      </c>
      <c r="AC309">
        <v>1</v>
      </c>
      <c r="AD309">
        <v>1</v>
      </c>
      <c r="AE309">
        <v>1</v>
      </c>
      <c r="AF309">
        <v>0</v>
      </c>
      <c r="AG309"/>
      <c r="AH309" s="3">
        <f t="shared" si="17"/>
        <v>1661936.89</v>
      </c>
      <c r="AI309" s="3"/>
      <c r="AJ309" s="3"/>
      <c r="AK309" s="3"/>
      <c r="AL309" s="3">
        <f t="shared" si="16"/>
        <v>1661937.89</v>
      </c>
      <c r="AM309" s="3"/>
      <c r="AN309">
        <v>0</v>
      </c>
      <c r="AO309">
        <v>0</v>
      </c>
      <c r="AP309">
        <v>0</v>
      </c>
      <c r="AQ309">
        <v>0</v>
      </c>
      <c r="AR309">
        <v>0</v>
      </c>
    </row>
    <row r="310" spans="1:44" hidden="1" x14ac:dyDescent="0.3">
      <c r="A310" t="s">
        <v>132</v>
      </c>
      <c r="B310" t="s">
        <v>133</v>
      </c>
      <c r="C310">
        <v>1</v>
      </c>
      <c r="D310" t="s">
        <v>495</v>
      </c>
      <c r="E310">
        <v>1.3</v>
      </c>
      <c r="F310" t="s">
        <v>496</v>
      </c>
      <c r="G310" t="s">
        <v>34</v>
      </c>
      <c r="H310" t="s">
        <v>35</v>
      </c>
      <c r="I310" t="s">
        <v>52</v>
      </c>
      <c r="J310" t="s">
        <v>53</v>
      </c>
      <c r="K310" t="s">
        <v>54</v>
      </c>
      <c r="L310" t="s">
        <v>55</v>
      </c>
      <c r="M310" t="s">
        <v>490</v>
      </c>
      <c r="N310">
        <v>6</v>
      </c>
      <c r="O310" t="s">
        <v>40</v>
      </c>
      <c r="P310">
        <v>21</v>
      </c>
      <c r="Q310" t="s">
        <v>113</v>
      </c>
      <c r="R310" t="s">
        <v>57</v>
      </c>
      <c r="S310" t="s">
        <v>58</v>
      </c>
      <c r="T310">
        <v>3000</v>
      </c>
      <c r="U310" t="s">
        <v>44</v>
      </c>
      <c r="V310">
        <v>3941</v>
      </c>
      <c r="W310" t="s">
        <v>281</v>
      </c>
      <c r="X310">
        <v>0</v>
      </c>
      <c r="Y310" t="s">
        <v>46</v>
      </c>
      <c r="Z310" s="1">
        <v>10000000</v>
      </c>
      <c r="AA310" s="1">
        <v>10000000</v>
      </c>
      <c r="AB310" s="1">
        <v>3031051.73</v>
      </c>
      <c r="AC310" s="1">
        <v>3031051.73</v>
      </c>
      <c r="AD310" s="1">
        <v>3031051.73</v>
      </c>
      <c r="AE310" s="1">
        <v>3031051.73</v>
      </c>
      <c r="AF310" s="1">
        <v>3031051.73</v>
      </c>
      <c r="AG310" s="1"/>
      <c r="AH310" s="3">
        <f t="shared" si="17"/>
        <v>6968948.2699999996</v>
      </c>
      <c r="AI310" s="3"/>
      <c r="AJ310" s="3"/>
      <c r="AK310" s="3"/>
      <c r="AL310" s="3">
        <f t="shared" si="16"/>
        <v>10000000</v>
      </c>
      <c r="AM310" s="3"/>
      <c r="AN310">
        <v>0</v>
      </c>
      <c r="AO310">
        <v>0</v>
      </c>
      <c r="AP310">
        <v>0</v>
      </c>
      <c r="AQ310">
        <v>0</v>
      </c>
      <c r="AR310">
        <v>0</v>
      </c>
    </row>
    <row r="311" spans="1:44" hidden="1" x14ac:dyDescent="0.3">
      <c r="A311" t="s">
        <v>132</v>
      </c>
      <c r="B311" t="s">
        <v>133</v>
      </c>
      <c r="C311">
        <v>1</v>
      </c>
      <c r="D311" t="s">
        <v>495</v>
      </c>
      <c r="E311">
        <v>1.3</v>
      </c>
      <c r="F311" t="s">
        <v>496</v>
      </c>
      <c r="G311" t="s">
        <v>34</v>
      </c>
      <c r="H311" t="s">
        <v>35</v>
      </c>
      <c r="I311" t="s">
        <v>36</v>
      </c>
      <c r="J311" t="s">
        <v>37</v>
      </c>
      <c r="K311" t="s">
        <v>38</v>
      </c>
      <c r="L311" t="s">
        <v>39</v>
      </c>
      <c r="M311" t="s">
        <v>490</v>
      </c>
      <c r="N311">
        <v>6</v>
      </c>
      <c r="O311" t="s">
        <v>40</v>
      </c>
      <c r="P311">
        <v>20</v>
      </c>
      <c r="Q311" t="s">
        <v>318</v>
      </c>
      <c r="R311" t="s">
        <v>319</v>
      </c>
      <c r="S311" t="s">
        <v>320</v>
      </c>
      <c r="T311">
        <v>3000</v>
      </c>
      <c r="U311" t="s">
        <v>44</v>
      </c>
      <c r="V311">
        <v>3942</v>
      </c>
      <c r="W311" t="s">
        <v>321</v>
      </c>
      <c r="X311">
        <v>0</v>
      </c>
      <c r="Y311" t="s">
        <v>46</v>
      </c>
      <c r="Z311" s="1">
        <v>450000</v>
      </c>
      <c r="AA311" s="1">
        <v>450000</v>
      </c>
      <c r="AB311">
        <v>0</v>
      </c>
      <c r="AC311">
        <v>0</v>
      </c>
      <c r="AD311">
        <v>0</v>
      </c>
      <c r="AE311">
        <v>0</v>
      </c>
      <c r="AF311">
        <v>0</v>
      </c>
      <c r="AG311"/>
      <c r="AH311" s="3">
        <f t="shared" si="17"/>
        <v>450000</v>
      </c>
      <c r="AI311" s="3"/>
      <c r="AJ311" s="3"/>
      <c r="AK311" s="3"/>
      <c r="AL311" s="3">
        <f t="shared" si="16"/>
        <v>450000</v>
      </c>
      <c r="AM311" s="3"/>
      <c r="AN311">
        <v>0</v>
      </c>
      <c r="AO311">
        <v>0</v>
      </c>
      <c r="AP311">
        <v>0</v>
      </c>
      <c r="AQ311">
        <v>0</v>
      </c>
      <c r="AR311">
        <v>0</v>
      </c>
    </row>
    <row r="312" spans="1:44" hidden="1" x14ac:dyDescent="0.3">
      <c r="A312" t="s">
        <v>132</v>
      </c>
      <c r="B312" t="s">
        <v>133</v>
      </c>
      <c r="C312">
        <v>1</v>
      </c>
      <c r="D312" t="s">
        <v>495</v>
      </c>
      <c r="E312">
        <v>1.3</v>
      </c>
      <c r="F312" t="s">
        <v>496</v>
      </c>
      <c r="G312" t="s">
        <v>34</v>
      </c>
      <c r="H312" t="s">
        <v>35</v>
      </c>
      <c r="I312" t="s">
        <v>36</v>
      </c>
      <c r="J312" t="s">
        <v>37</v>
      </c>
      <c r="K312" t="s">
        <v>38</v>
      </c>
      <c r="L312" t="s">
        <v>39</v>
      </c>
      <c r="M312" t="s">
        <v>490</v>
      </c>
      <c r="N312">
        <v>6</v>
      </c>
      <c r="O312" t="s">
        <v>40</v>
      </c>
      <c r="P312">
        <v>20</v>
      </c>
      <c r="Q312" t="s">
        <v>318</v>
      </c>
      <c r="R312" t="s">
        <v>319</v>
      </c>
      <c r="S312" t="s">
        <v>320</v>
      </c>
      <c r="T312">
        <v>3000</v>
      </c>
      <c r="U312" t="s">
        <v>44</v>
      </c>
      <c r="V312">
        <v>3951</v>
      </c>
      <c r="W312" t="s">
        <v>322</v>
      </c>
      <c r="X312">
        <v>0</v>
      </c>
      <c r="Y312" t="s">
        <v>46</v>
      </c>
      <c r="Z312" s="1">
        <v>300000</v>
      </c>
      <c r="AA312" s="1">
        <v>300000</v>
      </c>
      <c r="AB312">
        <v>0</v>
      </c>
      <c r="AC312">
        <v>0</v>
      </c>
      <c r="AD312">
        <v>0</v>
      </c>
      <c r="AE312">
        <v>0</v>
      </c>
      <c r="AF312">
        <v>0</v>
      </c>
      <c r="AG312"/>
      <c r="AH312" s="3">
        <f t="shared" si="17"/>
        <v>300000</v>
      </c>
      <c r="AI312" s="3"/>
      <c r="AJ312" s="3"/>
      <c r="AK312" s="3"/>
      <c r="AL312" s="3">
        <f t="shared" si="16"/>
        <v>300000</v>
      </c>
      <c r="AM312" s="3"/>
      <c r="AN312">
        <v>0</v>
      </c>
      <c r="AO312">
        <v>0</v>
      </c>
      <c r="AP312">
        <v>0</v>
      </c>
      <c r="AQ312">
        <v>0</v>
      </c>
      <c r="AR312">
        <v>0</v>
      </c>
    </row>
    <row r="313" spans="1:44" hidden="1" x14ac:dyDescent="0.3">
      <c r="A313" t="s">
        <v>132</v>
      </c>
      <c r="B313" t="s">
        <v>133</v>
      </c>
      <c r="C313">
        <v>1</v>
      </c>
      <c r="D313" t="s">
        <v>495</v>
      </c>
      <c r="E313">
        <v>1.3</v>
      </c>
      <c r="F313" t="s">
        <v>496</v>
      </c>
      <c r="G313" t="s">
        <v>34</v>
      </c>
      <c r="H313" t="s">
        <v>35</v>
      </c>
      <c r="I313" t="s">
        <v>36</v>
      </c>
      <c r="J313" t="s">
        <v>37</v>
      </c>
      <c r="K313" t="s">
        <v>38</v>
      </c>
      <c r="L313" t="s">
        <v>39</v>
      </c>
      <c r="M313" t="s">
        <v>490</v>
      </c>
      <c r="N313">
        <v>6</v>
      </c>
      <c r="O313" t="s">
        <v>40</v>
      </c>
      <c r="P313">
        <v>18</v>
      </c>
      <c r="Q313" t="s">
        <v>300</v>
      </c>
      <c r="R313" t="s">
        <v>301</v>
      </c>
      <c r="S313" t="s">
        <v>302</v>
      </c>
      <c r="T313">
        <v>3000</v>
      </c>
      <c r="U313" t="s">
        <v>44</v>
      </c>
      <c r="V313">
        <v>3961</v>
      </c>
      <c r="W313" t="s">
        <v>312</v>
      </c>
      <c r="X313">
        <v>0</v>
      </c>
      <c r="Y313" t="s">
        <v>46</v>
      </c>
      <c r="Z313" s="1">
        <v>18000</v>
      </c>
      <c r="AA313" s="1">
        <v>18000</v>
      </c>
      <c r="AB313">
        <v>0</v>
      </c>
      <c r="AC313">
        <v>0</v>
      </c>
      <c r="AD313">
        <v>0</v>
      </c>
      <c r="AE313">
        <v>0</v>
      </c>
      <c r="AF313">
        <v>0</v>
      </c>
      <c r="AG313"/>
      <c r="AH313" s="3">
        <f t="shared" si="17"/>
        <v>18000</v>
      </c>
      <c r="AI313" s="3"/>
      <c r="AJ313" s="3"/>
      <c r="AK313" s="3"/>
      <c r="AL313" s="3">
        <f t="shared" si="16"/>
        <v>18000</v>
      </c>
      <c r="AM313" s="3"/>
      <c r="AN313">
        <v>0</v>
      </c>
      <c r="AO313">
        <v>0</v>
      </c>
      <c r="AP313">
        <v>0</v>
      </c>
      <c r="AQ313">
        <v>0</v>
      </c>
      <c r="AR313">
        <v>0</v>
      </c>
    </row>
    <row r="314" spans="1:44" hidden="1" x14ac:dyDescent="0.3">
      <c r="A314" t="s">
        <v>132</v>
      </c>
      <c r="B314" t="s">
        <v>133</v>
      </c>
      <c r="C314">
        <v>1</v>
      </c>
      <c r="D314" t="s">
        <v>495</v>
      </c>
      <c r="E314">
        <v>1.7</v>
      </c>
      <c r="F314" t="s">
        <v>497</v>
      </c>
      <c r="G314" t="s">
        <v>97</v>
      </c>
      <c r="H314" t="s">
        <v>98</v>
      </c>
      <c r="I314" t="s">
        <v>99</v>
      </c>
      <c r="J314" t="s">
        <v>100</v>
      </c>
      <c r="K314" t="s">
        <v>101</v>
      </c>
      <c r="L314" t="s">
        <v>102</v>
      </c>
      <c r="M314" t="s">
        <v>490</v>
      </c>
      <c r="N314">
        <v>7</v>
      </c>
      <c r="O314" t="s">
        <v>103</v>
      </c>
      <c r="P314">
        <v>41</v>
      </c>
      <c r="Q314" t="s">
        <v>108</v>
      </c>
      <c r="R314" t="s">
        <v>105</v>
      </c>
      <c r="S314" t="s">
        <v>106</v>
      </c>
      <c r="T314">
        <v>3000</v>
      </c>
      <c r="U314" t="s">
        <v>44</v>
      </c>
      <c r="V314">
        <v>3962</v>
      </c>
      <c r="W314" t="s">
        <v>285</v>
      </c>
      <c r="X314">
        <v>0</v>
      </c>
      <c r="Y314" t="s">
        <v>46</v>
      </c>
      <c r="Z314" s="1">
        <v>120000</v>
      </c>
      <c r="AA314" s="1">
        <v>120000</v>
      </c>
      <c r="AB314">
        <v>0</v>
      </c>
      <c r="AC314">
        <v>0</v>
      </c>
      <c r="AD314">
        <v>0</v>
      </c>
      <c r="AE314">
        <v>0</v>
      </c>
      <c r="AF314">
        <v>0</v>
      </c>
      <c r="AG314"/>
      <c r="AH314" s="3">
        <f t="shared" si="17"/>
        <v>120000</v>
      </c>
      <c r="AI314" s="3"/>
      <c r="AJ314" s="3"/>
      <c r="AK314" s="3"/>
      <c r="AL314" s="3">
        <f t="shared" si="16"/>
        <v>120000</v>
      </c>
      <c r="AM314" s="3"/>
      <c r="AN314">
        <v>0</v>
      </c>
      <c r="AO314">
        <v>0</v>
      </c>
      <c r="AP314">
        <v>0</v>
      </c>
      <c r="AQ314">
        <v>0</v>
      </c>
      <c r="AR314">
        <v>0</v>
      </c>
    </row>
    <row r="315" spans="1:44" hidden="1" x14ac:dyDescent="0.3">
      <c r="A315" t="s">
        <v>132</v>
      </c>
      <c r="B315" t="s">
        <v>133</v>
      </c>
      <c r="C315">
        <v>1</v>
      </c>
      <c r="D315" t="s">
        <v>495</v>
      </c>
      <c r="E315">
        <v>1.3</v>
      </c>
      <c r="F315" t="s">
        <v>496</v>
      </c>
      <c r="G315" t="s">
        <v>34</v>
      </c>
      <c r="H315" t="s">
        <v>35</v>
      </c>
      <c r="I315" t="s">
        <v>52</v>
      </c>
      <c r="J315" t="s">
        <v>53</v>
      </c>
      <c r="K315" t="s">
        <v>54</v>
      </c>
      <c r="L315" t="s">
        <v>55</v>
      </c>
      <c r="M315" t="s">
        <v>490</v>
      </c>
      <c r="N315">
        <v>6</v>
      </c>
      <c r="O315" t="s">
        <v>40</v>
      </c>
      <c r="P315">
        <v>21</v>
      </c>
      <c r="Q315" t="s">
        <v>113</v>
      </c>
      <c r="R315" t="s">
        <v>57</v>
      </c>
      <c r="S315" t="s">
        <v>58</v>
      </c>
      <c r="T315">
        <v>3000</v>
      </c>
      <c r="U315" t="s">
        <v>44</v>
      </c>
      <c r="V315">
        <v>3962</v>
      </c>
      <c r="W315" t="s">
        <v>285</v>
      </c>
      <c r="X315">
        <v>0</v>
      </c>
      <c r="Y315" t="s">
        <v>46</v>
      </c>
      <c r="Z315" s="1">
        <v>100000</v>
      </c>
      <c r="AA315" s="1">
        <v>100000</v>
      </c>
      <c r="AB315">
        <v>0</v>
      </c>
      <c r="AC315">
        <v>0</v>
      </c>
      <c r="AD315">
        <v>0</v>
      </c>
      <c r="AE315">
        <v>0</v>
      </c>
      <c r="AF315">
        <v>0</v>
      </c>
      <c r="AG315"/>
      <c r="AH315" s="3">
        <f t="shared" si="17"/>
        <v>100000</v>
      </c>
      <c r="AI315" s="3"/>
      <c r="AJ315" s="3"/>
      <c r="AK315" s="3"/>
      <c r="AL315" s="3">
        <f t="shared" si="16"/>
        <v>100000</v>
      </c>
      <c r="AM315" s="3"/>
      <c r="AN315">
        <v>0</v>
      </c>
      <c r="AO315">
        <v>0</v>
      </c>
      <c r="AP315">
        <v>0</v>
      </c>
      <c r="AQ315">
        <v>0</v>
      </c>
      <c r="AR315">
        <v>0</v>
      </c>
    </row>
    <row r="316" spans="1:44" hidden="1" x14ac:dyDescent="0.3">
      <c r="A316" t="s">
        <v>132</v>
      </c>
      <c r="B316" t="s">
        <v>133</v>
      </c>
      <c r="C316">
        <v>2</v>
      </c>
      <c r="D316" t="s">
        <v>499</v>
      </c>
      <c r="E316">
        <v>2.6</v>
      </c>
      <c r="F316" t="s">
        <v>504</v>
      </c>
      <c r="G316" t="s">
        <v>435</v>
      </c>
      <c r="H316" t="s">
        <v>436</v>
      </c>
      <c r="I316" t="s">
        <v>99</v>
      </c>
      <c r="J316" t="s">
        <v>100</v>
      </c>
      <c r="K316" t="s">
        <v>442</v>
      </c>
      <c r="L316" t="s">
        <v>443</v>
      </c>
      <c r="M316" t="s">
        <v>490</v>
      </c>
      <c r="N316">
        <v>1</v>
      </c>
      <c r="O316" t="s">
        <v>224</v>
      </c>
      <c r="P316">
        <v>53</v>
      </c>
      <c r="Q316" t="s">
        <v>444</v>
      </c>
      <c r="R316" t="s">
        <v>445</v>
      </c>
      <c r="S316" t="s">
        <v>446</v>
      </c>
      <c r="T316">
        <v>4000</v>
      </c>
      <c r="U316" t="s">
        <v>144</v>
      </c>
      <c r="V316">
        <v>4211</v>
      </c>
      <c r="W316" t="s">
        <v>255</v>
      </c>
      <c r="X316">
        <v>0</v>
      </c>
      <c r="Y316" t="s">
        <v>46</v>
      </c>
      <c r="Z316" s="1">
        <v>10523208.92</v>
      </c>
      <c r="AA316" s="1">
        <v>10523208.92</v>
      </c>
      <c r="AB316">
        <v>0</v>
      </c>
      <c r="AC316">
        <v>0</v>
      </c>
      <c r="AD316">
        <v>0</v>
      </c>
      <c r="AE316">
        <v>0</v>
      </c>
      <c r="AF316">
        <v>0</v>
      </c>
      <c r="AG316" s="19">
        <v>10523208.92</v>
      </c>
      <c r="AH316" s="3">
        <f t="shared" si="17"/>
        <v>10523208.92</v>
      </c>
      <c r="AI316" s="3">
        <v>3000000</v>
      </c>
      <c r="AJ316" s="3"/>
      <c r="AK316" s="3"/>
      <c r="AL316" s="3">
        <f t="shared" si="16"/>
        <v>13523208.92</v>
      </c>
      <c r="AM316" s="3"/>
      <c r="AN316">
        <v>0</v>
      </c>
      <c r="AO316">
        <v>0</v>
      </c>
      <c r="AP316">
        <v>0</v>
      </c>
      <c r="AQ316">
        <v>0</v>
      </c>
      <c r="AR316">
        <v>0</v>
      </c>
    </row>
    <row r="317" spans="1:44" hidden="1" x14ac:dyDescent="0.3">
      <c r="A317" t="s">
        <v>132</v>
      </c>
      <c r="B317" t="s">
        <v>133</v>
      </c>
      <c r="C317">
        <v>2</v>
      </c>
      <c r="D317" t="s">
        <v>499</v>
      </c>
      <c r="E317">
        <v>2.7</v>
      </c>
      <c r="F317" t="s">
        <v>249</v>
      </c>
      <c r="G317" t="s">
        <v>248</v>
      </c>
      <c r="H317" t="s">
        <v>249</v>
      </c>
      <c r="I317" t="s">
        <v>52</v>
      </c>
      <c r="J317" t="s">
        <v>53</v>
      </c>
      <c r="K317" t="s">
        <v>271</v>
      </c>
      <c r="L317" t="s">
        <v>272</v>
      </c>
      <c r="M317" t="s">
        <v>490</v>
      </c>
      <c r="N317">
        <v>4</v>
      </c>
      <c r="O317" t="s">
        <v>273</v>
      </c>
      <c r="P317">
        <v>48</v>
      </c>
      <c r="Q317" t="s">
        <v>274</v>
      </c>
      <c r="R317" t="s">
        <v>275</v>
      </c>
      <c r="S317" t="s">
        <v>276</v>
      </c>
      <c r="T317">
        <v>4000</v>
      </c>
      <c r="U317" t="s">
        <v>144</v>
      </c>
      <c r="V317">
        <v>4211</v>
      </c>
      <c r="W317" t="s">
        <v>255</v>
      </c>
      <c r="X317">
        <v>0</v>
      </c>
      <c r="Y317" t="s">
        <v>46</v>
      </c>
      <c r="Z317" s="1">
        <v>199200</v>
      </c>
      <c r="AA317" s="1">
        <v>199200</v>
      </c>
      <c r="AB317">
        <v>0</v>
      </c>
      <c r="AC317">
        <v>0</v>
      </c>
      <c r="AD317">
        <v>0</v>
      </c>
      <c r="AE317">
        <v>0</v>
      </c>
      <c r="AF317">
        <v>0</v>
      </c>
      <c r="AG317" s="19">
        <v>199200</v>
      </c>
      <c r="AH317" s="3">
        <f t="shared" si="17"/>
        <v>199200</v>
      </c>
      <c r="AI317" s="3"/>
      <c r="AJ317" s="3"/>
      <c r="AK317" s="3"/>
      <c r="AL317" s="3">
        <f t="shared" si="16"/>
        <v>199200</v>
      </c>
      <c r="AM317" s="3"/>
      <c r="AN317">
        <v>0</v>
      </c>
      <c r="AO317">
        <v>0</v>
      </c>
      <c r="AP317">
        <v>0</v>
      </c>
      <c r="AQ317">
        <v>0</v>
      </c>
      <c r="AR317">
        <v>0</v>
      </c>
    </row>
    <row r="318" spans="1:44" hidden="1" x14ac:dyDescent="0.3">
      <c r="A318" t="s">
        <v>132</v>
      </c>
      <c r="B318" t="s">
        <v>133</v>
      </c>
      <c r="C318">
        <v>1</v>
      </c>
      <c r="D318" t="s">
        <v>495</v>
      </c>
      <c r="E318">
        <v>1.3</v>
      </c>
      <c r="F318" t="s">
        <v>496</v>
      </c>
      <c r="G318" t="s">
        <v>34</v>
      </c>
      <c r="H318" t="s">
        <v>35</v>
      </c>
      <c r="I318" t="s">
        <v>36</v>
      </c>
      <c r="J318" t="s">
        <v>37</v>
      </c>
      <c r="K318" t="s">
        <v>38</v>
      </c>
      <c r="L318" t="s">
        <v>39</v>
      </c>
      <c r="M318" t="s">
        <v>490</v>
      </c>
      <c r="N318">
        <v>6</v>
      </c>
      <c r="O318" t="s">
        <v>40</v>
      </c>
      <c r="P318">
        <v>19</v>
      </c>
      <c r="Q318" t="s">
        <v>41</v>
      </c>
      <c r="R318" t="s">
        <v>42</v>
      </c>
      <c r="S318" t="s">
        <v>43</v>
      </c>
      <c r="T318">
        <v>4000</v>
      </c>
      <c r="U318" t="s">
        <v>144</v>
      </c>
      <c r="V318">
        <v>4211</v>
      </c>
      <c r="W318" t="s">
        <v>255</v>
      </c>
      <c r="X318">
        <v>0</v>
      </c>
      <c r="Y318" t="s">
        <v>46</v>
      </c>
      <c r="Z318" s="1">
        <v>2200000</v>
      </c>
      <c r="AA318" s="1">
        <v>2200000</v>
      </c>
      <c r="AB318">
        <v>0</v>
      </c>
      <c r="AC318">
        <v>0</v>
      </c>
      <c r="AD318">
        <v>0</v>
      </c>
      <c r="AE318">
        <v>0</v>
      </c>
      <c r="AF318">
        <v>0</v>
      </c>
      <c r="AG318" s="1">
        <v>2200000</v>
      </c>
      <c r="AH318" s="3">
        <f t="shared" si="17"/>
        <v>2200000</v>
      </c>
      <c r="AI318" s="3"/>
      <c r="AJ318" s="3"/>
      <c r="AK318" s="3"/>
      <c r="AL318" s="3">
        <f t="shared" si="16"/>
        <v>2200000</v>
      </c>
      <c r="AM318" s="3"/>
      <c r="AN318">
        <v>0</v>
      </c>
      <c r="AO318">
        <v>0</v>
      </c>
      <c r="AP318">
        <v>0</v>
      </c>
      <c r="AQ318">
        <v>0</v>
      </c>
      <c r="AR318">
        <v>0</v>
      </c>
    </row>
    <row r="319" spans="1:44" hidden="1" x14ac:dyDescent="0.3">
      <c r="A319" t="s">
        <v>132</v>
      </c>
      <c r="B319" t="s">
        <v>133</v>
      </c>
      <c r="C319">
        <v>2</v>
      </c>
      <c r="D319" t="s">
        <v>499</v>
      </c>
      <c r="E319">
        <v>2.4</v>
      </c>
      <c r="F319" t="s">
        <v>502</v>
      </c>
      <c r="G319" t="s">
        <v>429</v>
      </c>
      <c r="H319" t="s">
        <v>430</v>
      </c>
      <c r="I319" t="s">
        <v>325</v>
      </c>
      <c r="J319" t="s">
        <v>326</v>
      </c>
      <c r="K319" t="s">
        <v>431</v>
      </c>
      <c r="L319" t="s">
        <v>432</v>
      </c>
      <c r="M319" t="s">
        <v>490</v>
      </c>
      <c r="N319">
        <v>5</v>
      </c>
      <c r="O319" t="s">
        <v>258</v>
      </c>
      <c r="P319">
        <v>55</v>
      </c>
      <c r="Q319" t="s">
        <v>433</v>
      </c>
      <c r="R319" t="s">
        <v>434</v>
      </c>
      <c r="S319" t="s">
        <v>432</v>
      </c>
      <c r="T319">
        <v>4000</v>
      </c>
      <c r="U319" t="s">
        <v>144</v>
      </c>
      <c r="V319">
        <v>4211</v>
      </c>
      <c r="W319" t="s">
        <v>255</v>
      </c>
      <c r="X319">
        <v>0</v>
      </c>
      <c r="Y319" t="s">
        <v>46</v>
      </c>
      <c r="Z319" s="1">
        <v>17059649.879999999</v>
      </c>
      <c r="AA319" s="1">
        <v>17059649.879999999</v>
      </c>
      <c r="AB319" s="1">
        <v>2879091.14</v>
      </c>
      <c r="AC319" s="1">
        <v>2879091.14</v>
      </c>
      <c r="AD319" s="1">
        <v>2879091.14</v>
      </c>
      <c r="AE319" s="1">
        <v>35816.160000000003</v>
      </c>
      <c r="AF319" s="1">
        <v>35816.160000000003</v>
      </c>
      <c r="AG319" s="19">
        <v>17059649.879999999</v>
      </c>
      <c r="AH319" s="3">
        <f t="shared" si="17"/>
        <v>14180558.739999998</v>
      </c>
      <c r="AI319" s="3"/>
      <c r="AJ319" s="3"/>
      <c r="AK319" s="3"/>
      <c r="AL319" s="3">
        <f t="shared" si="16"/>
        <v>17059649.879999999</v>
      </c>
      <c r="AM319" s="3"/>
      <c r="AN319">
        <v>0</v>
      </c>
      <c r="AO319">
        <v>0</v>
      </c>
      <c r="AP319">
        <v>0</v>
      </c>
      <c r="AQ319">
        <v>0</v>
      </c>
      <c r="AR319">
        <v>0</v>
      </c>
    </row>
    <row r="320" spans="1:44" hidden="1" x14ac:dyDescent="0.3">
      <c r="A320" t="s">
        <v>132</v>
      </c>
      <c r="B320" t="s">
        <v>133</v>
      </c>
      <c r="C320">
        <v>2</v>
      </c>
      <c r="D320" t="s">
        <v>499</v>
      </c>
      <c r="E320">
        <v>2.7</v>
      </c>
      <c r="F320" t="s">
        <v>249</v>
      </c>
      <c r="G320" t="s">
        <v>248</v>
      </c>
      <c r="H320" t="s">
        <v>249</v>
      </c>
      <c r="I320" t="s">
        <v>99</v>
      </c>
      <c r="J320" t="s">
        <v>100</v>
      </c>
      <c r="K320" t="s">
        <v>250</v>
      </c>
      <c r="L320" t="s">
        <v>251</v>
      </c>
      <c r="M320" t="s">
        <v>490</v>
      </c>
      <c r="N320">
        <v>1</v>
      </c>
      <c r="O320" t="s">
        <v>224</v>
      </c>
      <c r="P320">
        <v>54</v>
      </c>
      <c r="Q320" t="s">
        <v>252</v>
      </c>
      <c r="R320" t="s">
        <v>253</v>
      </c>
      <c r="S320" t="s">
        <v>254</v>
      </c>
      <c r="T320">
        <v>4000</v>
      </c>
      <c r="U320" t="s">
        <v>144</v>
      </c>
      <c r="V320">
        <v>4211</v>
      </c>
      <c r="W320" t="s">
        <v>255</v>
      </c>
      <c r="X320">
        <v>0</v>
      </c>
      <c r="Y320" t="s">
        <v>46</v>
      </c>
      <c r="Z320" s="1">
        <v>12778438.16</v>
      </c>
      <c r="AA320" s="1">
        <v>12778438.16</v>
      </c>
      <c r="AB320" s="1">
        <v>13329.95</v>
      </c>
      <c r="AC320" s="1">
        <v>13329.95</v>
      </c>
      <c r="AD320" s="1">
        <v>13329.95</v>
      </c>
      <c r="AE320" s="1">
        <v>13329.95</v>
      </c>
      <c r="AF320" s="1">
        <v>13329.95</v>
      </c>
      <c r="AG320" s="19">
        <v>12778438.16</v>
      </c>
      <c r="AH320" s="3">
        <f t="shared" ref="AH320:AH325" si="18">Z320-AB320</f>
        <v>12765108.210000001</v>
      </c>
      <c r="AI320" s="3">
        <v>2000000</v>
      </c>
      <c r="AJ320" s="3"/>
      <c r="AK320" s="3"/>
      <c r="AL320" s="3">
        <f t="shared" si="16"/>
        <v>14778438.16</v>
      </c>
      <c r="AM320" s="3"/>
      <c r="AN320">
        <v>0</v>
      </c>
      <c r="AO320">
        <v>0</v>
      </c>
      <c r="AP320">
        <v>0</v>
      </c>
      <c r="AQ320">
        <v>0</v>
      </c>
      <c r="AR320">
        <v>0</v>
      </c>
    </row>
    <row r="321" spans="1:44" hidden="1" x14ac:dyDescent="0.3">
      <c r="A321" t="s">
        <v>132</v>
      </c>
      <c r="B321" t="s">
        <v>133</v>
      </c>
      <c r="C321">
        <v>2</v>
      </c>
      <c r="D321" t="s">
        <v>499</v>
      </c>
      <c r="E321">
        <v>2.6</v>
      </c>
      <c r="F321" t="s">
        <v>504</v>
      </c>
      <c r="G321" t="s">
        <v>435</v>
      </c>
      <c r="H321" t="s">
        <v>436</v>
      </c>
      <c r="I321" t="s">
        <v>99</v>
      </c>
      <c r="J321" t="s">
        <v>100</v>
      </c>
      <c r="K321" t="s">
        <v>437</v>
      </c>
      <c r="L321" t="s">
        <v>438</v>
      </c>
      <c r="M321" t="s">
        <v>490</v>
      </c>
      <c r="N321">
        <v>1</v>
      </c>
      <c r="O321" t="s">
        <v>224</v>
      </c>
      <c r="P321">
        <v>52</v>
      </c>
      <c r="Q321" t="s">
        <v>439</v>
      </c>
      <c r="R321" t="s">
        <v>440</v>
      </c>
      <c r="S321" t="s">
        <v>441</v>
      </c>
      <c r="T321">
        <v>4000</v>
      </c>
      <c r="U321" t="s">
        <v>144</v>
      </c>
      <c r="V321">
        <v>4211</v>
      </c>
      <c r="W321" t="s">
        <v>255</v>
      </c>
      <c r="X321">
        <v>0</v>
      </c>
      <c r="Y321" t="s">
        <v>46</v>
      </c>
      <c r="Z321" s="1">
        <v>6135546.4699999997</v>
      </c>
      <c r="AA321" s="1">
        <v>6135546.4699999997</v>
      </c>
      <c r="AB321" s="1">
        <v>267520.21999999997</v>
      </c>
      <c r="AC321" s="1">
        <v>267520.21999999997</v>
      </c>
      <c r="AD321" s="1">
        <v>267520.21999999997</v>
      </c>
      <c r="AE321" s="1">
        <v>267520.21999999997</v>
      </c>
      <c r="AF321" s="1">
        <v>267520.21999999997</v>
      </c>
      <c r="AG321" s="19">
        <v>6135546.4699999997</v>
      </c>
      <c r="AH321" s="3">
        <f t="shared" si="18"/>
        <v>5868026.25</v>
      </c>
      <c r="AI321" s="3"/>
      <c r="AJ321" s="3"/>
      <c r="AK321" s="3"/>
      <c r="AL321" s="3">
        <f t="shared" si="16"/>
        <v>6135546.4699999997</v>
      </c>
      <c r="AM321" s="3"/>
      <c r="AN321">
        <v>0</v>
      </c>
      <c r="AO321">
        <v>0</v>
      </c>
      <c r="AP321">
        <v>0</v>
      </c>
      <c r="AQ321">
        <v>0</v>
      </c>
      <c r="AR321">
        <v>0</v>
      </c>
    </row>
    <row r="322" spans="1:44" hidden="1" x14ac:dyDescent="0.3">
      <c r="A322" t="s">
        <v>132</v>
      </c>
      <c r="B322" t="s">
        <v>133</v>
      </c>
      <c r="C322">
        <v>2</v>
      </c>
      <c r="D322" t="s">
        <v>499</v>
      </c>
      <c r="E322">
        <v>2.6</v>
      </c>
      <c r="F322" t="s">
        <v>504</v>
      </c>
      <c r="G322" t="s">
        <v>447</v>
      </c>
      <c r="H322" t="s">
        <v>448</v>
      </c>
      <c r="I322" t="s">
        <v>99</v>
      </c>
      <c r="J322" t="s">
        <v>100</v>
      </c>
      <c r="K322" t="s">
        <v>449</v>
      </c>
      <c r="L322" t="s">
        <v>450</v>
      </c>
      <c r="M322" t="s">
        <v>490</v>
      </c>
      <c r="N322">
        <v>1</v>
      </c>
      <c r="O322" t="s">
        <v>224</v>
      </c>
      <c r="P322">
        <v>51</v>
      </c>
      <c r="Q322" t="s">
        <v>451</v>
      </c>
      <c r="R322" t="s">
        <v>452</v>
      </c>
      <c r="S322" t="s">
        <v>453</v>
      </c>
      <c r="T322">
        <v>4000</v>
      </c>
      <c r="U322" t="s">
        <v>144</v>
      </c>
      <c r="V322">
        <v>4211</v>
      </c>
      <c r="W322" t="s">
        <v>255</v>
      </c>
      <c r="X322">
        <v>0</v>
      </c>
      <c r="Y322" t="s">
        <v>46</v>
      </c>
      <c r="Z322" s="1">
        <v>68471532.379999995</v>
      </c>
      <c r="AA322" s="1">
        <v>68471532.379999995</v>
      </c>
      <c r="AB322" s="1">
        <v>5705961.0300000003</v>
      </c>
      <c r="AC322" s="1">
        <v>5705961.0300000003</v>
      </c>
      <c r="AD322" s="1">
        <v>5705961.0300000003</v>
      </c>
      <c r="AE322" s="1">
        <v>5705961.0300000003</v>
      </c>
      <c r="AF322" s="1">
        <v>5705961.0300000003</v>
      </c>
      <c r="AG322" s="19">
        <v>68471532.379999995</v>
      </c>
      <c r="AH322" s="3">
        <f t="shared" si="18"/>
        <v>62765571.349999994</v>
      </c>
      <c r="AI322" s="3"/>
      <c r="AJ322" s="3"/>
      <c r="AK322" s="3"/>
      <c r="AL322" s="3">
        <f t="shared" si="16"/>
        <v>68471532.379999995</v>
      </c>
      <c r="AM322" s="3"/>
      <c r="AN322">
        <v>0</v>
      </c>
      <c r="AO322">
        <v>0</v>
      </c>
      <c r="AP322">
        <v>0</v>
      </c>
      <c r="AQ322">
        <v>0</v>
      </c>
      <c r="AR322">
        <v>0</v>
      </c>
    </row>
    <row r="323" spans="1:44" hidden="1" x14ac:dyDescent="0.3">
      <c r="A323" t="s">
        <v>132</v>
      </c>
      <c r="B323" t="s">
        <v>133</v>
      </c>
      <c r="C323">
        <v>1</v>
      </c>
      <c r="D323" t="s">
        <v>495</v>
      </c>
      <c r="E323">
        <v>1.3</v>
      </c>
      <c r="F323" t="s">
        <v>496</v>
      </c>
      <c r="G323" t="s">
        <v>34</v>
      </c>
      <c r="H323" t="s">
        <v>35</v>
      </c>
      <c r="I323" t="s">
        <v>36</v>
      </c>
      <c r="J323" t="s">
        <v>37</v>
      </c>
      <c r="K323" t="s">
        <v>38</v>
      </c>
      <c r="L323" t="s">
        <v>39</v>
      </c>
      <c r="M323" t="s">
        <v>490</v>
      </c>
      <c r="N323">
        <v>6</v>
      </c>
      <c r="O323" t="s">
        <v>40</v>
      </c>
      <c r="P323">
        <v>19</v>
      </c>
      <c r="Q323" t="s">
        <v>41</v>
      </c>
      <c r="R323" t="s">
        <v>42</v>
      </c>
      <c r="S323" t="s">
        <v>43</v>
      </c>
      <c r="T323">
        <v>4000</v>
      </c>
      <c r="U323" t="s">
        <v>144</v>
      </c>
      <c r="V323">
        <v>4251</v>
      </c>
      <c r="W323" t="s">
        <v>317</v>
      </c>
      <c r="X323">
        <v>0</v>
      </c>
      <c r="Y323" t="s">
        <v>46</v>
      </c>
      <c r="Z323" s="1">
        <v>5000000</v>
      </c>
      <c r="AA323" s="1">
        <v>5000000</v>
      </c>
      <c r="AB323">
        <v>0</v>
      </c>
      <c r="AC323">
        <v>0</v>
      </c>
      <c r="AD323">
        <v>0</v>
      </c>
      <c r="AE323">
        <v>0</v>
      </c>
      <c r="AF323">
        <v>0</v>
      </c>
      <c r="AG323" s="14">
        <v>9400000</v>
      </c>
      <c r="AH323" s="3">
        <f t="shared" si="18"/>
        <v>5000000</v>
      </c>
      <c r="AI323" s="3"/>
      <c r="AJ323" s="3"/>
      <c r="AK323" s="3">
        <v>4158535.45</v>
      </c>
      <c r="AL323" s="3">
        <f t="shared" ref="AL323:AL386" si="19">Z323+AI323-AJ323+AK323</f>
        <v>9158535.4499999993</v>
      </c>
      <c r="AM323" s="3"/>
      <c r="AN323">
        <v>0</v>
      </c>
      <c r="AO323">
        <v>0</v>
      </c>
      <c r="AP323">
        <v>0</v>
      </c>
      <c r="AQ323">
        <v>0</v>
      </c>
      <c r="AR323">
        <v>0</v>
      </c>
    </row>
    <row r="324" spans="1:44" hidden="1" x14ac:dyDescent="0.3">
      <c r="A324" t="s">
        <v>132</v>
      </c>
      <c r="B324" t="s">
        <v>133</v>
      </c>
      <c r="C324">
        <v>3</v>
      </c>
      <c r="D324" t="s">
        <v>506</v>
      </c>
      <c r="E324">
        <v>3.1</v>
      </c>
      <c r="F324" t="s">
        <v>505</v>
      </c>
      <c r="G324" t="s">
        <v>134</v>
      </c>
      <c r="H324" t="s">
        <v>135</v>
      </c>
      <c r="I324" t="s">
        <v>136</v>
      </c>
      <c r="J324" t="s">
        <v>137</v>
      </c>
      <c r="K324" t="s">
        <v>138</v>
      </c>
      <c r="L324" t="s">
        <v>139</v>
      </c>
      <c r="M324" t="s">
        <v>490</v>
      </c>
      <c r="N324">
        <v>8</v>
      </c>
      <c r="O324" t="s">
        <v>140</v>
      </c>
      <c r="P324">
        <v>45</v>
      </c>
      <c r="Q324" t="s">
        <v>141</v>
      </c>
      <c r="R324" t="s">
        <v>142</v>
      </c>
      <c r="S324" t="s">
        <v>143</v>
      </c>
      <c r="T324">
        <v>4000</v>
      </c>
      <c r="U324" t="s">
        <v>144</v>
      </c>
      <c r="V324">
        <v>4311</v>
      </c>
      <c r="W324" t="s">
        <v>145</v>
      </c>
      <c r="X324">
        <v>0</v>
      </c>
      <c r="Y324" t="s">
        <v>46</v>
      </c>
      <c r="Z324" s="1">
        <v>3000000</v>
      </c>
      <c r="AA324" s="1">
        <v>3000000</v>
      </c>
      <c r="AB324" s="1">
        <v>2992000</v>
      </c>
      <c r="AC324">
        <v>0</v>
      </c>
      <c r="AD324">
        <v>0</v>
      </c>
      <c r="AE324">
        <v>0</v>
      </c>
      <c r="AF324">
        <v>0</v>
      </c>
      <c r="AG324" s="19">
        <v>3000000</v>
      </c>
      <c r="AH324" s="3">
        <f t="shared" si="18"/>
        <v>8000</v>
      </c>
      <c r="AI324" s="3"/>
      <c r="AJ324" s="3"/>
      <c r="AK324" s="3"/>
      <c r="AL324" s="3">
        <f t="shared" si="19"/>
        <v>3000000</v>
      </c>
      <c r="AM324" s="3"/>
      <c r="AN324">
        <v>0</v>
      </c>
      <c r="AO324">
        <v>0</v>
      </c>
      <c r="AP324">
        <v>0</v>
      </c>
      <c r="AQ324">
        <v>0</v>
      </c>
      <c r="AR324">
        <v>0</v>
      </c>
    </row>
    <row r="325" spans="1:44" hidden="1" x14ac:dyDescent="0.3">
      <c r="A325" t="s">
        <v>132</v>
      </c>
      <c r="B325" t="s">
        <v>133</v>
      </c>
      <c r="C325">
        <v>3</v>
      </c>
      <c r="D325" t="s">
        <v>506</v>
      </c>
      <c r="E325">
        <v>3.1</v>
      </c>
      <c r="F325" t="s">
        <v>505</v>
      </c>
      <c r="G325" t="s">
        <v>134</v>
      </c>
      <c r="H325" t="s">
        <v>135</v>
      </c>
      <c r="I325" t="s">
        <v>136</v>
      </c>
      <c r="J325" t="s">
        <v>137</v>
      </c>
      <c r="K325" t="s">
        <v>138</v>
      </c>
      <c r="L325" t="s">
        <v>139</v>
      </c>
      <c r="M325" t="s">
        <v>490</v>
      </c>
      <c r="N325">
        <v>8</v>
      </c>
      <c r="O325" t="s">
        <v>140</v>
      </c>
      <c r="P325">
        <v>46</v>
      </c>
      <c r="Q325" t="s">
        <v>146</v>
      </c>
      <c r="R325" t="s">
        <v>142</v>
      </c>
      <c r="S325" t="s">
        <v>143</v>
      </c>
      <c r="T325">
        <v>4000</v>
      </c>
      <c r="U325" t="s">
        <v>144</v>
      </c>
      <c r="V325">
        <v>4311</v>
      </c>
      <c r="W325" t="s">
        <v>145</v>
      </c>
      <c r="X325">
        <v>0</v>
      </c>
      <c r="Y325" t="s">
        <v>46</v>
      </c>
      <c r="Z325" s="1">
        <v>400000</v>
      </c>
      <c r="AA325" s="1">
        <v>400000</v>
      </c>
      <c r="AB325">
        <v>0</v>
      </c>
      <c r="AC325">
        <v>0</v>
      </c>
      <c r="AD325">
        <v>0</v>
      </c>
      <c r="AE325">
        <v>0</v>
      </c>
      <c r="AF325">
        <v>0</v>
      </c>
      <c r="AG325" s="19">
        <v>400000</v>
      </c>
      <c r="AH325" s="3">
        <f t="shared" si="18"/>
        <v>400000</v>
      </c>
      <c r="AI325" s="3"/>
      <c r="AJ325" s="3"/>
      <c r="AK325" s="3"/>
      <c r="AL325" s="3">
        <f t="shared" si="19"/>
        <v>400000</v>
      </c>
      <c r="AM325" s="3"/>
      <c r="AN325">
        <v>0</v>
      </c>
      <c r="AO325">
        <v>0</v>
      </c>
      <c r="AP325">
        <v>0</v>
      </c>
      <c r="AQ325">
        <v>0</v>
      </c>
      <c r="AR325">
        <v>0</v>
      </c>
    </row>
    <row r="326" spans="1:44" hidden="1" x14ac:dyDescent="0.3">
      <c r="A326" t="s">
        <v>132</v>
      </c>
      <c r="B326" t="s">
        <v>133</v>
      </c>
      <c r="C326">
        <v>3</v>
      </c>
      <c r="D326" t="s">
        <v>506</v>
      </c>
      <c r="E326">
        <v>3.1</v>
      </c>
      <c r="F326" t="s">
        <v>505</v>
      </c>
      <c r="G326" t="s">
        <v>134</v>
      </c>
      <c r="H326" t="s">
        <v>135</v>
      </c>
      <c r="I326" t="s">
        <v>52</v>
      </c>
      <c r="J326" t="s">
        <v>53</v>
      </c>
      <c r="K326" t="s">
        <v>138</v>
      </c>
      <c r="L326" t="s">
        <v>139</v>
      </c>
      <c r="M326" t="s">
        <v>490</v>
      </c>
      <c r="N326">
        <v>8</v>
      </c>
      <c r="O326" t="s">
        <v>140</v>
      </c>
      <c r="P326">
        <v>44</v>
      </c>
      <c r="Q326" t="s">
        <v>171</v>
      </c>
      <c r="R326" t="s">
        <v>142</v>
      </c>
      <c r="S326" t="s">
        <v>143</v>
      </c>
      <c r="T326">
        <v>4000</v>
      </c>
      <c r="U326" t="s">
        <v>144</v>
      </c>
      <c r="V326">
        <v>4311</v>
      </c>
      <c r="W326" t="s">
        <v>145</v>
      </c>
      <c r="X326">
        <v>0</v>
      </c>
      <c r="Y326" t="s">
        <v>46</v>
      </c>
      <c r="Z326" s="1">
        <v>0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3"/>
      <c r="AJ326" s="3"/>
      <c r="AK326" s="3">
        <v>500000</v>
      </c>
      <c r="AL326" s="3">
        <f t="shared" si="19"/>
        <v>500000</v>
      </c>
      <c r="AM326" s="3" t="s">
        <v>472</v>
      </c>
      <c r="AO326" s="1"/>
      <c r="AR326" s="1"/>
    </row>
    <row r="327" spans="1:44" hidden="1" x14ac:dyDescent="0.3">
      <c r="A327" t="s">
        <v>132</v>
      </c>
      <c r="B327" t="s">
        <v>133</v>
      </c>
      <c r="C327">
        <v>2</v>
      </c>
      <c r="D327" t="s">
        <v>499</v>
      </c>
      <c r="E327">
        <v>2.2000000000000002</v>
      </c>
      <c r="F327" t="s">
        <v>500</v>
      </c>
      <c r="G327" t="s">
        <v>222</v>
      </c>
      <c r="H327" t="s">
        <v>223</v>
      </c>
      <c r="I327" t="s">
        <v>136</v>
      </c>
      <c r="J327" t="s">
        <v>137</v>
      </c>
      <c r="K327" t="s">
        <v>73</v>
      </c>
      <c r="L327" t="s">
        <v>74</v>
      </c>
      <c r="M327" t="s">
        <v>490</v>
      </c>
      <c r="N327">
        <v>1</v>
      </c>
      <c r="O327" t="s">
        <v>224</v>
      </c>
      <c r="P327">
        <v>10</v>
      </c>
      <c r="Q327" t="s">
        <v>225</v>
      </c>
      <c r="R327" t="s">
        <v>226</v>
      </c>
      <c r="S327" t="s">
        <v>227</v>
      </c>
      <c r="T327">
        <v>4000</v>
      </c>
      <c r="U327" t="s">
        <v>144</v>
      </c>
      <c r="V327">
        <v>4411</v>
      </c>
      <c r="W327" t="s">
        <v>228</v>
      </c>
      <c r="X327">
        <v>7</v>
      </c>
      <c r="Y327" t="s">
        <v>229</v>
      </c>
      <c r="Z327" s="1">
        <v>3500000</v>
      </c>
      <c r="AA327" s="1">
        <v>3500000</v>
      </c>
      <c r="AB327">
        <v>0</v>
      </c>
      <c r="AC327">
        <v>0</v>
      </c>
      <c r="AD327">
        <v>0</v>
      </c>
      <c r="AE327">
        <v>0</v>
      </c>
      <c r="AF327">
        <v>0</v>
      </c>
      <c r="AG327" s="1">
        <v>3500000</v>
      </c>
      <c r="AH327" s="3">
        <f t="shared" ref="AH327:AH358" si="20">Z327-AB327</f>
        <v>3500000</v>
      </c>
      <c r="AI327" s="3"/>
      <c r="AJ327" s="3"/>
      <c r="AK327" s="3"/>
      <c r="AL327" s="3">
        <f t="shared" si="19"/>
        <v>3500000</v>
      </c>
      <c r="AM327" s="3"/>
      <c r="AN327">
        <v>0</v>
      </c>
      <c r="AO327">
        <v>0</v>
      </c>
      <c r="AP327">
        <v>0</v>
      </c>
      <c r="AQ327">
        <v>0</v>
      </c>
      <c r="AR327">
        <v>0</v>
      </c>
    </row>
    <row r="328" spans="1:44" hidden="1" x14ac:dyDescent="0.3">
      <c r="A328" t="s">
        <v>132</v>
      </c>
      <c r="B328" t="s">
        <v>133</v>
      </c>
      <c r="C328">
        <v>2</v>
      </c>
      <c r="D328" t="s">
        <v>499</v>
      </c>
      <c r="E328">
        <v>2.2000000000000002</v>
      </c>
      <c r="F328" t="s">
        <v>500</v>
      </c>
      <c r="G328" t="s">
        <v>222</v>
      </c>
      <c r="H328" t="s">
        <v>223</v>
      </c>
      <c r="I328" t="s">
        <v>136</v>
      </c>
      <c r="J328" t="s">
        <v>137</v>
      </c>
      <c r="K328" t="s">
        <v>73</v>
      </c>
      <c r="L328" t="s">
        <v>74</v>
      </c>
      <c r="M328" t="s">
        <v>490</v>
      </c>
      <c r="N328">
        <v>1</v>
      </c>
      <c r="O328" t="s">
        <v>224</v>
      </c>
      <c r="P328">
        <v>10</v>
      </c>
      <c r="Q328" t="s">
        <v>225</v>
      </c>
      <c r="R328" t="s">
        <v>226</v>
      </c>
      <c r="S328" t="s">
        <v>227</v>
      </c>
      <c r="T328">
        <v>4000</v>
      </c>
      <c r="U328" t="s">
        <v>144</v>
      </c>
      <c r="V328">
        <v>4411</v>
      </c>
      <c r="W328" t="s">
        <v>228</v>
      </c>
      <c r="X328">
        <v>8</v>
      </c>
      <c r="Y328" t="s">
        <v>230</v>
      </c>
      <c r="Z328" s="1">
        <v>1000000</v>
      </c>
      <c r="AA328" s="1">
        <v>1000000</v>
      </c>
      <c r="AB328">
        <v>0</v>
      </c>
      <c r="AC328">
        <v>0</v>
      </c>
      <c r="AD328">
        <v>0</v>
      </c>
      <c r="AE328">
        <v>0</v>
      </c>
      <c r="AF328">
        <v>0</v>
      </c>
      <c r="AG328" s="1">
        <v>1000000</v>
      </c>
      <c r="AH328" s="3">
        <f t="shared" si="20"/>
        <v>1000000</v>
      </c>
      <c r="AI328" s="3"/>
      <c r="AJ328" s="3"/>
      <c r="AK328" s="3"/>
      <c r="AL328" s="3">
        <f t="shared" si="19"/>
        <v>1000000</v>
      </c>
      <c r="AM328" s="3"/>
      <c r="AN328">
        <v>0</v>
      </c>
      <c r="AO328">
        <v>0</v>
      </c>
      <c r="AP328">
        <v>0</v>
      </c>
      <c r="AQ328">
        <v>0</v>
      </c>
      <c r="AR328">
        <v>0</v>
      </c>
    </row>
    <row r="329" spans="1:44" hidden="1" x14ac:dyDescent="0.3">
      <c r="A329" t="s">
        <v>132</v>
      </c>
      <c r="B329" t="s">
        <v>133</v>
      </c>
      <c r="C329">
        <v>2</v>
      </c>
      <c r="D329" t="s">
        <v>499</v>
      </c>
      <c r="E329">
        <v>2.2000000000000002</v>
      </c>
      <c r="F329" t="s">
        <v>500</v>
      </c>
      <c r="G329" t="s">
        <v>222</v>
      </c>
      <c r="H329" t="s">
        <v>223</v>
      </c>
      <c r="I329" t="s">
        <v>136</v>
      </c>
      <c r="J329" t="s">
        <v>137</v>
      </c>
      <c r="K329" t="s">
        <v>73</v>
      </c>
      <c r="L329" t="s">
        <v>74</v>
      </c>
      <c r="M329" t="s">
        <v>490</v>
      </c>
      <c r="N329">
        <v>1</v>
      </c>
      <c r="O329" t="s">
        <v>224</v>
      </c>
      <c r="P329">
        <v>16</v>
      </c>
      <c r="Q329" t="s">
        <v>231</v>
      </c>
      <c r="R329" t="s">
        <v>232</v>
      </c>
      <c r="S329" t="s">
        <v>233</v>
      </c>
      <c r="T329">
        <v>4000</v>
      </c>
      <c r="U329" t="s">
        <v>144</v>
      </c>
      <c r="V329">
        <v>4411</v>
      </c>
      <c r="W329" t="s">
        <v>228</v>
      </c>
      <c r="X329">
        <v>0</v>
      </c>
      <c r="Y329" t="s">
        <v>46</v>
      </c>
      <c r="Z329" s="1">
        <v>5600000</v>
      </c>
      <c r="AA329" s="1">
        <v>5600000</v>
      </c>
      <c r="AB329" s="1">
        <v>580000</v>
      </c>
      <c r="AC329" s="1">
        <v>580000</v>
      </c>
      <c r="AD329" s="1">
        <v>580000</v>
      </c>
      <c r="AE329">
        <v>0</v>
      </c>
      <c r="AF329">
        <v>0</v>
      </c>
      <c r="AG329" s="1">
        <v>5600000</v>
      </c>
      <c r="AH329" s="3">
        <f t="shared" si="20"/>
        <v>5020000</v>
      </c>
      <c r="AI329" s="3"/>
      <c r="AJ329" s="3"/>
      <c r="AK329" s="3"/>
      <c r="AL329" s="3">
        <f t="shared" si="19"/>
        <v>5600000</v>
      </c>
      <c r="AM329" s="3"/>
      <c r="AN329">
        <v>0</v>
      </c>
      <c r="AO329">
        <v>0</v>
      </c>
      <c r="AP329">
        <v>0</v>
      </c>
      <c r="AQ329">
        <v>0</v>
      </c>
      <c r="AR329">
        <v>0</v>
      </c>
    </row>
    <row r="330" spans="1:44" hidden="1" x14ac:dyDescent="0.3">
      <c r="A330" t="s">
        <v>132</v>
      </c>
      <c r="B330" t="s">
        <v>133</v>
      </c>
      <c r="C330">
        <v>2</v>
      </c>
      <c r="D330" t="s">
        <v>499</v>
      </c>
      <c r="E330">
        <v>2.2000000000000002</v>
      </c>
      <c r="F330" t="s">
        <v>500</v>
      </c>
      <c r="G330" t="s">
        <v>222</v>
      </c>
      <c r="H330" t="s">
        <v>223</v>
      </c>
      <c r="I330" t="s">
        <v>136</v>
      </c>
      <c r="J330" t="s">
        <v>137</v>
      </c>
      <c r="K330" t="s">
        <v>73</v>
      </c>
      <c r="L330" t="s">
        <v>74</v>
      </c>
      <c r="M330" t="s">
        <v>490</v>
      </c>
      <c r="N330">
        <v>1</v>
      </c>
      <c r="O330" t="s">
        <v>224</v>
      </c>
      <c r="P330">
        <v>57</v>
      </c>
      <c r="Q330" t="s">
        <v>234</v>
      </c>
      <c r="R330" t="s">
        <v>232</v>
      </c>
      <c r="S330" t="s">
        <v>233</v>
      </c>
      <c r="T330">
        <v>4000</v>
      </c>
      <c r="U330" t="s">
        <v>144</v>
      </c>
      <c r="V330">
        <v>4411</v>
      </c>
      <c r="W330" t="s">
        <v>228</v>
      </c>
      <c r="X330">
        <v>0</v>
      </c>
      <c r="Y330" t="s">
        <v>46</v>
      </c>
      <c r="Z330" s="1">
        <v>1200000</v>
      </c>
      <c r="AA330" s="1">
        <v>1200000</v>
      </c>
      <c r="AB330">
        <v>0</v>
      </c>
      <c r="AC330">
        <v>0</v>
      </c>
      <c r="AD330">
        <v>0</v>
      </c>
      <c r="AE330">
        <v>0</v>
      </c>
      <c r="AF330">
        <v>0</v>
      </c>
      <c r="AG330" s="1">
        <v>1200000</v>
      </c>
      <c r="AH330" s="3">
        <f t="shared" si="20"/>
        <v>1200000</v>
      </c>
      <c r="AI330" s="3"/>
      <c r="AJ330" s="3"/>
      <c r="AK330" s="3"/>
      <c r="AL330" s="3">
        <f t="shared" si="19"/>
        <v>1200000</v>
      </c>
      <c r="AM330" s="3"/>
      <c r="AN330">
        <v>0</v>
      </c>
      <c r="AO330">
        <v>0</v>
      </c>
      <c r="AP330">
        <v>0</v>
      </c>
      <c r="AQ330">
        <v>0</v>
      </c>
      <c r="AR330">
        <v>0</v>
      </c>
    </row>
    <row r="331" spans="1:44" hidden="1" x14ac:dyDescent="0.3">
      <c r="A331" t="s">
        <v>132</v>
      </c>
      <c r="B331" t="s">
        <v>133</v>
      </c>
      <c r="C331">
        <v>2</v>
      </c>
      <c r="D331" t="s">
        <v>499</v>
      </c>
      <c r="E331">
        <v>2.7</v>
      </c>
      <c r="F331" t="s">
        <v>249</v>
      </c>
      <c r="G331" t="s">
        <v>248</v>
      </c>
      <c r="H331" t="s">
        <v>249</v>
      </c>
      <c r="I331" t="s">
        <v>136</v>
      </c>
      <c r="J331" t="s">
        <v>137</v>
      </c>
      <c r="K331" t="s">
        <v>256</v>
      </c>
      <c r="L331" t="s">
        <v>257</v>
      </c>
      <c r="M331" t="s">
        <v>490</v>
      </c>
      <c r="N331">
        <v>5</v>
      </c>
      <c r="O331" t="s">
        <v>258</v>
      </c>
      <c r="P331">
        <v>27</v>
      </c>
      <c r="Q331" t="s">
        <v>264</v>
      </c>
      <c r="R331" t="s">
        <v>260</v>
      </c>
      <c r="S331" t="s">
        <v>261</v>
      </c>
      <c r="T331">
        <v>4000</v>
      </c>
      <c r="U331" t="s">
        <v>144</v>
      </c>
      <c r="V331">
        <v>4411</v>
      </c>
      <c r="W331" t="s">
        <v>228</v>
      </c>
      <c r="X331">
        <v>0</v>
      </c>
      <c r="Y331" t="s">
        <v>46</v>
      </c>
      <c r="Z331" s="1">
        <v>1000000</v>
      </c>
      <c r="AA331" s="1">
        <v>1000000</v>
      </c>
      <c r="AB331">
        <v>0</v>
      </c>
      <c r="AC331">
        <v>0</v>
      </c>
      <c r="AD331">
        <v>0</v>
      </c>
      <c r="AE331">
        <v>0</v>
      </c>
      <c r="AF331">
        <v>0</v>
      </c>
      <c r="AG331" s="1">
        <v>1000000</v>
      </c>
      <c r="AH331" s="3">
        <f t="shared" si="20"/>
        <v>1000000</v>
      </c>
      <c r="AI331" s="3"/>
      <c r="AJ331" s="3"/>
      <c r="AK331" s="3"/>
      <c r="AL331" s="3">
        <f t="shared" si="19"/>
        <v>1000000</v>
      </c>
      <c r="AM331" s="3"/>
      <c r="AN331">
        <v>0</v>
      </c>
      <c r="AO331">
        <v>0</v>
      </c>
      <c r="AP331">
        <v>0</v>
      </c>
      <c r="AQ331">
        <v>0</v>
      </c>
      <c r="AR331">
        <v>0</v>
      </c>
    </row>
    <row r="332" spans="1:44" hidden="1" x14ac:dyDescent="0.3">
      <c r="A332" t="s">
        <v>132</v>
      </c>
      <c r="B332" t="s">
        <v>133</v>
      </c>
      <c r="C332">
        <v>2</v>
      </c>
      <c r="D332" t="s">
        <v>499</v>
      </c>
      <c r="E332">
        <v>2.7</v>
      </c>
      <c r="F332" t="s">
        <v>249</v>
      </c>
      <c r="G332" t="s">
        <v>248</v>
      </c>
      <c r="H332" t="s">
        <v>249</v>
      </c>
      <c r="I332" t="s">
        <v>136</v>
      </c>
      <c r="J332" t="s">
        <v>137</v>
      </c>
      <c r="K332" t="s">
        <v>256</v>
      </c>
      <c r="L332" t="s">
        <v>257</v>
      </c>
      <c r="M332" t="s">
        <v>490</v>
      </c>
      <c r="N332">
        <v>5</v>
      </c>
      <c r="O332" t="s">
        <v>258</v>
      </c>
      <c r="P332">
        <v>30</v>
      </c>
      <c r="Q332" t="s">
        <v>265</v>
      </c>
      <c r="R332" t="s">
        <v>266</v>
      </c>
      <c r="S332" t="s">
        <v>267</v>
      </c>
      <c r="T332">
        <v>4000</v>
      </c>
      <c r="U332" t="s">
        <v>144</v>
      </c>
      <c r="V332">
        <v>4411</v>
      </c>
      <c r="W332" t="s">
        <v>228</v>
      </c>
      <c r="X332">
        <v>0</v>
      </c>
      <c r="Y332" t="s">
        <v>46</v>
      </c>
      <c r="Z332" s="1">
        <v>12000000</v>
      </c>
      <c r="AA332" s="1">
        <v>12000000</v>
      </c>
      <c r="AB332">
        <v>0</v>
      </c>
      <c r="AC332">
        <v>0</v>
      </c>
      <c r="AD332">
        <v>0</v>
      </c>
      <c r="AE332">
        <v>0</v>
      </c>
      <c r="AF332">
        <v>0</v>
      </c>
      <c r="AG332" s="1">
        <v>12000000</v>
      </c>
      <c r="AH332" s="3">
        <f t="shared" si="20"/>
        <v>12000000</v>
      </c>
      <c r="AI332" s="3"/>
      <c r="AJ332" s="3"/>
      <c r="AK332" s="3"/>
      <c r="AL332" s="3">
        <f t="shared" si="19"/>
        <v>12000000</v>
      </c>
      <c r="AM332" s="3"/>
      <c r="AN332">
        <v>0</v>
      </c>
      <c r="AO332">
        <v>0</v>
      </c>
      <c r="AP332">
        <v>0</v>
      </c>
      <c r="AQ332">
        <v>0</v>
      </c>
      <c r="AR332">
        <v>0</v>
      </c>
    </row>
    <row r="333" spans="1:44" hidden="1" x14ac:dyDescent="0.3">
      <c r="A333" t="s">
        <v>132</v>
      </c>
      <c r="B333" t="s">
        <v>133</v>
      </c>
      <c r="C333">
        <v>2</v>
      </c>
      <c r="D333" t="s">
        <v>499</v>
      </c>
      <c r="E333">
        <v>2.7</v>
      </c>
      <c r="F333" t="s">
        <v>249</v>
      </c>
      <c r="G333" t="s">
        <v>248</v>
      </c>
      <c r="H333" t="s">
        <v>249</v>
      </c>
      <c r="I333" t="s">
        <v>136</v>
      </c>
      <c r="J333" t="s">
        <v>137</v>
      </c>
      <c r="K333" t="s">
        <v>256</v>
      </c>
      <c r="L333" t="s">
        <v>257</v>
      </c>
      <c r="M333" t="s">
        <v>490</v>
      </c>
      <c r="N333">
        <v>5</v>
      </c>
      <c r="O333" t="s">
        <v>258</v>
      </c>
      <c r="P333">
        <v>31</v>
      </c>
      <c r="Q333" t="s">
        <v>269</v>
      </c>
      <c r="R333" t="s">
        <v>266</v>
      </c>
      <c r="S333" t="s">
        <v>267</v>
      </c>
      <c r="T333">
        <v>4000</v>
      </c>
      <c r="U333" t="s">
        <v>144</v>
      </c>
      <c r="V333">
        <v>4411</v>
      </c>
      <c r="W333" t="s">
        <v>228</v>
      </c>
      <c r="X333">
        <v>0</v>
      </c>
      <c r="Y333" t="s">
        <v>46</v>
      </c>
      <c r="Z333" s="1">
        <v>52216447.640000001</v>
      </c>
      <c r="AA333" s="1">
        <v>54793475.799999997</v>
      </c>
      <c r="AB333" s="1">
        <v>52216447.640000001</v>
      </c>
      <c r="AC333" s="1">
        <v>52216447.640000001</v>
      </c>
      <c r="AD333" s="1">
        <v>26108223.82</v>
      </c>
      <c r="AE333">
        <v>0</v>
      </c>
      <c r="AF333">
        <v>0</v>
      </c>
      <c r="AG333" s="1">
        <v>52216447.640000001</v>
      </c>
      <c r="AH333" s="3">
        <f t="shared" si="20"/>
        <v>0</v>
      </c>
      <c r="AI333" s="3"/>
      <c r="AJ333" s="3"/>
      <c r="AK333" s="3"/>
      <c r="AL333" s="3">
        <f t="shared" si="19"/>
        <v>52216447.640000001</v>
      </c>
      <c r="AM333" s="3"/>
      <c r="AN333">
        <v>0</v>
      </c>
      <c r="AO333">
        <v>0.04</v>
      </c>
      <c r="AP333">
        <v>0</v>
      </c>
      <c r="AQ333" s="1">
        <v>2577028.2000000002</v>
      </c>
      <c r="AR333" s="1">
        <v>-2577028.16</v>
      </c>
    </row>
    <row r="334" spans="1:44" hidden="1" x14ac:dyDescent="0.3">
      <c r="A334" t="s">
        <v>132</v>
      </c>
      <c r="B334" t="s">
        <v>133</v>
      </c>
      <c r="C334">
        <v>2</v>
      </c>
      <c r="D334" t="s">
        <v>499</v>
      </c>
      <c r="E334">
        <v>2.7</v>
      </c>
      <c r="F334" t="s">
        <v>249</v>
      </c>
      <c r="G334" t="s">
        <v>248</v>
      </c>
      <c r="H334" t="s">
        <v>249</v>
      </c>
      <c r="I334" t="s">
        <v>136</v>
      </c>
      <c r="J334" t="s">
        <v>137</v>
      </c>
      <c r="K334" t="s">
        <v>256</v>
      </c>
      <c r="L334" t="s">
        <v>257</v>
      </c>
      <c r="M334" t="s">
        <v>490</v>
      </c>
      <c r="N334">
        <v>5</v>
      </c>
      <c r="O334" t="s">
        <v>258</v>
      </c>
      <c r="P334">
        <v>32</v>
      </c>
      <c r="Q334" t="s">
        <v>270</v>
      </c>
      <c r="R334" t="s">
        <v>266</v>
      </c>
      <c r="S334" t="s">
        <v>267</v>
      </c>
      <c r="T334">
        <v>4000</v>
      </c>
      <c r="U334" t="s">
        <v>144</v>
      </c>
      <c r="V334">
        <v>4411</v>
      </c>
      <c r="W334" t="s">
        <v>228</v>
      </c>
      <c r="X334">
        <v>0</v>
      </c>
      <c r="Y334" t="s">
        <v>46</v>
      </c>
      <c r="Z334" s="1">
        <v>17662452.359999999</v>
      </c>
      <c r="AA334" s="1">
        <v>15085424.199999999</v>
      </c>
      <c r="AB334" s="1">
        <v>17121505.969999999</v>
      </c>
      <c r="AC334" s="1">
        <v>17121505.969999999</v>
      </c>
      <c r="AD334">
        <v>0</v>
      </c>
      <c r="AE334">
        <v>0</v>
      </c>
      <c r="AF334">
        <v>0</v>
      </c>
      <c r="AG334" s="1">
        <v>17662452.359999999</v>
      </c>
      <c r="AH334" s="3">
        <f t="shared" si="20"/>
        <v>540946.3900000006</v>
      </c>
      <c r="AI334" s="3"/>
      <c r="AJ334" s="3"/>
      <c r="AK334" s="3"/>
      <c r="AL334" s="3">
        <f t="shared" si="19"/>
        <v>17662452.359999999</v>
      </c>
      <c r="AM334" s="3"/>
      <c r="AN334">
        <v>0</v>
      </c>
      <c r="AO334" s="1">
        <v>2577028.2000000002</v>
      </c>
      <c r="AP334">
        <v>0</v>
      </c>
      <c r="AQ334">
        <v>0.04</v>
      </c>
      <c r="AR334" s="1">
        <v>2577028.16</v>
      </c>
    </row>
    <row r="335" spans="1:44" hidden="1" x14ac:dyDescent="0.3">
      <c r="A335" t="s">
        <v>132</v>
      </c>
      <c r="B335" t="s">
        <v>133</v>
      </c>
      <c r="C335">
        <v>2</v>
      </c>
      <c r="D335" t="s">
        <v>499</v>
      </c>
      <c r="E335">
        <v>2.7</v>
      </c>
      <c r="F335" t="s">
        <v>249</v>
      </c>
      <c r="G335" t="s">
        <v>248</v>
      </c>
      <c r="H335" t="s">
        <v>249</v>
      </c>
      <c r="I335" t="s">
        <v>52</v>
      </c>
      <c r="J335" t="s">
        <v>53</v>
      </c>
      <c r="K335" t="s">
        <v>271</v>
      </c>
      <c r="L335" t="s">
        <v>272</v>
      </c>
      <c r="M335" t="s">
        <v>490</v>
      </c>
      <c r="N335">
        <v>4</v>
      </c>
      <c r="O335" t="s">
        <v>273</v>
      </c>
      <c r="P335">
        <v>48</v>
      </c>
      <c r="Q335" t="s">
        <v>274</v>
      </c>
      <c r="R335" t="s">
        <v>275</v>
      </c>
      <c r="S335" t="s">
        <v>276</v>
      </c>
      <c r="T335">
        <v>4000</v>
      </c>
      <c r="U335" t="s">
        <v>144</v>
      </c>
      <c r="V335">
        <v>4411</v>
      </c>
      <c r="W335" t="s">
        <v>228</v>
      </c>
      <c r="X335">
        <v>30</v>
      </c>
      <c r="Y335" t="s">
        <v>279</v>
      </c>
      <c r="Z335" s="1">
        <v>450000</v>
      </c>
      <c r="AA335" s="1">
        <v>450000</v>
      </c>
      <c r="AB335">
        <v>0</v>
      </c>
      <c r="AC335">
        <v>0</v>
      </c>
      <c r="AD335">
        <v>0</v>
      </c>
      <c r="AE335">
        <v>0</v>
      </c>
      <c r="AF335">
        <v>0</v>
      </c>
      <c r="AG335" s="19">
        <v>450000</v>
      </c>
      <c r="AH335" s="3">
        <f t="shared" si="20"/>
        <v>450000</v>
      </c>
      <c r="AI335" s="3"/>
      <c r="AJ335" s="3"/>
      <c r="AK335" s="3"/>
      <c r="AL335" s="3">
        <f t="shared" si="19"/>
        <v>450000</v>
      </c>
      <c r="AM335" s="3"/>
      <c r="AN335">
        <v>0</v>
      </c>
      <c r="AO335">
        <v>0</v>
      </c>
      <c r="AP335">
        <v>0</v>
      </c>
      <c r="AQ335">
        <v>0</v>
      </c>
      <c r="AR335">
        <v>0</v>
      </c>
    </row>
    <row r="336" spans="1:44" hidden="1" x14ac:dyDescent="0.3">
      <c r="A336" t="s">
        <v>132</v>
      </c>
      <c r="B336" t="s">
        <v>133</v>
      </c>
      <c r="C336">
        <v>1</v>
      </c>
      <c r="D336" t="s">
        <v>495</v>
      </c>
      <c r="E336">
        <v>1.3</v>
      </c>
      <c r="F336" t="s">
        <v>496</v>
      </c>
      <c r="G336" t="s">
        <v>34</v>
      </c>
      <c r="H336" t="s">
        <v>35</v>
      </c>
      <c r="I336" t="s">
        <v>52</v>
      </c>
      <c r="J336" t="s">
        <v>53</v>
      </c>
      <c r="K336" t="s">
        <v>329</v>
      </c>
      <c r="L336" t="s">
        <v>330</v>
      </c>
      <c r="M336" t="s">
        <v>490</v>
      </c>
      <c r="N336">
        <v>1</v>
      </c>
      <c r="O336" t="s">
        <v>224</v>
      </c>
      <c r="P336">
        <v>1</v>
      </c>
      <c r="Q336" t="s">
        <v>331</v>
      </c>
      <c r="R336" t="s">
        <v>332</v>
      </c>
      <c r="S336" t="s">
        <v>333</v>
      </c>
      <c r="T336">
        <v>4000</v>
      </c>
      <c r="U336" t="s">
        <v>144</v>
      </c>
      <c r="V336">
        <v>4411</v>
      </c>
      <c r="W336" t="s">
        <v>228</v>
      </c>
      <c r="X336">
        <v>0</v>
      </c>
      <c r="Y336" t="s">
        <v>46</v>
      </c>
      <c r="Z336" s="1">
        <v>2163246</v>
      </c>
      <c r="AA336" s="1">
        <v>2163246</v>
      </c>
      <c r="AB336" s="1">
        <v>261000</v>
      </c>
      <c r="AC336" s="1">
        <v>261000</v>
      </c>
      <c r="AD336" s="1">
        <v>261000</v>
      </c>
      <c r="AE336" s="1">
        <v>141000</v>
      </c>
      <c r="AF336" s="1">
        <v>141000</v>
      </c>
      <c r="AG336" s="1">
        <v>2163246</v>
      </c>
      <c r="AH336" s="3">
        <f t="shared" si="20"/>
        <v>1902246</v>
      </c>
      <c r="AI336" s="3"/>
      <c r="AJ336" s="3"/>
      <c r="AK336" s="3"/>
      <c r="AL336" s="3">
        <f t="shared" si="19"/>
        <v>2163246</v>
      </c>
      <c r="AM336" s="3"/>
      <c r="AN336">
        <v>0</v>
      </c>
      <c r="AO336">
        <v>0</v>
      </c>
      <c r="AP336">
        <v>0</v>
      </c>
      <c r="AQ336">
        <v>0</v>
      </c>
      <c r="AR336">
        <v>0</v>
      </c>
    </row>
    <row r="337" spans="1:44" hidden="1" x14ac:dyDescent="0.3">
      <c r="A337" t="s">
        <v>132</v>
      </c>
      <c r="B337" t="s">
        <v>133</v>
      </c>
      <c r="C337">
        <v>1</v>
      </c>
      <c r="D337" t="s">
        <v>495</v>
      </c>
      <c r="E337">
        <v>1.3</v>
      </c>
      <c r="F337" t="s">
        <v>496</v>
      </c>
      <c r="G337" t="s">
        <v>34</v>
      </c>
      <c r="H337" t="s">
        <v>35</v>
      </c>
      <c r="I337" t="s">
        <v>52</v>
      </c>
      <c r="J337" t="s">
        <v>53</v>
      </c>
      <c r="K337" t="s">
        <v>329</v>
      </c>
      <c r="L337" t="s">
        <v>330</v>
      </c>
      <c r="M337" t="s">
        <v>490</v>
      </c>
      <c r="N337">
        <v>1</v>
      </c>
      <c r="O337" t="s">
        <v>224</v>
      </c>
      <c r="P337">
        <v>1</v>
      </c>
      <c r="Q337" t="s">
        <v>331</v>
      </c>
      <c r="R337" t="s">
        <v>332</v>
      </c>
      <c r="S337" t="s">
        <v>333</v>
      </c>
      <c r="T337">
        <v>4000</v>
      </c>
      <c r="U337" t="s">
        <v>144</v>
      </c>
      <c r="V337">
        <v>4411</v>
      </c>
      <c r="W337" t="s">
        <v>228</v>
      </c>
      <c r="X337">
        <v>2</v>
      </c>
      <c r="Y337" t="s">
        <v>334</v>
      </c>
      <c r="Z337" s="1">
        <v>324000</v>
      </c>
      <c r="AA337" s="1">
        <v>324000</v>
      </c>
      <c r="AB337" s="1">
        <v>18000</v>
      </c>
      <c r="AC337" s="1">
        <v>18000</v>
      </c>
      <c r="AD337" s="1">
        <v>18000</v>
      </c>
      <c r="AE337">
        <v>0</v>
      </c>
      <c r="AF337">
        <v>0</v>
      </c>
      <c r="AG337" s="1">
        <v>324000</v>
      </c>
      <c r="AH337" s="3">
        <f t="shared" si="20"/>
        <v>306000</v>
      </c>
      <c r="AI337" s="3"/>
      <c r="AJ337" s="3"/>
      <c r="AK337" s="3"/>
      <c r="AL337" s="3">
        <f t="shared" si="19"/>
        <v>324000</v>
      </c>
      <c r="AM337" s="3"/>
      <c r="AN337">
        <v>0</v>
      </c>
      <c r="AO337">
        <v>0</v>
      </c>
      <c r="AP337">
        <v>0</v>
      </c>
      <c r="AQ337">
        <v>0</v>
      </c>
      <c r="AR337">
        <v>0</v>
      </c>
    </row>
    <row r="338" spans="1:44" hidden="1" x14ac:dyDescent="0.3">
      <c r="A338" t="s">
        <v>132</v>
      </c>
      <c r="B338" t="s">
        <v>133</v>
      </c>
      <c r="C338">
        <v>2</v>
      </c>
      <c r="D338" t="s">
        <v>499</v>
      </c>
      <c r="E338">
        <v>2.5</v>
      </c>
      <c r="F338" t="s">
        <v>503</v>
      </c>
      <c r="G338" t="s">
        <v>408</v>
      </c>
      <c r="H338" t="s">
        <v>409</v>
      </c>
      <c r="I338" t="s">
        <v>136</v>
      </c>
      <c r="J338" t="s">
        <v>137</v>
      </c>
      <c r="K338" t="s">
        <v>256</v>
      </c>
      <c r="L338" t="s">
        <v>257</v>
      </c>
      <c r="M338" t="s">
        <v>490</v>
      </c>
      <c r="N338">
        <v>5</v>
      </c>
      <c r="O338" t="s">
        <v>258</v>
      </c>
      <c r="P338">
        <v>25</v>
      </c>
      <c r="Q338" t="s">
        <v>410</v>
      </c>
      <c r="R338" t="s">
        <v>260</v>
      </c>
      <c r="S338" t="s">
        <v>261</v>
      </c>
      <c r="T338">
        <v>4000</v>
      </c>
      <c r="U338" t="s">
        <v>144</v>
      </c>
      <c r="V338">
        <v>4411</v>
      </c>
      <c r="W338" t="s">
        <v>228</v>
      </c>
      <c r="X338">
        <v>0</v>
      </c>
      <c r="Y338" t="s">
        <v>46</v>
      </c>
      <c r="Z338" s="1">
        <v>100000</v>
      </c>
      <c r="AA338" s="1">
        <v>100000</v>
      </c>
      <c r="AB338">
        <v>0</v>
      </c>
      <c r="AC338">
        <v>0</v>
      </c>
      <c r="AD338">
        <v>0</v>
      </c>
      <c r="AE338">
        <v>0</v>
      </c>
      <c r="AF338">
        <v>0</v>
      </c>
      <c r="AG338" s="19">
        <v>100000</v>
      </c>
      <c r="AH338" s="3">
        <f t="shared" si="20"/>
        <v>100000</v>
      </c>
      <c r="AI338" s="3"/>
      <c r="AJ338" s="3"/>
      <c r="AK338" s="3"/>
      <c r="AL338" s="3">
        <f t="shared" si="19"/>
        <v>100000</v>
      </c>
      <c r="AM338" s="3"/>
      <c r="AN338">
        <v>0</v>
      </c>
      <c r="AO338">
        <v>0</v>
      </c>
      <c r="AP338">
        <v>0</v>
      </c>
      <c r="AQ338">
        <v>0</v>
      </c>
      <c r="AR338">
        <v>0</v>
      </c>
    </row>
    <row r="339" spans="1:44" hidden="1" x14ac:dyDescent="0.3">
      <c r="A339" t="s">
        <v>132</v>
      </c>
      <c r="B339" t="s">
        <v>133</v>
      </c>
      <c r="C339">
        <v>3</v>
      </c>
      <c r="D339" t="s">
        <v>507</v>
      </c>
      <c r="E339">
        <v>3.7</v>
      </c>
      <c r="F339" t="s">
        <v>423</v>
      </c>
      <c r="G339" t="s">
        <v>422</v>
      </c>
      <c r="H339" t="s">
        <v>423</v>
      </c>
      <c r="I339" t="s">
        <v>52</v>
      </c>
      <c r="J339" t="s">
        <v>53</v>
      </c>
      <c r="K339" t="s">
        <v>138</v>
      </c>
      <c r="L339" t="s">
        <v>139</v>
      </c>
      <c r="M339" t="s">
        <v>490</v>
      </c>
      <c r="N339">
        <v>8</v>
      </c>
      <c r="O339" t="s">
        <v>140</v>
      </c>
      <c r="P339">
        <v>47</v>
      </c>
      <c r="Q339" t="s">
        <v>424</v>
      </c>
      <c r="R339" t="s">
        <v>425</v>
      </c>
      <c r="S339" t="s">
        <v>426</v>
      </c>
      <c r="T339">
        <v>4000</v>
      </c>
      <c r="U339" t="s">
        <v>144</v>
      </c>
      <c r="V339">
        <v>4411</v>
      </c>
      <c r="W339" t="s">
        <v>228</v>
      </c>
      <c r="X339">
        <v>29</v>
      </c>
      <c r="Y339" t="s">
        <v>428</v>
      </c>
      <c r="Z339" s="1">
        <v>100000</v>
      </c>
      <c r="AA339" s="1">
        <v>100000</v>
      </c>
      <c r="AB339">
        <v>0</v>
      </c>
      <c r="AC339">
        <v>0</v>
      </c>
      <c r="AD339">
        <v>0</v>
      </c>
      <c r="AE339">
        <v>0</v>
      </c>
      <c r="AF339">
        <v>0</v>
      </c>
      <c r="AG339" s="19">
        <v>100000</v>
      </c>
      <c r="AH339" s="3">
        <f t="shared" si="20"/>
        <v>100000</v>
      </c>
      <c r="AI339" s="3"/>
      <c r="AJ339" s="3"/>
      <c r="AK339" s="3"/>
      <c r="AL339" s="3">
        <f t="shared" si="19"/>
        <v>100000</v>
      </c>
      <c r="AM339" s="3"/>
      <c r="AN339">
        <v>0</v>
      </c>
      <c r="AO339">
        <v>0</v>
      </c>
      <c r="AP339">
        <v>0</v>
      </c>
      <c r="AQ339">
        <v>0</v>
      </c>
      <c r="AR339">
        <v>0</v>
      </c>
    </row>
    <row r="340" spans="1:44" hidden="1" x14ac:dyDescent="0.3">
      <c r="A340" t="s">
        <v>132</v>
      </c>
      <c r="B340" t="s">
        <v>133</v>
      </c>
      <c r="C340">
        <v>2</v>
      </c>
      <c r="D340" t="s">
        <v>499</v>
      </c>
      <c r="E340">
        <v>2.5</v>
      </c>
      <c r="F340" t="s">
        <v>503</v>
      </c>
      <c r="G340" t="s">
        <v>408</v>
      </c>
      <c r="H340" t="s">
        <v>409</v>
      </c>
      <c r="I340" t="s">
        <v>136</v>
      </c>
      <c r="J340" t="s">
        <v>137</v>
      </c>
      <c r="K340" t="s">
        <v>256</v>
      </c>
      <c r="L340" t="s">
        <v>257</v>
      </c>
      <c r="M340" t="s">
        <v>490</v>
      </c>
      <c r="N340">
        <v>5</v>
      </c>
      <c r="O340" t="s">
        <v>258</v>
      </c>
      <c r="P340">
        <v>28</v>
      </c>
      <c r="Q340" t="s">
        <v>413</v>
      </c>
      <c r="R340" t="s">
        <v>260</v>
      </c>
      <c r="S340" t="s">
        <v>261</v>
      </c>
      <c r="T340">
        <v>4000</v>
      </c>
      <c r="U340" t="s">
        <v>144</v>
      </c>
      <c r="V340">
        <v>4421</v>
      </c>
      <c r="W340" t="s">
        <v>414</v>
      </c>
      <c r="X340">
        <v>0</v>
      </c>
      <c r="Y340" t="s">
        <v>46</v>
      </c>
      <c r="Z340" s="1">
        <v>200000</v>
      </c>
      <c r="AA340" s="1">
        <v>200000</v>
      </c>
      <c r="AB340">
        <v>0</v>
      </c>
      <c r="AC340">
        <v>0</v>
      </c>
      <c r="AD340">
        <v>0</v>
      </c>
      <c r="AE340">
        <v>0</v>
      </c>
      <c r="AF340">
        <v>0</v>
      </c>
      <c r="AG340" s="19">
        <v>200000</v>
      </c>
      <c r="AH340" s="3">
        <f t="shared" si="20"/>
        <v>200000</v>
      </c>
      <c r="AI340" s="3"/>
      <c r="AJ340" s="3"/>
      <c r="AK340" s="3"/>
      <c r="AL340" s="3">
        <f t="shared" si="19"/>
        <v>200000</v>
      </c>
      <c r="AM340" s="3"/>
      <c r="AN340">
        <v>0</v>
      </c>
      <c r="AO340">
        <v>0</v>
      </c>
      <c r="AP340">
        <v>0</v>
      </c>
      <c r="AQ340">
        <v>0</v>
      </c>
      <c r="AR340">
        <v>0</v>
      </c>
    </row>
    <row r="341" spans="1:44" hidden="1" x14ac:dyDescent="0.3">
      <c r="A341" t="s">
        <v>132</v>
      </c>
      <c r="B341" t="s">
        <v>133</v>
      </c>
      <c r="C341">
        <v>2</v>
      </c>
      <c r="D341" t="s">
        <v>499</v>
      </c>
      <c r="E341">
        <v>2.5</v>
      </c>
      <c r="F341" t="s">
        <v>503</v>
      </c>
      <c r="G341" t="s">
        <v>408</v>
      </c>
      <c r="H341" t="s">
        <v>409</v>
      </c>
      <c r="I341" t="s">
        <v>136</v>
      </c>
      <c r="J341" t="s">
        <v>137</v>
      </c>
      <c r="K341" t="s">
        <v>256</v>
      </c>
      <c r="L341" t="s">
        <v>257</v>
      </c>
      <c r="M341" t="s">
        <v>490</v>
      </c>
      <c r="N341">
        <v>5</v>
      </c>
      <c r="O341" t="s">
        <v>258</v>
      </c>
      <c r="P341">
        <v>25</v>
      </c>
      <c r="Q341" t="s">
        <v>410</v>
      </c>
      <c r="R341" t="s">
        <v>260</v>
      </c>
      <c r="S341" t="s">
        <v>261</v>
      </c>
      <c r="T341">
        <v>4000</v>
      </c>
      <c r="U341" t="s">
        <v>144</v>
      </c>
      <c r="V341">
        <v>4431</v>
      </c>
      <c r="W341" t="s">
        <v>411</v>
      </c>
      <c r="X341">
        <v>0</v>
      </c>
      <c r="Y341" t="s">
        <v>46</v>
      </c>
      <c r="Z341" s="1">
        <v>3900000</v>
      </c>
      <c r="AA341" s="1">
        <v>3900000</v>
      </c>
      <c r="AB341">
        <v>0</v>
      </c>
      <c r="AC341">
        <v>0</v>
      </c>
      <c r="AD341">
        <v>0</v>
      </c>
      <c r="AE341">
        <v>0</v>
      </c>
      <c r="AF341">
        <v>0</v>
      </c>
      <c r="AG341" s="1">
        <v>3900000</v>
      </c>
      <c r="AH341" s="3">
        <f t="shared" si="20"/>
        <v>3900000</v>
      </c>
      <c r="AI341" s="3"/>
      <c r="AJ341" s="3"/>
      <c r="AK341" s="3"/>
      <c r="AL341" s="3">
        <f t="shared" si="19"/>
        <v>3900000</v>
      </c>
      <c r="AM341" s="3"/>
      <c r="AN341">
        <v>0</v>
      </c>
      <c r="AO341">
        <v>0</v>
      </c>
      <c r="AP341">
        <v>0</v>
      </c>
      <c r="AQ341">
        <v>0</v>
      </c>
      <c r="AR341">
        <v>0</v>
      </c>
    </row>
    <row r="342" spans="1:44" hidden="1" x14ac:dyDescent="0.3">
      <c r="A342" t="s">
        <v>132</v>
      </c>
      <c r="B342" t="s">
        <v>133</v>
      </c>
      <c r="C342">
        <v>2</v>
      </c>
      <c r="D342" t="s">
        <v>499</v>
      </c>
      <c r="E342">
        <v>2.5</v>
      </c>
      <c r="F342" t="s">
        <v>503</v>
      </c>
      <c r="G342" t="s">
        <v>408</v>
      </c>
      <c r="H342" t="s">
        <v>409</v>
      </c>
      <c r="I342" t="s">
        <v>136</v>
      </c>
      <c r="J342" t="s">
        <v>137</v>
      </c>
      <c r="K342" t="s">
        <v>256</v>
      </c>
      <c r="L342" t="s">
        <v>257</v>
      </c>
      <c r="M342" t="s">
        <v>490</v>
      </c>
      <c r="N342">
        <v>5</v>
      </c>
      <c r="O342" t="s">
        <v>258</v>
      </c>
      <c r="P342">
        <v>25</v>
      </c>
      <c r="Q342" t="s">
        <v>410</v>
      </c>
      <c r="R342" t="s">
        <v>260</v>
      </c>
      <c r="S342" t="s">
        <v>261</v>
      </c>
      <c r="T342">
        <v>4000</v>
      </c>
      <c r="U342" t="s">
        <v>144</v>
      </c>
      <c r="V342">
        <v>4431</v>
      </c>
      <c r="W342" t="s">
        <v>411</v>
      </c>
      <c r="X342">
        <v>17</v>
      </c>
      <c r="Y342" t="s">
        <v>412</v>
      </c>
      <c r="Z342" s="1">
        <v>400000</v>
      </c>
      <c r="AA342" s="1">
        <v>400000</v>
      </c>
      <c r="AB342">
        <v>0</v>
      </c>
      <c r="AC342">
        <v>0</v>
      </c>
      <c r="AD342">
        <v>0</v>
      </c>
      <c r="AE342">
        <v>0</v>
      </c>
      <c r="AF342">
        <v>0</v>
      </c>
      <c r="AG342" s="1">
        <v>400000</v>
      </c>
      <c r="AH342" s="3">
        <f t="shared" si="20"/>
        <v>400000</v>
      </c>
      <c r="AI342" s="3"/>
      <c r="AJ342" s="3"/>
      <c r="AK342" s="3"/>
      <c r="AL342" s="3">
        <f t="shared" si="19"/>
        <v>400000</v>
      </c>
      <c r="AM342" s="3"/>
      <c r="AN342">
        <v>0</v>
      </c>
      <c r="AO342">
        <v>0</v>
      </c>
      <c r="AP342">
        <v>0</v>
      </c>
      <c r="AQ342">
        <v>0</v>
      </c>
      <c r="AR342">
        <v>0</v>
      </c>
    </row>
    <row r="343" spans="1:44" hidden="1" x14ac:dyDescent="0.3">
      <c r="A343" t="s">
        <v>132</v>
      </c>
      <c r="B343" t="s">
        <v>133</v>
      </c>
      <c r="C343">
        <v>2</v>
      </c>
      <c r="D343" t="s">
        <v>499</v>
      </c>
      <c r="E343">
        <v>2.7</v>
      </c>
      <c r="F343" t="s">
        <v>249</v>
      </c>
      <c r="G343" t="s">
        <v>248</v>
      </c>
      <c r="H343" t="s">
        <v>249</v>
      </c>
      <c r="I343" t="s">
        <v>136</v>
      </c>
      <c r="J343" t="s">
        <v>137</v>
      </c>
      <c r="K343" t="s">
        <v>256</v>
      </c>
      <c r="L343" t="s">
        <v>257</v>
      </c>
      <c r="M343" t="s">
        <v>490</v>
      </c>
      <c r="N343">
        <v>5</v>
      </c>
      <c r="O343" t="s">
        <v>258</v>
      </c>
      <c r="P343">
        <v>26</v>
      </c>
      <c r="Q343" t="s">
        <v>259</v>
      </c>
      <c r="R343" t="s">
        <v>260</v>
      </c>
      <c r="S343" t="s">
        <v>261</v>
      </c>
      <c r="T343">
        <v>4000</v>
      </c>
      <c r="U343" t="s">
        <v>144</v>
      </c>
      <c r="V343">
        <v>4451</v>
      </c>
      <c r="W343" t="s">
        <v>262</v>
      </c>
      <c r="X343">
        <v>18</v>
      </c>
      <c r="Y343" t="s">
        <v>263</v>
      </c>
      <c r="Z343" s="1">
        <v>10000000</v>
      </c>
      <c r="AA343" s="1">
        <v>10000000</v>
      </c>
      <c r="AB343">
        <v>0</v>
      </c>
      <c r="AC343">
        <v>0</v>
      </c>
      <c r="AD343">
        <v>0</v>
      </c>
      <c r="AE343">
        <v>0</v>
      </c>
      <c r="AF343">
        <v>0</v>
      </c>
      <c r="AG343" s="1">
        <v>30000000</v>
      </c>
      <c r="AH343" s="3">
        <f t="shared" si="20"/>
        <v>10000000</v>
      </c>
      <c r="AI343" s="3">
        <v>0</v>
      </c>
      <c r="AJ343" s="3"/>
      <c r="AK343" s="3">
        <v>20000000</v>
      </c>
      <c r="AL343" s="3">
        <f t="shared" si="19"/>
        <v>30000000</v>
      </c>
      <c r="AM343" s="3"/>
      <c r="AN343">
        <v>0</v>
      </c>
      <c r="AO343">
        <v>0</v>
      </c>
      <c r="AP343">
        <v>0</v>
      </c>
      <c r="AQ343">
        <v>0</v>
      </c>
      <c r="AR343">
        <v>0</v>
      </c>
    </row>
    <row r="344" spans="1:44" hidden="1" x14ac:dyDescent="0.3">
      <c r="A344" t="s">
        <v>132</v>
      </c>
      <c r="B344" t="s">
        <v>133</v>
      </c>
      <c r="C344">
        <v>1</v>
      </c>
      <c r="D344" t="s">
        <v>495</v>
      </c>
      <c r="E344">
        <v>1.3</v>
      </c>
      <c r="F344" t="s">
        <v>496</v>
      </c>
      <c r="G344" t="s">
        <v>34</v>
      </c>
      <c r="H344" t="s">
        <v>35</v>
      </c>
      <c r="I344" t="s">
        <v>99</v>
      </c>
      <c r="J344" t="s">
        <v>100</v>
      </c>
      <c r="K344" t="s">
        <v>73</v>
      </c>
      <c r="L344" t="s">
        <v>74</v>
      </c>
      <c r="M344" t="s">
        <v>490</v>
      </c>
      <c r="N344">
        <v>1</v>
      </c>
      <c r="O344" t="s">
        <v>224</v>
      </c>
      <c r="P344">
        <v>8</v>
      </c>
      <c r="Q344" t="s">
        <v>295</v>
      </c>
      <c r="R344" t="s">
        <v>296</v>
      </c>
      <c r="S344" t="s">
        <v>297</v>
      </c>
      <c r="T344">
        <v>4000</v>
      </c>
      <c r="U344" t="s">
        <v>144</v>
      </c>
      <c r="V344">
        <v>4451</v>
      </c>
      <c r="W344" t="s">
        <v>262</v>
      </c>
      <c r="X344">
        <v>9</v>
      </c>
      <c r="Y344" t="s">
        <v>298</v>
      </c>
      <c r="Z344" s="1">
        <v>750000</v>
      </c>
      <c r="AA344" s="1">
        <v>760500</v>
      </c>
      <c r="AB344">
        <v>0</v>
      </c>
      <c r="AC344">
        <v>0</v>
      </c>
      <c r="AD344">
        <v>0</v>
      </c>
      <c r="AE344">
        <v>0</v>
      </c>
      <c r="AF344">
        <v>0</v>
      </c>
      <c r="AG344" s="1">
        <v>750000</v>
      </c>
      <c r="AH344" s="3">
        <f t="shared" si="20"/>
        <v>750000</v>
      </c>
      <c r="AI344" s="3"/>
      <c r="AJ344" s="3"/>
      <c r="AK344" s="3"/>
      <c r="AL344" s="3">
        <f t="shared" si="19"/>
        <v>750000</v>
      </c>
      <c r="AM344" s="3"/>
      <c r="AN344">
        <v>0</v>
      </c>
      <c r="AO344">
        <v>0</v>
      </c>
      <c r="AP344">
        <v>0</v>
      </c>
      <c r="AQ344" s="1">
        <v>10500</v>
      </c>
      <c r="AR344" s="1">
        <v>-10500</v>
      </c>
    </row>
    <row r="345" spans="1:44" hidden="1" x14ac:dyDescent="0.3">
      <c r="A345" t="s">
        <v>132</v>
      </c>
      <c r="B345" t="s">
        <v>133</v>
      </c>
      <c r="C345">
        <v>1</v>
      </c>
      <c r="D345" t="s">
        <v>495</v>
      </c>
      <c r="E345">
        <v>1.3</v>
      </c>
      <c r="F345" t="s">
        <v>496</v>
      </c>
      <c r="G345" t="s">
        <v>34</v>
      </c>
      <c r="H345" t="s">
        <v>35</v>
      </c>
      <c r="I345" t="s">
        <v>99</v>
      </c>
      <c r="J345" t="s">
        <v>100</v>
      </c>
      <c r="K345" t="s">
        <v>73</v>
      </c>
      <c r="L345" t="s">
        <v>74</v>
      </c>
      <c r="M345" t="s">
        <v>490</v>
      </c>
      <c r="N345">
        <v>1</v>
      </c>
      <c r="O345" t="s">
        <v>224</v>
      </c>
      <c r="P345">
        <v>8</v>
      </c>
      <c r="Q345" t="s">
        <v>295</v>
      </c>
      <c r="R345" t="s">
        <v>296</v>
      </c>
      <c r="S345" t="s">
        <v>297</v>
      </c>
      <c r="T345">
        <v>4000</v>
      </c>
      <c r="U345" t="s">
        <v>144</v>
      </c>
      <c r="V345">
        <v>4451</v>
      </c>
      <c r="W345" t="s">
        <v>262</v>
      </c>
      <c r="X345">
        <v>10</v>
      </c>
      <c r="Y345" t="s">
        <v>299</v>
      </c>
      <c r="Z345" s="1">
        <v>210000</v>
      </c>
      <c r="AA345" s="1">
        <v>199500</v>
      </c>
      <c r="AB345">
        <v>0</v>
      </c>
      <c r="AC345">
        <v>0</v>
      </c>
      <c r="AD345">
        <v>0</v>
      </c>
      <c r="AE345">
        <v>0</v>
      </c>
      <c r="AF345">
        <v>0</v>
      </c>
      <c r="AG345" s="1">
        <v>210000</v>
      </c>
      <c r="AH345" s="3">
        <f t="shared" si="20"/>
        <v>210000</v>
      </c>
      <c r="AI345" s="3"/>
      <c r="AJ345" s="3"/>
      <c r="AK345" s="3"/>
      <c r="AL345" s="3">
        <f t="shared" si="19"/>
        <v>210000</v>
      </c>
      <c r="AM345" s="3"/>
      <c r="AN345">
        <v>0</v>
      </c>
      <c r="AO345" s="1">
        <v>10500</v>
      </c>
      <c r="AP345">
        <v>0</v>
      </c>
      <c r="AQ345">
        <v>0</v>
      </c>
      <c r="AR345" s="1">
        <v>10500</v>
      </c>
    </row>
    <row r="346" spans="1:44" hidden="1" x14ac:dyDescent="0.3">
      <c r="A346" t="s">
        <v>132</v>
      </c>
      <c r="B346" t="s">
        <v>133</v>
      </c>
      <c r="C346">
        <v>1</v>
      </c>
      <c r="D346" t="s">
        <v>495</v>
      </c>
      <c r="E346">
        <v>1.3</v>
      </c>
      <c r="F346" t="s">
        <v>496</v>
      </c>
      <c r="G346" t="s">
        <v>34</v>
      </c>
      <c r="H346" t="s">
        <v>35</v>
      </c>
      <c r="I346" t="s">
        <v>52</v>
      </c>
      <c r="J346" t="s">
        <v>53</v>
      </c>
      <c r="K346" t="s">
        <v>329</v>
      </c>
      <c r="L346" t="s">
        <v>330</v>
      </c>
      <c r="M346" t="s">
        <v>490</v>
      </c>
      <c r="N346">
        <v>1</v>
      </c>
      <c r="O346" t="s">
        <v>224</v>
      </c>
      <c r="P346">
        <v>1</v>
      </c>
      <c r="Q346" t="s">
        <v>331</v>
      </c>
      <c r="R346" t="s">
        <v>332</v>
      </c>
      <c r="S346" t="s">
        <v>333</v>
      </c>
      <c r="T346">
        <v>4000</v>
      </c>
      <c r="U346" t="s">
        <v>144</v>
      </c>
      <c r="V346">
        <v>4451</v>
      </c>
      <c r="W346" t="s">
        <v>262</v>
      </c>
      <c r="X346">
        <v>0</v>
      </c>
      <c r="Y346" t="s">
        <v>46</v>
      </c>
      <c r="Z346" s="1">
        <v>640000</v>
      </c>
      <c r="AA346" s="1">
        <v>640000</v>
      </c>
      <c r="AB346">
        <v>0</v>
      </c>
      <c r="AC346">
        <v>0</v>
      </c>
      <c r="AD346">
        <v>0</v>
      </c>
      <c r="AE346">
        <v>0</v>
      </c>
      <c r="AF346">
        <v>0</v>
      </c>
      <c r="AG346" s="1">
        <v>640000</v>
      </c>
      <c r="AH346" s="3">
        <f t="shared" si="20"/>
        <v>640000</v>
      </c>
      <c r="AI346" s="3"/>
      <c r="AJ346" s="3"/>
      <c r="AK346" s="3"/>
      <c r="AL346" s="3">
        <f t="shared" si="19"/>
        <v>640000</v>
      </c>
      <c r="AM346" s="3"/>
      <c r="AN346">
        <v>0</v>
      </c>
      <c r="AO346">
        <v>0</v>
      </c>
      <c r="AP346">
        <v>0</v>
      </c>
      <c r="AQ346">
        <v>0</v>
      </c>
      <c r="AR346">
        <v>0</v>
      </c>
    </row>
    <row r="347" spans="1:44" hidden="1" x14ac:dyDescent="0.3">
      <c r="A347" t="s">
        <v>132</v>
      </c>
      <c r="B347" t="s">
        <v>133</v>
      </c>
      <c r="C347">
        <v>1</v>
      </c>
      <c r="D347" t="s">
        <v>495</v>
      </c>
      <c r="E347">
        <v>1.3</v>
      </c>
      <c r="F347" t="s">
        <v>496</v>
      </c>
      <c r="G347" t="s">
        <v>34</v>
      </c>
      <c r="H347" t="s">
        <v>35</v>
      </c>
      <c r="I347" t="s">
        <v>52</v>
      </c>
      <c r="J347" t="s">
        <v>53</v>
      </c>
      <c r="K347" t="s">
        <v>329</v>
      </c>
      <c r="L347" t="s">
        <v>330</v>
      </c>
      <c r="M347" t="s">
        <v>490</v>
      </c>
      <c r="N347">
        <v>1</v>
      </c>
      <c r="O347" t="s">
        <v>224</v>
      </c>
      <c r="P347">
        <v>1</v>
      </c>
      <c r="Q347" t="s">
        <v>331</v>
      </c>
      <c r="R347" t="s">
        <v>332</v>
      </c>
      <c r="S347" t="s">
        <v>333</v>
      </c>
      <c r="T347">
        <v>4000</v>
      </c>
      <c r="U347" t="s">
        <v>144</v>
      </c>
      <c r="V347">
        <v>4451</v>
      </c>
      <c r="W347" t="s">
        <v>262</v>
      </c>
      <c r="X347">
        <v>3</v>
      </c>
      <c r="Y347" t="s">
        <v>335</v>
      </c>
      <c r="Z347" s="1">
        <v>180000</v>
      </c>
      <c r="AA347" s="1">
        <v>180000</v>
      </c>
      <c r="AB347">
        <v>0</v>
      </c>
      <c r="AC347">
        <v>0</v>
      </c>
      <c r="AD347">
        <v>0</v>
      </c>
      <c r="AE347">
        <v>0</v>
      </c>
      <c r="AF347">
        <v>0</v>
      </c>
      <c r="AG347" s="19">
        <v>180000</v>
      </c>
      <c r="AH347" s="3">
        <f t="shared" si="20"/>
        <v>180000</v>
      </c>
      <c r="AI347" s="3"/>
      <c r="AJ347" s="3"/>
      <c r="AK347" s="3"/>
      <c r="AL347" s="3">
        <f t="shared" si="19"/>
        <v>180000</v>
      </c>
      <c r="AM347" s="3"/>
      <c r="AN347">
        <v>0</v>
      </c>
      <c r="AO347">
        <v>0</v>
      </c>
      <c r="AP347">
        <v>0</v>
      </c>
      <c r="AQ347">
        <v>0</v>
      </c>
      <c r="AR347">
        <v>0</v>
      </c>
    </row>
    <row r="348" spans="1:44" hidden="1" x14ac:dyDescent="0.3">
      <c r="A348" t="s">
        <v>132</v>
      </c>
      <c r="B348" t="s">
        <v>133</v>
      </c>
      <c r="C348">
        <v>1</v>
      </c>
      <c r="D348" t="s">
        <v>495</v>
      </c>
      <c r="E348">
        <v>1.3</v>
      </c>
      <c r="F348" t="s">
        <v>496</v>
      </c>
      <c r="G348" t="s">
        <v>34</v>
      </c>
      <c r="H348" t="s">
        <v>35</v>
      </c>
      <c r="I348" t="s">
        <v>52</v>
      </c>
      <c r="J348" t="s">
        <v>53</v>
      </c>
      <c r="K348" t="s">
        <v>329</v>
      </c>
      <c r="L348" t="s">
        <v>330</v>
      </c>
      <c r="M348" t="s">
        <v>490</v>
      </c>
      <c r="N348">
        <v>1</v>
      </c>
      <c r="O348" t="s">
        <v>224</v>
      </c>
      <c r="P348">
        <v>1</v>
      </c>
      <c r="Q348" t="s">
        <v>331</v>
      </c>
      <c r="R348" t="s">
        <v>332</v>
      </c>
      <c r="S348" t="s">
        <v>333</v>
      </c>
      <c r="T348">
        <v>4000</v>
      </c>
      <c r="U348" t="s">
        <v>144</v>
      </c>
      <c r="V348">
        <v>4451</v>
      </c>
      <c r="W348" t="s">
        <v>262</v>
      </c>
      <c r="X348">
        <v>4</v>
      </c>
      <c r="Y348" t="s">
        <v>336</v>
      </c>
      <c r="Z348" s="1">
        <v>300000</v>
      </c>
      <c r="AA348" s="1">
        <v>300000</v>
      </c>
      <c r="AB348">
        <v>0</v>
      </c>
      <c r="AC348">
        <v>0</v>
      </c>
      <c r="AD348">
        <v>0</v>
      </c>
      <c r="AE348">
        <v>0</v>
      </c>
      <c r="AF348">
        <v>0</v>
      </c>
      <c r="AG348" s="1">
        <v>300000</v>
      </c>
      <c r="AH348" s="3">
        <f t="shared" si="20"/>
        <v>300000</v>
      </c>
      <c r="AI348" s="3"/>
      <c r="AJ348" s="3"/>
      <c r="AK348" s="3"/>
      <c r="AL348" s="3">
        <f t="shared" si="19"/>
        <v>300000</v>
      </c>
      <c r="AM348" s="3"/>
      <c r="AN348">
        <v>0</v>
      </c>
      <c r="AO348">
        <v>0</v>
      </c>
      <c r="AP348">
        <v>0</v>
      </c>
      <c r="AQ348">
        <v>0</v>
      </c>
      <c r="AR348">
        <v>0</v>
      </c>
    </row>
    <row r="349" spans="1:44" hidden="1" x14ac:dyDescent="0.3">
      <c r="A349" t="s">
        <v>132</v>
      </c>
      <c r="B349" t="s">
        <v>133</v>
      </c>
      <c r="C349">
        <v>1</v>
      </c>
      <c r="D349" t="s">
        <v>495</v>
      </c>
      <c r="E349">
        <v>1.3</v>
      </c>
      <c r="F349" t="s">
        <v>496</v>
      </c>
      <c r="G349" t="s">
        <v>34</v>
      </c>
      <c r="H349" t="s">
        <v>35</v>
      </c>
      <c r="I349" t="s">
        <v>52</v>
      </c>
      <c r="J349" t="s">
        <v>53</v>
      </c>
      <c r="K349" t="s">
        <v>329</v>
      </c>
      <c r="L349" t="s">
        <v>330</v>
      </c>
      <c r="M349" t="s">
        <v>490</v>
      </c>
      <c r="N349">
        <v>1</v>
      </c>
      <c r="O349" t="s">
        <v>224</v>
      </c>
      <c r="P349">
        <v>1</v>
      </c>
      <c r="Q349" t="s">
        <v>331</v>
      </c>
      <c r="R349" t="s">
        <v>332</v>
      </c>
      <c r="S349" t="s">
        <v>333</v>
      </c>
      <c r="T349">
        <v>4000</v>
      </c>
      <c r="U349" t="s">
        <v>144</v>
      </c>
      <c r="V349">
        <v>4451</v>
      </c>
      <c r="W349" t="s">
        <v>262</v>
      </c>
      <c r="X349">
        <v>5</v>
      </c>
      <c r="Y349" t="s">
        <v>337</v>
      </c>
      <c r="Z349" s="1">
        <v>1000000</v>
      </c>
      <c r="AA349" s="1">
        <v>1000000</v>
      </c>
      <c r="AB349">
        <v>0</v>
      </c>
      <c r="AC349">
        <v>0</v>
      </c>
      <c r="AD349">
        <v>0</v>
      </c>
      <c r="AE349">
        <v>0</v>
      </c>
      <c r="AF349">
        <v>0</v>
      </c>
      <c r="AG349" s="1">
        <v>1000000</v>
      </c>
      <c r="AH349" s="3">
        <f t="shared" si="20"/>
        <v>1000000</v>
      </c>
      <c r="AI349" s="3"/>
      <c r="AJ349" s="3"/>
      <c r="AK349" s="3"/>
      <c r="AL349" s="3">
        <f t="shared" si="19"/>
        <v>1000000</v>
      </c>
      <c r="AM349" s="3"/>
      <c r="AN349">
        <v>0</v>
      </c>
      <c r="AO349">
        <v>0</v>
      </c>
      <c r="AP349">
        <v>0</v>
      </c>
      <c r="AQ349">
        <v>0</v>
      </c>
      <c r="AR349">
        <v>0</v>
      </c>
    </row>
    <row r="350" spans="1:44" hidden="1" x14ac:dyDescent="0.3">
      <c r="A350" t="s">
        <v>132</v>
      </c>
      <c r="B350" t="s">
        <v>133</v>
      </c>
      <c r="C350">
        <v>1</v>
      </c>
      <c r="D350" t="s">
        <v>495</v>
      </c>
      <c r="E350">
        <v>1.3</v>
      </c>
      <c r="F350" t="s">
        <v>496</v>
      </c>
      <c r="G350" t="s">
        <v>34</v>
      </c>
      <c r="H350" t="s">
        <v>35</v>
      </c>
      <c r="I350" t="s">
        <v>52</v>
      </c>
      <c r="J350" t="s">
        <v>53</v>
      </c>
      <c r="K350" t="s">
        <v>329</v>
      </c>
      <c r="L350" t="s">
        <v>330</v>
      </c>
      <c r="M350" t="s">
        <v>490</v>
      </c>
      <c r="N350">
        <v>1</v>
      </c>
      <c r="O350" t="s">
        <v>224</v>
      </c>
      <c r="P350">
        <v>1</v>
      </c>
      <c r="Q350" t="s">
        <v>331</v>
      </c>
      <c r="R350" t="s">
        <v>332</v>
      </c>
      <c r="S350" t="s">
        <v>333</v>
      </c>
      <c r="T350">
        <v>4000</v>
      </c>
      <c r="U350" t="s">
        <v>144</v>
      </c>
      <c r="V350">
        <v>4451</v>
      </c>
      <c r="W350" t="s">
        <v>262</v>
      </c>
      <c r="X350">
        <v>6</v>
      </c>
      <c r="Y350" t="s">
        <v>338</v>
      </c>
      <c r="Z350" s="1">
        <v>70000</v>
      </c>
      <c r="AA350" s="1">
        <v>70000</v>
      </c>
      <c r="AB350">
        <v>0</v>
      </c>
      <c r="AC350">
        <v>0</v>
      </c>
      <c r="AD350">
        <v>0</v>
      </c>
      <c r="AE350">
        <v>0</v>
      </c>
      <c r="AF350">
        <v>0</v>
      </c>
      <c r="AG350" s="19">
        <v>70000</v>
      </c>
      <c r="AH350" s="3">
        <f t="shared" si="20"/>
        <v>70000</v>
      </c>
      <c r="AI350" s="3"/>
      <c r="AJ350" s="3"/>
      <c r="AK350" s="3"/>
      <c r="AL350" s="3">
        <f t="shared" si="19"/>
        <v>70000</v>
      </c>
      <c r="AM350" s="3"/>
      <c r="AN350">
        <v>0</v>
      </c>
      <c r="AO350">
        <v>0</v>
      </c>
      <c r="AP350">
        <v>0</v>
      </c>
      <c r="AQ350">
        <v>0</v>
      </c>
      <c r="AR350">
        <v>0</v>
      </c>
    </row>
    <row r="351" spans="1:44" hidden="1" x14ac:dyDescent="0.3">
      <c r="A351" t="s">
        <v>132</v>
      </c>
      <c r="B351" t="s">
        <v>133</v>
      </c>
      <c r="C351">
        <v>1</v>
      </c>
      <c r="D351" t="s">
        <v>495</v>
      </c>
      <c r="E351">
        <v>1.3</v>
      </c>
      <c r="F351" t="s">
        <v>496</v>
      </c>
      <c r="G351" t="s">
        <v>34</v>
      </c>
      <c r="H351" t="s">
        <v>35</v>
      </c>
      <c r="I351" t="s">
        <v>396</v>
      </c>
      <c r="J351" t="s">
        <v>397</v>
      </c>
      <c r="K351" t="s">
        <v>73</v>
      </c>
      <c r="L351" t="s">
        <v>74</v>
      </c>
      <c r="M351" t="s">
        <v>490</v>
      </c>
      <c r="N351">
        <v>1</v>
      </c>
      <c r="O351" t="s">
        <v>224</v>
      </c>
      <c r="P351">
        <v>9</v>
      </c>
      <c r="Q351" t="s">
        <v>398</v>
      </c>
      <c r="R351" t="s">
        <v>296</v>
      </c>
      <c r="S351" t="s">
        <v>297</v>
      </c>
      <c r="T351">
        <v>4000</v>
      </c>
      <c r="U351" t="s">
        <v>144</v>
      </c>
      <c r="V351">
        <v>4481</v>
      </c>
      <c r="W351" t="s">
        <v>399</v>
      </c>
      <c r="X351">
        <v>0</v>
      </c>
      <c r="Y351" t="s">
        <v>46</v>
      </c>
      <c r="Z351" s="1">
        <v>1000000</v>
      </c>
      <c r="AA351" s="1">
        <v>1000000</v>
      </c>
      <c r="AB351">
        <v>0</v>
      </c>
      <c r="AC351">
        <v>0</v>
      </c>
      <c r="AD351">
        <v>0</v>
      </c>
      <c r="AE351">
        <v>0</v>
      </c>
      <c r="AF351">
        <v>0</v>
      </c>
      <c r="AG351" s="14">
        <v>1089485.31</v>
      </c>
      <c r="AH351" s="3">
        <f t="shared" si="20"/>
        <v>1000000</v>
      </c>
      <c r="AI351" s="3"/>
      <c r="AJ351" s="3"/>
      <c r="AK351" s="3"/>
      <c r="AL351" s="3">
        <f t="shared" si="19"/>
        <v>1000000</v>
      </c>
      <c r="AM351" s="3"/>
      <c r="AN351">
        <v>0</v>
      </c>
      <c r="AO351">
        <v>0</v>
      </c>
      <c r="AP351">
        <v>0</v>
      </c>
      <c r="AQ351">
        <v>0</v>
      </c>
      <c r="AR351">
        <v>0</v>
      </c>
    </row>
    <row r="352" spans="1:44" hidden="1" x14ac:dyDescent="0.3">
      <c r="A352" t="s">
        <v>132</v>
      </c>
      <c r="B352" t="s">
        <v>133</v>
      </c>
      <c r="C352">
        <v>1</v>
      </c>
      <c r="D352" t="s">
        <v>495</v>
      </c>
      <c r="E352">
        <v>1.3</v>
      </c>
      <c r="F352" t="s">
        <v>496</v>
      </c>
      <c r="G352" t="s">
        <v>34</v>
      </c>
      <c r="H352" t="s">
        <v>35</v>
      </c>
      <c r="I352" t="s">
        <v>52</v>
      </c>
      <c r="J352" t="s">
        <v>53</v>
      </c>
      <c r="K352" t="s">
        <v>54</v>
      </c>
      <c r="L352" t="s">
        <v>55</v>
      </c>
      <c r="M352" t="s">
        <v>489</v>
      </c>
      <c r="N352">
        <v>6</v>
      </c>
      <c r="O352" t="s">
        <v>40</v>
      </c>
      <c r="P352">
        <v>21</v>
      </c>
      <c r="Q352" t="s">
        <v>113</v>
      </c>
      <c r="R352" t="s">
        <v>57</v>
      </c>
      <c r="S352" t="s">
        <v>58</v>
      </c>
      <c r="T352">
        <v>5000</v>
      </c>
      <c r="U352" t="s">
        <v>87</v>
      </c>
      <c r="V352">
        <v>5111</v>
      </c>
      <c r="W352" t="s">
        <v>367</v>
      </c>
      <c r="X352">
        <v>0</v>
      </c>
      <c r="Y352" t="s">
        <v>46</v>
      </c>
      <c r="Z352" s="1">
        <v>1183500</v>
      </c>
      <c r="AA352" s="1">
        <v>1185000</v>
      </c>
      <c r="AB352" s="1">
        <v>81200</v>
      </c>
      <c r="AC352">
        <v>0</v>
      </c>
      <c r="AD352">
        <v>0</v>
      </c>
      <c r="AE352">
        <v>0</v>
      </c>
      <c r="AF352">
        <v>0</v>
      </c>
      <c r="AG352"/>
      <c r="AH352" s="3">
        <f t="shared" si="20"/>
        <v>1102300</v>
      </c>
      <c r="AI352" s="3"/>
      <c r="AJ352" s="3"/>
      <c r="AK352" s="3"/>
      <c r="AL352" s="3">
        <f t="shared" si="19"/>
        <v>1183500</v>
      </c>
      <c r="AM352" s="3"/>
      <c r="AN352">
        <v>0</v>
      </c>
      <c r="AO352">
        <v>0</v>
      </c>
      <c r="AP352">
        <v>0</v>
      </c>
      <c r="AQ352" s="1">
        <v>1500</v>
      </c>
      <c r="AR352" s="1">
        <v>-1500</v>
      </c>
    </row>
    <row r="353" spans="1:44" hidden="1" x14ac:dyDescent="0.3">
      <c r="A353" t="s">
        <v>132</v>
      </c>
      <c r="B353" t="s">
        <v>133</v>
      </c>
      <c r="C353">
        <v>3</v>
      </c>
      <c r="D353" t="s">
        <v>506</v>
      </c>
      <c r="E353">
        <v>3.1</v>
      </c>
      <c r="F353" t="s">
        <v>505</v>
      </c>
      <c r="G353" t="s">
        <v>134</v>
      </c>
      <c r="H353" t="s">
        <v>135</v>
      </c>
      <c r="I353" t="s">
        <v>52</v>
      </c>
      <c r="J353" t="s">
        <v>53</v>
      </c>
      <c r="K353" t="s">
        <v>138</v>
      </c>
      <c r="L353" t="s">
        <v>139</v>
      </c>
      <c r="M353" t="s">
        <v>489</v>
      </c>
      <c r="N353">
        <v>8</v>
      </c>
      <c r="O353" t="s">
        <v>140</v>
      </c>
      <c r="P353">
        <v>42</v>
      </c>
      <c r="Q353" t="s">
        <v>147</v>
      </c>
      <c r="R353" t="s">
        <v>148</v>
      </c>
      <c r="S353" t="s">
        <v>149</v>
      </c>
      <c r="T353">
        <v>5000</v>
      </c>
      <c r="U353" t="s">
        <v>87</v>
      </c>
      <c r="V353">
        <v>5121</v>
      </c>
      <c r="W353" t="s">
        <v>167</v>
      </c>
      <c r="X353">
        <v>0</v>
      </c>
      <c r="Y353" t="s">
        <v>46</v>
      </c>
      <c r="Z353" s="1">
        <v>100000</v>
      </c>
      <c r="AA353" s="1">
        <v>100000</v>
      </c>
      <c r="AB353">
        <v>0</v>
      </c>
      <c r="AC353">
        <v>0</v>
      </c>
      <c r="AD353">
        <v>0</v>
      </c>
      <c r="AE353">
        <v>0</v>
      </c>
      <c r="AF353">
        <v>0</v>
      </c>
      <c r="AG353"/>
      <c r="AH353" s="3">
        <f t="shared" si="20"/>
        <v>100000</v>
      </c>
      <c r="AI353" s="3"/>
      <c r="AJ353" s="3"/>
      <c r="AK353" s="3"/>
      <c r="AL353" s="3">
        <f t="shared" si="19"/>
        <v>100000</v>
      </c>
      <c r="AM353" s="3"/>
      <c r="AN353">
        <v>0</v>
      </c>
      <c r="AO353">
        <v>0</v>
      </c>
      <c r="AP353">
        <v>0</v>
      </c>
      <c r="AQ353">
        <v>0</v>
      </c>
      <c r="AR353">
        <v>0</v>
      </c>
    </row>
    <row r="354" spans="1:44" hidden="1" x14ac:dyDescent="0.3">
      <c r="A354" t="s">
        <v>132</v>
      </c>
      <c r="B354" t="s">
        <v>133</v>
      </c>
      <c r="C354">
        <v>3</v>
      </c>
      <c r="D354" t="s">
        <v>508</v>
      </c>
      <c r="E354">
        <v>3.8</v>
      </c>
      <c r="F354" t="s">
        <v>509</v>
      </c>
      <c r="G354" t="s">
        <v>80</v>
      </c>
      <c r="H354" t="s">
        <v>81</v>
      </c>
      <c r="I354" t="s">
        <v>52</v>
      </c>
      <c r="J354" t="s">
        <v>53</v>
      </c>
      <c r="K354" t="s">
        <v>82</v>
      </c>
      <c r="L354" t="s">
        <v>83</v>
      </c>
      <c r="M354" t="s">
        <v>489</v>
      </c>
      <c r="N354">
        <v>6</v>
      </c>
      <c r="O354" t="s">
        <v>40</v>
      </c>
      <c r="P354">
        <v>49</v>
      </c>
      <c r="Q354" t="s">
        <v>186</v>
      </c>
      <c r="R354" t="s">
        <v>85</v>
      </c>
      <c r="S354" t="s">
        <v>86</v>
      </c>
      <c r="T354">
        <v>5000</v>
      </c>
      <c r="U354" t="s">
        <v>87</v>
      </c>
      <c r="V354">
        <v>5151</v>
      </c>
      <c r="W354" t="s">
        <v>197</v>
      </c>
      <c r="X354">
        <v>0</v>
      </c>
      <c r="Y354" t="s">
        <v>46</v>
      </c>
      <c r="Z354" s="1">
        <v>645000</v>
      </c>
      <c r="AA354" s="1">
        <v>645000</v>
      </c>
      <c r="AB354">
        <v>0</v>
      </c>
      <c r="AC354">
        <v>0</v>
      </c>
      <c r="AD354">
        <v>0</v>
      </c>
      <c r="AE354">
        <v>0</v>
      </c>
      <c r="AF354">
        <v>0</v>
      </c>
      <c r="AG354" s="1">
        <v>11123400</v>
      </c>
      <c r="AH354" s="3">
        <f t="shared" si="20"/>
        <v>645000</v>
      </c>
      <c r="AI354" s="3"/>
      <c r="AJ354" s="3"/>
      <c r="AK354" s="3"/>
      <c r="AL354" s="3">
        <f t="shared" si="19"/>
        <v>645000</v>
      </c>
      <c r="AM354" s="3"/>
      <c r="AN354">
        <v>0</v>
      </c>
      <c r="AO354">
        <v>0</v>
      </c>
      <c r="AP354">
        <v>0</v>
      </c>
      <c r="AQ354">
        <v>0</v>
      </c>
      <c r="AR354">
        <v>0</v>
      </c>
    </row>
    <row r="355" spans="1:44" hidden="1" x14ac:dyDescent="0.3">
      <c r="A355" t="s">
        <v>132</v>
      </c>
      <c r="B355" t="s">
        <v>133</v>
      </c>
      <c r="C355">
        <v>3</v>
      </c>
      <c r="D355" t="s">
        <v>508</v>
      </c>
      <c r="E355">
        <v>3.8</v>
      </c>
      <c r="F355" t="s">
        <v>509</v>
      </c>
      <c r="G355" t="s">
        <v>80</v>
      </c>
      <c r="H355" t="s">
        <v>81</v>
      </c>
      <c r="I355" t="s">
        <v>52</v>
      </c>
      <c r="J355" t="s">
        <v>53</v>
      </c>
      <c r="K355" t="s">
        <v>82</v>
      </c>
      <c r="L355" t="s">
        <v>83</v>
      </c>
      <c r="M355" t="s">
        <v>489</v>
      </c>
      <c r="N355">
        <v>6</v>
      </c>
      <c r="O355" t="s">
        <v>40</v>
      </c>
      <c r="P355">
        <v>49</v>
      </c>
      <c r="Q355" t="s">
        <v>186</v>
      </c>
      <c r="R355" t="s">
        <v>85</v>
      </c>
      <c r="S355" t="s">
        <v>86</v>
      </c>
      <c r="T355">
        <v>5000</v>
      </c>
      <c r="U355" t="s">
        <v>87</v>
      </c>
      <c r="V355">
        <v>5191</v>
      </c>
      <c r="W355" t="s">
        <v>198</v>
      </c>
      <c r="X355">
        <v>31</v>
      </c>
      <c r="Y355" t="s">
        <v>199</v>
      </c>
      <c r="Z355" s="1">
        <v>1135081</v>
      </c>
      <c r="AA355" s="1">
        <v>1135081</v>
      </c>
      <c r="AB355">
        <v>0</v>
      </c>
      <c r="AC355">
        <v>0</v>
      </c>
      <c r="AD355">
        <v>0</v>
      </c>
      <c r="AE355">
        <v>0</v>
      </c>
      <c r="AF355">
        <v>0</v>
      </c>
      <c r="AG355" s="1">
        <v>7212000</v>
      </c>
      <c r="AH355" s="3">
        <f t="shared" si="20"/>
        <v>1135081</v>
      </c>
      <c r="AI355" s="3"/>
      <c r="AJ355" s="3"/>
      <c r="AK355" s="3"/>
      <c r="AL355" s="3">
        <f t="shared" si="19"/>
        <v>1135081</v>
      </c>
      <c r="AM355" s="3"/>
      <c r="AN355">
        <v>0</v>
      </c>
      <c r="AO355">
        <v>0</v>
      </c>
      <c r="AP355">
        <v>0</v>
      </c>
      <c r="AQ355">
        <v>0</v>
      </c>
      <c r="AR355">
        <v>0</v>
      </c>
    </row>
    <row r="356" spans="1:44" hidden="1" x14ac:dyDescent="0.3">
      <c r="A356" t="s">
        <v>132</v>
      </c>
      <c r="B356" t="s">
        <v>133</v>
      </c>
      <c r="C356">
        <v>1</v>
      </c>
      <c r="D356" t="s">
        <v>495</v>
      </c>
      <c r="E356">
        <v>1.3</v>
      </c>
      <c r="F356" t="s">
        <v>496</v>
      </c>
      <c r="G356" t="s">
        <v>34</v>
      </c>
      <c r="H356" t="s">
        <v>35</v>
      </c>
      <c r="I356" t="s">
        <v>52</v>
      </c>
      <c r="J356" t="s">
        <v>53</v>
      </c>
      <c r="K356" t="s">
        <v>54</v>
      </c>
      <c r="L356" t="s">
        <v>55</v>
      </c>
      <c r="M356" t="s">
        <v>489</v>
      </c>
      <c r="N356">
        <v>6</v>
      </c>
      <c r="O356" t="s">
        <v>40</v>
      </c>
      <c r="P356">
        <v>21</v>
      </c>
      <c r="Q356" t="s">
        <v>113</v>
      </c>
      <c r="R356" t="s">
        <v>57</v>
      </c>
      <c r="S356" t="s">
        <v>58</v>
      </c>
      <c r="T356">
        <v>5000</v>
      </c>
      <c r="U356" t="s">
        <v>87</v>
      </c>
      <c r="V356">
        <v>5191</v>
      </c>
      <c r="W356" t="s">
        <v>198</v>
      </c>
      <c r="X356">
        <v>0</v>
      </c>
      <c r="Y356" t="s">
        <v>46</v>
      </c>
      <c r="Z356" s="1">
        <v>68041</v>
      </c>
      <c r="AA356" s="1">
        <v>68041</v>
      </c>
      <c r="AB356" s="1">
        <v>12064</v>
      </c>
      <c r="AC356">
        <v>0</v>
      </c>
      <c r="AD356">
        <v>0</v>
      </c>
      <c r="AE356">
        <v>0</v>
      </c>
      <c r="AF356">
        <v>0</v>
      </c>
      <c r="AG356"/>
      <c r="AH356" s="3">
        <f t="shared" si="20"/>
        <v>55977</v>
      </c>
      <c r="AI356" s="3"/>
      <c r="AJ356" s="3"/>
      <c r="AK356" s="3"/>
      <c r="AL356" s="3">
        <f t="shared" si="19"/>
        <v>68041</v>
      </c>
      <c r="AM356" s="3"/>
      <c r="AN356">
        <v>0</v>
      </c>
      <c r="AO356">
        <v>0</v>
      </c>
      <c r="AP356">
        <v>0</v>
      </c>
      <c r="AQ356">
        <v>0</v>
      </c>
      <c r="AR356">
        <v>0</v>
      </c>
    </row>
    <row r="357" spans="1:44" hidden="1" x14ac:dyDescent="0.3">
      <c r="A357" t="s">
        <v>132</v>
      </c>
      <c r="B357" t="s">
        <v>133</v>
      </c>
      <c r="C357">
        <v>3</v>
      </c>
      <c r="D357" t="s">
        <v>508</v>
      </c>
      <c r="E357">
        <v>3.8</v>
      </c>
      <c r="F357" t="s">
        <v>509</v>
      </c>
      <c r="G357" t="s">
        <v>80</v>
      </c>
      <c r="H357" t="s">
        <v>81</v>
      </c>
      <c r="I357" t="s">
        <v>52</v>
      </c>
      <c r="J357" t="s">
        <v>53</v>
      </c>
      <c r="K357" t="s">
        <v>82</v>
      </c>
      <c r="L357" t="s">
        <v>83</v>
      </c>
      <c r="M357" t="s">
        <v>489</v>
      </c>
      <c r="N357">
        <v>6</v>
      </c>
      <c r="O357" t="s">
        <v>40</v>
      </c>
      <c r="P357">
        <v>49</v>
      </c>
      <c r="Q357" t="s">
        <v>186</v>
      </c>
      <c r="R357" t="s">
        <v>85</v>
      </c>
      <c r="S357" t="s">
        <v>86</v>
      </c>
      <c r="T357">
        <v>5000</v>
      </c>
      <c r="U357" t="s">
        <v>87</v>
      </c>
      <c r="V357">
        <v>5231</v>
      </c>
      <c r="W357" t="s">
        <v>200</v>
      </c>
      <c r="X357">
        <v>0</v>
      </c>
      <c r="Y357" t="s">
        <v>46</v>
      </c>
      <c r="Z357" s="1">
        <v>147400</v>
      </c>
      <c r="AA357" s="1">
        <v>147400</v>
      </c>
      <c r="AB357">
        <v>0</v>
      </c>
      <c r="AC357">
        <v>0</v>
      </c>
      <c r="AD357">
        <v>0</v>
      </c>
      <c r="AE357">
        <v>0</v>
      </c>
      <c r="AF357">
        <v>0</v>
      </c>
      <c r="AG357" s="1">
        <v>147400</v>
      </c>
      <c r="AH357" s="3">
        <f t="shared" si="20"/>
        <v>147400</v>
      </c>
      <c r="AI357" s="3"/>
      <c r="AJ357" s="3"/>
      <c r="AK357" s="3"/>
      <c r="AL357" s="3">
        <f t="shared" si="19"/>
        <v>147400</v>
      </c>
      <c r="AM357" s="3"/>
      <c r="AN357">
        <v>0</v>
      </c>
      <c r="AO357">
        <v>0</v>
      </c>
      <c r="AP357">
        <v>0</v>
      </c>
      <c r="AQ357">
        <v>0</v>
      </c>
      <c r="AR357">
        <v>0</v>
      </c>
    </row>
    <row r="358" spans="1:44" hidden="1" x14ac:dyDescent="0.3">
      <c r="A358" t="s">
        <v>132</v>
      </c>
      <c r="B358" t="s">
        <v>133</v>
      </c>
      <c r="C358">
        <v>1</v>
      </c>
      <c r="D358" t="s">
        <v>495</v>
      </c>
      <c r="E358">
        <v>1.3</v>
      </c>
      <c r="F358" t="s">
        <v>496</v>
      </c>
      <c r="G358" t="s">
        <v>34</v>
      </c>
      <c r="H358" t="s">
        <v>35</v>
      </c>
      <c r="I358" t="s">
        <v>136</v>
      </c>
      <c r="J358" t="s">
        <v>137</v>
      </c>
      <c r="K358" t="s">
        <v>73</v>
      </c>
      <c r="L358" t="s">
        <v>74</v>
      </c>
      <c r="M358" t="s">
        <v>489</v>
      </c>
      <c r="N358">
        <v>1</v>
      </c>
      <c r="O358" t="s">
        <v>224</v>
      </c>
      <c r="P358">
        <v>14</v>
      </c>
      <c r="Q358" t="s">
        <v>323</v>
      </c>
      <c r="R358" t="s">
        <v>232</v>
      </c>
      <c r="S358" t="s">
        <v>233</v>
      </c>
      <c r="T358">
        <v>5000</v>
      </c>
      <c r="U358" t="s">
        <v>87</v>
      </c>
      <c r="V358">
        <v>5231</v>
      </c>
      <c r="W358" t="s">
        <v>200</v>
      </c>
      <c r="X358">
        <v>0</v>
      </c>
      <c r="Y358" t="s">
        <v>46</v>
      </c>
      <c r="Z358" s="1">
        <v>125000</v>
      </c>
      <c r="AA358" s="1">
        <v>125000</v>
      </c>
      <c r="AB358">
        <v>0</v>
      </c>
      <c r="AC358">
        <v>0</v>
      </c>
      <c r="AD358">
        <v>0</v>
      </c>
      <c r="AE358">
        <v>0</v>
      </c>
      <c r="AF358">
        <v>0</v>
      </c>
      <c r="AG358"/>
      <c r="AH358" s="3">
        <f t="shared" si="20"/>
        <v>125000</v>
      </c>
      <c r="AI358" s="3"/>
      <c r="AJ358" s="3"/>
      <c r="AK358" s="3"/>
      <c r="AL358" s="3">
        <f t="shared" si="19"/>
        <v>125000</v>
      </c>
      <c r="AM358" s="3"/>
      <c r="AN358">
        <v>0</v>
      </c>
      <c r="AO358">
        <v>0</v>
      </c>
      <c r="AP358">
        <v>0</v>
      </c>
      <c r="AQ358">
        <v>0</v>
      </c>
      <c r="AR358">
        <v>0</v>
      </c>
    </row>
    <row r="359" spans="1:44" hidden="1" x14ac:dyDescent="0.3">
      <c r="A359" t="s">
        <v>132</v>
      </c>
      <c r="B359" t="s">
        <v>133</v>
      </c>
      <c r="C359">
        <v>3</v>
      </c>
      <c r="D359" t="s">
        <v>506</v>
      </c>
      <c r="E359">
        <v>3.1</v>
      </c>
      <c r="F359" t="s">
        <v>505</v>
      </c>
      <c r="G359" t="s">
        <v>134</v>
      </c>
      <c r="H359" t="s">
        <v>135</v>
      </c>
      <c r="I359" t="s">
        <v>52</v>
      </c>
      <c r="J359" t="s">
        <v>53</v>
      </c>
      <c r="K359" t="s">
        <v>138</v>
      </c>
      <c r="L359" t="s">
        <v>139</v>
      </c>
      <c r="M359" t="s">
        <v>489</v>
      </c>
      <c r="N359">
        <v>8</v>
      </c>
      <c r="O359" t="s">
        <v>140</v>
      </c>
      <c r="P359">
        <v>42</v>
      </c>
      <c r="Q359" t="s">
        <v>147</v>
      </c>
      <c r="R359" t="s">
        <v>148</v>
      </c>
      <c r="S359" t="s">
        <v>149</v>
      </c>
      <c r="T359">
        <v>5000</v>
      </c>
      <c r="U359" t="s">
        <v>87</v>
      </c>
      <c r="V359">
        <v>5311</v>
      </c>
      <c r="W359" t="s">
        <v>168</v>
      </c>
      <c r="X359">
        <v>0</v>
      </c>
      <c r="Y359" t="s">
        <v>46</v>
      </c>
      <c r="Z359" s="1">
        <v>250000</v>
      </c>
      <c r="AA359" s="1">
        <v>250000</v>
      </c>
      <c r="AB359">
        <v>0</v>
      </c>
      <c r="AC359">
        <v>0</v>
      </c>
      <c r="AD359">
        <v>0</v>
      </c>
      <c r="AE359">
        <v>0</v>
      </c>
      <c r="AF359">
        <v>0</v>
      </c>
      <c r="AG359"/>
      <c r="AH359" s="3">
        <f t="shared" ref="AH359:AH386" si="21">Z359-AB359</f>
        <v>250000</v>
      </c>
      <c r="AI359" s="3"/>
      <c r="AJ359" s="3"/>
      <c r="AK359" s="3"/>
      <c r="AL359" s="3">
        <f t="shared" si="19"/>
        <v>250000</v>
      </c>
      <c r="AM359" s="3"/>
      <c r="AN359">
        <v>0</v>
      </c>
      <c r="AO359">
        <v>0</v>
      </c>
      <c r="AP359">
        <v>0</v>
      </c>
      <c r="AQ359">
        <v>0</v>
      </c>
      <c r="AR359">
        <v>0</v>
      </c>
    </row>
    <row r="360" spans="1:44" hidden="1" x14ac:dyDescent="0.3">
      <c r="A360" t="s">
        <v>132</v>
      </c>
      <c r="B360" t="s">
        <v>133</v>
      </c>
      <c r="C360">
        <v>2</v>
      </c>
      <c r="D360" t="s">
        <v>499</v>
      </c>
      <c r="E360">
        <v>2.2999999999999998</v>
      </c>
      <c r="F360" t="s">
        <v>501</v>
      </c>
      <c r="G360" t="s">
        <v>206</v>
      </c>
      <c r="H360" t="s">
        <v>207</v>
      </c>
      <c r="I360" t="s">
        <v>52</v>
      </c>
      <c r="J360" t="s">
        <v>53</v>
      </c>
      <c r="K360" t="s">
        <v>91</v>
      </c>
      <c r="L360" t="s">
        <v>92</v>
      </c>
      <c r="M360" t="s">
        <v>489</v>
      </c>
      <c r="N360">
        <v>3</v>
      </c>
      <c r="O360" t="s">
        <v>75</v>
      </c>
      <c r="P360">
        <v>39</v>
      </c>
      <c r="Q360" t="s">
        <v>208</v>
      </c>
      <c r="R360" t="s">
        <v>209</v>
      </c>
      <c r="S360" t="s">
        <v>210</v>
      </c>
      <c r="T360">
        <v>5000</v>
      </c>
      <c r="U360" t="s">
        <v>87</v>
      </c>
      <c r="V360">
        <v>5311</v>
      </c>
      <c r="W360" t="s">
        <v>168</v>
      </c>
      <c r="X360">
        <v>0</v>
      </c>
      <c r="Y360" t="s">
        <v>46</v>
      </c>
      <c r="Z360" s="1">
        <v>2000000</v>
      </c>
      <c r="AA360" s="1">
        <v>2000000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3966039</v>
      </c>
      <c r="AH360" s="3">
        <f t="shared" si="21"/>
        <v>2000000</v>
      </c>
      <c r="AI360" s="3"/>
      <c r="AJ360" s="3"/>
      <c r="AK360" s="3">
        <v>1966039</v>
      </c>
      <c r="AL360" s="3">
        <f t="shared" si="19"/>
        <v>3966039</v>
      </c>
      <c r="AM360" s="3"/>
      <c r="AN360">
        <v>0</v>
      </c>
      <c r="AO360">
        <v>0</v>
      </c>
      <c r="AP360">
        <v>0</v>
      </c>
      <c r="AQ360">
        <v>0</v>
      </c>
      <c r="AR360">
        <v>0</v>
      </c>
    </row>
    <row r="361" spans="1:44" hidden="1" x14ac:dyDescent="0.3">
      <c r="A361" t="s">
        <v>132</v>
      </c>
      <c r="B361" t="s">
        <v>133</v>
      </c>
      <c r="C361">
        <v>2</v>
      </c>
      <c r="D361" t="s">
        <v>499</v>
      </c>
      <c r="E361">
        <v>2.1</v>
      </c>
      <c r="F361" t="s">
        <v>498</v>
      </c>
      <c r="G361" t="s">
        <v>400</v>
      </c>
      <c r="H361" t="s">
        <v>401</v>
      </c>
      <c r="I361" t="s">
        <v>99</v>
      </c>
      <c r="J361" t="s">
        <v>100</v>
      </c>
      <c r="K361" t="s">
        <v>402</v>
      </c>
      <c r="L361" t="s">
        <v>403</v>
      </c>
      <c r="M361" t="s">
        <v>489</v>
      </c>
      <c r="N361">
        <v>4</v>
      </c>
      <c r="O361" t="s">
        <v>273</v>
      </c>
      <c r="P361">
        <v>56</v>
      </c>
      <c r="Q361" t="s">
        <v>404</v>
      </c>
      <c r="R361" t="s">
        <v>405</v>
      </c>
      <c r="S361" t="s">
        <v>406</v>
      </c>
      <c r="T361">
        <v>5000</v>
      </c>
      <c r="U361" t="s">
        <v>87</v>
      </c>
      <c r="V361">
        <v>5311</v>
      </c>
      <c r="W361" t="s">
        <v>168</v>
      </c>
      <c r="X361">
        <v>0</v>
      </c>
      <c r="Y361" t="s">
        <v>46</v>
      </c>
      <c r="Z361" s="1">
        <v>200000</v>
      </c>
      <c r="AA361" s="1">
        <v>200000</v>
      </c>
      <c r="AB361">
        <v>0</v>
      </c>
      <c r="AC361">
        <v>0</v>
      </c>
      <c r="AD361">
        <v>0</v>
      </c>
      <c r="AE361">
        <v>0</v>
      </c>
      <c r="AF361">
        <v>0</v>
      </c>
      <c r="AG361"/>
      <c r="AH361" s="3">
        <f t="shared" si="21"/>
        <v>200000</v>
      </c>
      <c r="AI361" s="3"/>
      <c r="AJ361" s="3"/>
      <c r="AK361" s="3"/>
      <c r="AL361" s="3">
        <f t="shared" si="19"/>
        <v>200000</v>
      </c>
      <c r="AM361" s="3"/>
      <c r="AN361">
        <v>0</v>
      </c>
      <c r="AO361">
        <v>0</v>
      </c>
      <c r="AP361">
        <v>0</v>
      </c>
      <c r="AQ361">
        <v>0</v>
      </c>
      <c r="AR361">
        <v>0</v>
      </c>
    </row>
    <row r="362" spans="1:44" hidden="1" x14ac:dyDescent="0.3">
      <c r="A362" t="s">
        <v>132</v>
      </c>
      <c r="B362" t="s">
        <v>133</v>
      </c>
      <c r="C362">
        <v>2</v>
      </c>
      <c r="D362" t="s">
        <v>499</v>
      </c>
      <c r="E362">
        <v>2.2999999999999998</v>
      </c>
      <c r="F362" t="s">
        <v>501</v>
      </c>
      <c r="G362" t="s">
        <v>206</v>
      </c>
      <c r="H362" t="s">
        <v>207</v>
      </c>
      <c r="I362" t="s">
        <v>52</v>
      </c>
      <c r="J362" t="s">
        <v>53</v>
      </c>
      <c r="K362" t="s">
        <v>91</v>
      </c>
      <c r="L362" t="s">
        <v>92</v>
      </c>
      <c r="M362" t="s">
        <v>489</v>
      </c>
      <c r="N362">
        <v>3</v>
      </c>
      <c r="O362" t="s">
        <v>75</v>
      </c>
      <c r="P362">
        <v>39</v>
      </c>
      <c r="Q362" t="s">
        <v>208</v>
      </c>
      <c r="R362" t="s">
        <v>209</v>
      </c>
      <c r="S362" t="s">
        <v>210</v>
      </c>
      <c r="T362">
        <v>5000</v>
      </c>
      <c r="U362" t="s">
        <v>87</v>
      </c>
      <c r="V362">
        <v>5321</v>
      </c>
      <c r="W362" t="s">
        <v>218</v>
      </c>
      <c r="X362">
        <v>0</v>
      </c>
      <c r="Y362" t="s">
        <v>46</v>
      </c>
      <c r="Z362" s="1">
        <v>1005112</v>
      </c>
      <c r="AA362" s="1">
        <v>1005112</v>
      </c>
      <c r="AB362">
        <v>0</v>
      </c>
      <c r="AC362">
        <v>0</v>
      </c>
      <c r="AD362">
        <v>0</v>
      </c>
      <c r="AE362">
        <v>0</v>
      </c>
      <c r="AF362">
        <v>0</v>
      </c>
      <c r="AG362"/>
      <c r="AH362" s="3">
        <f t="shared" si="21"/>
        <v>1005112</v>
      </c>
      <c r="AI362" s="3"/>
      <c r="AJ362" s="3"/>
      <c r="AK362" s="3"/>
      <c r="AL362" s="3">
        <f t="shared" si="19"/>
        <v>1005112</v>
      </c>
      <c r="AM362" s="3"/>
      <c r="AN362">
        <v>0</v>
      </c>
      <c r="AO362">
        <v>0</v>
      </c>
      <c r="AP362">
        <v>0</v>
      </c>
      <c r="AQ362">
        <v>0</v>
      </c>
      <c r="AR362">
        <v>0</v>
      </c>
    </row>
    <row r="363" spans="1:44" hidden="1" x14ac:dyDescent="0.3">
      <c r="A363" t="s">
        <v>132</v>
      </c>
      <c r="B363" t="s">
        <v>133</v>
      </c>
      <c r="C363">
        <v>2</v>
      </c>
      <c r="D363" t="s">
        <v>499</v>
      </c>
      <c r="E363">
        <v>2.1</v>
      </c>
      <c r="F363" t="s">
        <v>498</v>
      </c>
      <c r="G363" t="s">
        <v>400</v>
      </c>
      <c r="H363" t="s">
        <v>401</v>
      </c>
      <c r="I363" t="s">
        <v>99</v>
      </c>
      <c r="J363" t="s">
        <v>100</v>
      </c>
      <c r="K363" t="s">
        <v>402</v>
      </c>
      <c r="L363" t="s">
        <v>403</v>
      </c>
      <c r="M363" t="s">
        <v>489</v>
      </c>
      <c r="N363">
        <v>4</v>
      </c>
      <c r="O363" t="s">
        <v>273</v>
      </c>
      <c r="P363">
        <v>56</v>
      </c>
      <c r="Q363" t="s">
        <v>404</v>
      </c>
      <c r="R363" t="s">
        <v>405</v>
      </c>
      <c r="S363" t="s">
        <v>406</v>
      </c>
      <c r="T363">
        <v>5000</v>
      </c>
      <c r="U363" t="s">
        <v>87</v>
      </c>
      <c r="V363">
        <v>5321</v>
      </c>
      <c r="W363" t="s">
        <v>218</v>
      </c>
      <c r="X363">
        <v>0</v>
      </c>
      <c r="Y363" t="s">
        <v>46</v>
      </c>
      <c r="Z363" s="1">
        <v>100000</v>
      </c>
      <c r="AA363" s="1">
        <v>100000</v>
      </c>
      <c r="AB363">
        <v>0</v>
      </c>
      <c r="AC363">
        <v>0</v>
      </c>
      <c r="AD363">
        <v>0</v>
      </c>
      <c r="AE363">
        <v>0</v>
      </c>
      <c r="AF363">
        <v>0</v>
      </c>
      <c r="AG363"/>
      <c r="AH363" s="3">
        <f t="shared" si="21"/>
        <v>100000</v>
      </c>
      <c r="AI363" s="3"/>
      <c r="AJ363" s="3"/>
      <c r="AK363" s="3"/>
      <c r="AL363" s="3">
        <f t="shared" si="19"/>
        <v>100000</v>
      </c>
      <c r="AM363" s="3"/>
      <c r="AN363">
        <v>0</v>
      </c>
      <c r="AO363">
        <v>0</v>
      </c>
      <c r="AP363">
        <v>0</v>
      </c>
      <c r="AQ363">
        <v>0</v>
      </c>
      <c r="AR363">
        <v>0</v>
      </c>
    </row>
    <row r="364" spans="1:44" hidden="1" x14ac:dyDescent="0.3">
      <c r="A364" t="s">
        <v>132</v>
      </c>
      <c r="B364" t="s">
        <v>133</v>
      </c>
      <c r="C364">
        <v>3</v>
      </c>
      <c r="D364" t="s">
        <v>506</v>
      </c>
      <c r="E364">
        <v>3.1</v>
      </c>
      <c r="F364" t="s">
        <v>505</v>
      </c>
      <c r="G364" t="s">
        <v>134</v>
      </c>
      <c r="H364" t="s">
        <v>135</v>
      </c>
      <c r="I364" t="s">
        <v>52</v>
      </c>
      <c r="J364" t="s">
        <v>53</v>
      </c>
      <c r="K364" t="s">
        <v>138</v>
      </c>
      <c r="L364" t="s">
        <v>139</v>
      </c>
      <c r="M364" t="s">
        <v>489</v>
      </c>
      <c r="N364">
        <v>8</v>
      </c>
      <c r="O364" t="s">
        <v>140</v>
      </c>
      <c r="P364">
        <v>42</v>
      </c>
      <c r="Q364" t="s">
        <v>147</v>
      </c>
      <c r="R364" t="s">
        <v>148</v>
      </c>
      <c r="S364" t="s">
        <v>149</v>
      </c>
      <c r="T364">
        <v>5000</v>
      </c>
      <c r="U364" t="s">
        <v>87</v>
      </c>
      <c r="V364">
        <v>5451</v>
      </c>
      <c r="W364" t="s">
        <v>169</v>
      </c>
      <c r="X364">
        <v>0</v>
      </c>
      <c r="Y364" t="s">
        <v>46</v>
      </c>
      <c r="Z364" s="1">
        <v>100000</v>
      </c>
      <c r="AA364" s="1">
        <v>120000</v>
      </c>
      <c r="AB364">
        <v>0</v>
      </c>
      <c r="AC364">
        <v>0</v>
      </c>
      <c r="AD364">
        <v>0</v>
      </c>
      <c r="AE364">
        <v>0</v>
      </c>
      <c r="AF364">
        <v>0</v>
      </c>
      <c r="AG364"/>
      <c r="AH364" s="3">
        <f t="shared" si="21"/>
        <v>100000</v>
      </c>
      <c r="AI364" s="3"/>
      <c r="AJ364" s="3">
        <v>100000</v>
      </c>
      <c r="AK364" s="3"/>
      <c r="AL364" s="3">
        <f t="shared" si="19"/>
        <v>0</v>
      </c>
      <c r="AM364" s="3" t="s">
        <v>470</v>
      </c>
      <c r="AN364">
        <v>0</v>
      </c>
      <c r="AO364">
        <v>0</v>
      </c>
      <c r="AP364">
        <v>0</v>
      </c>
      <c r="AQ364" s="1">
        <v>20000</v>
      </c>
      <c r="AR364" s="1">
        <v>-20000</v>
      </c>
    </row>
    <row r="365" spans="1:44" hidden="1" x14ac:dyDescent="0.3">
      <c r="A365" t="s">
        <v>132</v>
      </c>
      <c r="B365" t="s">
        <v>133</v>
      </c>
      <c r="C365">
        <v>2</v>
      </c>
      <c r="D365" t="s">
        <v>499</v>
      </c>
      <c r="E365">
        <v>2.2000000000000002</v>
      </c>
      <c r="F365" t="s">
        <v>500</v>
      </c>
      <c r="G365" t="s">
        <v>222</v>
      </c>
      <c r="H365" t="s">
        <v>223</v>
      </c>
      <c r="I365" t="s">
        <v>52</v>
      </c>
      <c r="J365" t="s">
        <v>53</v>
      </c>
      <c r="K365" t="s">
        <v>91</v>
      </c>
      <c r="L365" t="s">
        <v>92</v>
      </c>
      <c r="M365" t="s">
        <v>489</v>
      </c>
      <c r="N365">
        <v>2</v>
      </c>
      <c r="O365" t="s">
        <v>235</v>
      </c>
      <c r="P365">
        <v>36</v>
      </c>
      <c r="Q365" t="s">
        <v>236</v>
      </c>
      <c r="R365" t="s">
        <v>237</v>
      </c>
      <c r="S365" t="s">
        <v>238</v>
      </c>
      <c r="T365">
        <v>5000</v>
      </c>
      <c r="U365" t="s">
        <v>87</v>
      </c>
      <c r="V365">
        <v>5611</v>
      </c>
      <c r="W365" t="s">
        <v>247</v>
      </c>
      <c r="X365">
        <v>0</v>
      </c>
      <c r="Y365" t="s">
        <v>46</v>
      </c>
      <c r="Z365" s="1">
        <v>128500</v>
      </c>
      <c r="AA365" s="1">
        <v>128500</v>
      </c>
      <c r="AB365">
        <v>0</v>
      </c>
      <c r="AC365">
        <v>0</v>
      </c>
      <c r="AD365">
        <v>0</v>
      </c>
      <c r="AE365">
        <v>0</v>
      </c>
      <c r="AF365">
        <v>0</v>
      </c>
      <c r="AG365"/>
      <c r="AH365" s="3">
        <f t="shared" si="21"/>
        <v>128500</v>
      </c>
      <c r="AI365" s="3"/>
      <c r="AJ365" s="3"/>
      <c r="AK365" s="3"/>
      <c r="AL365" s="3">
        <f t="shared" si="19"/>
        <v>128500</v>
      </c>
      <c r="AM365" s="3"/>
      <c r="AN365">
        <v>0</v>
      </c>
      <c r="AO365">
        <v>0</v>
      </c>
      <c r="AP365">
        <v>0</v>
      </c>
      <c r="AQ365">
        <v>0</v>
      </c>
      <c r="AR365">
        <v>0</v>
      </c>
    </row>
    <row r="366" spans="1:44" hidden="1" x14ac:dyDescent="0.3">
      <c r="A366" t="s">
        <v>132</v>
      </c>
      <c r="B366" t="s">
        <v>133</v>
      </c>
      <c r="C366">
        <v>1</v>
      </c>
      <c r="D366" t="s">
        <v>495</v>
      </c>
      <c r="E366">
        <v>1.3</v>
      </c>
      <c r="F366" t="s">
        <v>496</v>
      </c>
      <c r="G366" t="s">
        <v>34</v>
      </c>
      <c r="H366" t="s">
        <v>35</v>
      </c>
      <c r="I366" t="s">
        <v>52</v>
      </c>
      <c r="J366" t="s">
        <v>53</v>
      </c>
      <c r="K366" t="s">
        <v>91</v>
      </c>
      <c r="L366" t="s">
        <v>92</v>
      </c>
      <c r="M366" t="s">
        <v>489</v>
      </c>
      <c r="N366">
        <v>3</v>
      </c>
      <c r="O366" t="s">
        <v>75</v>
      </c>
      <c r="P366">
        <v>33</v>
      </c>
      <c r="Q366" t="s">
        <v>381</v>
      </c>
      <c r="R366" t="s">
        <v>382</v>
      </c>
      <c r="S366" t="s">
        <v>383</v>
      </c>
      <c r="T366">
        <v>5000</v>
      </c>
      <c r="U366" t="s">
        <v>87</v>
      </c>
      <c r="V366">
        <v>5611</v>
      </c>
      <c r="W366" t="s">
        <v>247</v>
      </c>
      <c r="X366">
        <v>0</v>
      </c>
      <c r="Y366" t="s">
        <v>46</v>
      </c>
      <c r="Z366" s="1">
        <v>70064.399999999994</v>
      </c>
      <c r="AA366" s="1">
        <v>70064.399999999994</v>
      </c>
      <c r="AB366" s="1">
        <v>45324.68</v>
      </c>
      <c r="AC366">
        <v>0</v>
      </c>
      <c r="AD366">
        <v>0</v>
      </c>
      <c r="AE366">
        <v>0</v>
      </c>
      <c r="AF366">
        <v>0</v>
      </c>
      <c r="AG366" s="1"/>
      <c r="AH366" s="3">
        <f t="shared" si="21"/>
        <v>24739.719999999994</v>
      </c>
      <c r="AI366" s="3"/>
      <c r="AJ366" s="3"/>
      <c r="AK366" s="3"/>
      <c r="AL366" s="3">
        <f t="shared" si="19"/>
        <v>70064.399999999994</v>
      </c>
      <c r="AM366" s="3"/>
      <c r="AN366">
        <v>0</v>
      </c>
      <c r="AO366">
        <v>0</v>
      </c>
      <c r="AP366">
        <v>0</v>
      </c>
      <c r="AQ366">
        <v>0</v>
      </c>
      <c r="AR366">
        <v>0</v>
      </c>
    </row>
    <row r="367" spans="1:44" hidden="1" x14ac:dyDescent="0.3">
      <c r="A367" t="s">
        <v>132</v>
      </c>
      <c r="B367" t="s">
        <v>133</v>
      </c>
      <c r="C367">
        <v>2</v>
      </c>
      <c r="D367" t="s">
        <v>499</v>
      </c>
      <c r="E367">
        <v>2.2999999999999998</v>
      </c>
      <c r="F367" t="s">
        <v>501</v>
      </c>
      <c r="G367" t="s">
        <v>206</v>
      </c>
      <c r="H367" t="s">
        <v>207</v>
      </c>
      <c r="I367" t="s">
        <v>52</v>
      </c>
      <c r="J367" t="s">
        <v>53</v>
      </c>
      <c r="K367" t="s">
        <v>91</v>
      </c>
      <c r="L367" t="s">
        <v>92</v>
      </c>
      <c r="M367" t="s">
        <v>489</v>
      </c>
      <c r="N367">
        <v>3</v>
      </c>
      <c r="O367" t="s">
        <v>75</v>
      </c>
      <c r="P367">
        <v>39</v>
      </c>
      <c r="Q367" t="s">
        <v>208</v>
      </c>
      <c r="R367" t="s">
        <v>209</v>
      </c>
      <c r="S367" t="s">
        <v>210</v>
      </c>
      <c r="T367">
        <v>5000</v>
      </c>
      <c r="U367" t="s">
        <v>87</v>
      </c>
      <c r="V367">
        <v>5621</v>
      </c>
      <c r="W367" t="s">
        <v>219</v>
      </c>
      <c r="X367">
        <v>0</v>
      </c>
      <c r="Y367" t="s">
        <v>46</v>
      </c>
      <c r="Z367" s="1">
        <v>90000</v>
      </c>
      <c r="AA367" s="1">
        <v>90000</v>
      </c>
      <c r="AB367">
        <v>0</v>
      </c>
      <c r="AC367">
        <v>0</v>
      </c>
      <c r="AD367">
        <v>0</v>
      </c>
      <c r="AE367">
        <v>0</v>
      </c>
      <c r="AF367">
        <v>0</v>
      </c>
      <c r="AG367"/>
      <c r="AH367" s="3">
        <f t="shared" si="21"/>
        <v>90000</v>
      </c>
      <c r="AI367" s="3"/>
      <c r="AJ367" s="3"/>
      <c r="AK367" s="3"/>
      <c r="AL367" s="3">
        <f t="shared" si="19"/>
        <v>90000</v>
      </c>
      <c r="AM367" s="3"/>
      <c r="AN367">
        <v>0</v>
      </c>
      <c r="AO367">
        <v>0</v>
      </c>
      <c r="AP367">
        <v>0</v>
      </c>
      <c r="AQ367">
        <v>0</v>
      </c>
      <c r="AR367">
        <v>0</v>
      </c>
    </row>
    <row r="368" spans="1:44" hidden="1" x14ac:dyDescent="0.3">
      <c r="A368" t="s">
        <v>132</v>
      </c>
      <c r="B368" t="s">
        <v>133</v>
      </c>
      <c r="C368">
        <v>1</v>
      </c>
      <c r="D368" t="s">
        <v>495</v>
      </c>
      <c r="E368">
        <v>1.3</v>
      </c>
      <c r="F368" t="s">
        <v>496</v>
      </c>
      <c r="G368" t="s">
        <v>34</v>
      </c>
      <c r="H368" t="s">
        <v>35</v>
      </c>
      <c r="I368" t="s">
        <v>52</v>
      </c>
      <c r="J368" t="s">
        <v>53</v>
      </c>
      <c r="K368" t="s">
        <v>91</v>
      </c>
      <c r="L368" t="s">
        <v>92</v>
      </c>
      <c r="M368" t="s">
        <v>489</v>
      </c>
      <c r="N368">
        <v>3</v>
      </c>
      <c r="O368" t="s">
        <v>75</v>
      </c>
      <c r="P368">
        <v>33</v>
      </c>
      <c r="Q368" t="s">
        <v>381</v>
      </c>
      <c r="R368" t="s">
        <v>382</v>
      </c>
      <c r="S368" t="s">
        <v>383</v>
      </c>
      <c r="T368">
        <v>5000</v>
      </c>
      <c r="U368" t="s">
        <v>87</v>
      </c>
      <c r="V368">
        <v>5631</v>
      </c>
      <c r="W368" t="s">
        <v>384</v>
      </c>
      <c r="X368">
        <v>0</v>
      </c>
      <c r="Y368" t="s">
        <v>46</v>
      </c>
      <c r="Z368" s="1">
        <v>45765</v>
      </c>
      <c r="AA368" s="1">
        <v>45765</v>
      </c>
      <c r="AB368">
        <v>0</v>
      </c>
      <c r="AC368">
        <v>0</v>
      </c>
      <c r="AD368">
        <v>0</v>
      </c>
      <c r="AE368">
        <v>0</v>
      </c>
      <c r="AF368">
        <v>0</v>
      </c>
      <c r="AG368" s="1"/>
      <c r="AH368" s="3">
        <f t="shared" si="21"/>
        <v>45765</v>
      </c>
      <c r="AI368" s="3"/>
      <c r="AJ368" s="3"/>
      <c r="AK368" s="3"/>
      <c r="AL368" s="3">
        <f t="shared" si="19"/>
        <v>45765</v>
      </c>
      <c r="AM368" s="3"/>
      <c r="AN368">
        <v>0</v>
      </c>
      <c r="AO368">
        <v>0</v>
      </c>
      <c r="AP368">
        <v>0</v>
      </c>
      <c r="AQ368">
        <v>0</v>
      </c>
      <c r="AR368">
        <v>0</v>
      </c>
    </row>
    <row r="369" spans="1:44" hidden="1" x14ac:dyDescent="0.3">
      <c r="A369" t="s">
        <v>132</v>
      </c>
      <c r="B369" t="s">
        <v>133</v>
      </c>
      <c r="C369">
        <v>2</v>
      </c>
      <c r="D369" t="s">
        <v>499</v>
      </c>
      <c r="E369">
        <v>2.2999999999999998</v>
      </c>
      <c r="F369" t="s">
        <v>501</v>
      </c>
      <c r="G369" t="s">
        <v>206</v>
      </c>
      <c r="H369" t="s">
        <v>207</v>
      </c>
      <c r="I369" t="s">
        <v>52</v>
      </c>
      <c r="J369" t="s">
        <v>53</v>
      </c>
      <c r="K369" t="s">
        <v>91</v>
      </c>
      <c r="L369" t="s">
        <v>92</v>
      </c>
      <c r="M369" t="s">
        <v>489</v>
      </c>
      <c r="N369">
        <v>3</v>
      </c>
      <c r="O369" t="s">
        <v>75</v>
      </c>
      <c r="P369">
        <v>39</v>
      </c>
      <c r="Q369" t="s">
        <v>208</v>
      </c>
      <c r="R369" t="s">
        <v>209</v>
      </c>
      <c r="S369" t="s">
        <v>210</v>
      </c>
      <c r="T369">
        <v>5000</v>
      </c>
      <c r="U369" t="s">
        <v>87</v>
      </c>
      <c r="V369">
        <v>5641</v>
      </c>
      <c r="W369" t="s">
        <v>220</v>
      </c>
      <c r="X369">
        <v>0</v>
      </c>
      <c r="Y369" t="s">
        <v>46</v>
      </c>
      <c r="Z369" s="1">
        <v>400000</v>
      </c>
      <c r="AA369" s="1">
        <v>400000</v>
      </c>
      <c r="AB369">
        <v>0</v>
      </c>
      <c r="AC369">
        <v>0</v>
      </c>
      <c r="AD369">
        <v>0</v>
      </c>
      <c r="AE369">
        <v>0</v>
      </c>
      <c r="AF369">
        <v>0</v>
      </c>
      <c r="AG369"/>
      <c r="AH369" s="3">
        <f t="shared" si="21"/>
        <v>400000</v>
      </c>
      <c r="AI369" s="3"/>
      <c r="AJ369" s="3"/>
      <c r="AK369" s="3"/>
      <c r="AL369" s="3">
        <f t="shared" si="19"/>
        <v>400000</v>
      </c>
      <c r="AM369" s="3"/>
      <c r="AN369">
        <v>0</v>
      </c>
      <c r="AO369">
        <v>0</v>
      </c>
      <c r="AP369">
        <v>0</v>
      </c>
      <c r="AQ369">
        <v>0</v>
      </c>
      <c r="AR369">
        <v>0</v>
      </c>
    </row>
    <row r="370" spans="1:44" hidden="1" x14ac:dyDescent="0.3">
      <c r="A370" t="s">
        <v>132</v>
      </c>
      <c r="B370" t="s">
        <v>133</v>
      </c>
      <c r="C370">
        <v>1</v>
      </c>
      <c r="D370" t="s">
        <v>495</v>
      </c>
      <c r="E370">
        <v>1.3</v>
      </c>
      <c r="F370" t="s">
        <v>496</v>
      </c>
      <c r="G370" t="s">
        <v>34</v>
      </c>
      <c r="H370" t="s">
        <v>35</v>
      </c>
      <c r="I370" t="s">
        <v>52</v>
      </c>
      <c r="J370" t="s">
        <v>53</v>
      </c>
      <c r="K370" t="s">
        <v>54</v>
      </c>
      <c r="L370" t="s">
        <v>55</v>
      </c>
      <c r="M370" t="s">
        <v>489</v>
      </c>
      <c r="N370">
        <v>6</v>
      </c>
      <c r="O370" t="s">
        <v>40</v>
      </c>
      <c r="P370">
        <v>21</v>
      </c>
      <c r="Q370" t="s">
        <v>113</v>
      </c>
      <c r="R370" t="s">
        <v>57</v>
      </c>
      <c r="S370" t="s">
        <v>58</v>
      </c>
      <c r="T370">
        <v>5000</v>
      </c>
      <c r="U370" t="s">
        <v>87</v>
      </c>
      <c r="V370">
        <v>5641</v>
      </c>
      <c r="W370" t="s">
        <v>220</v>
      </c>
      <c r="X370">
        <v>0</v>
      </c>
      <c r="Y370" t="s">
        <v>46</v>
      </c>
      <c r="Z370" s="1">
        <v>61745.64</v>
      </c>
      <c r="AA370" s="1">
        <v>61745.64</v>
      </c>
      <c r="AB370">
        <v>0</v>
      </c>
      <c r="AC370">
        <v>0</v>
      </c>
      <c r="AD370">
        <v>0</v>
      </c>
      <c r="AE370">
        <v>0</v>
      </c>
      <c r="AF370">
        <v>0</v>
      </c>
      <c r="AG370"/>
      <c r="AH370" s="3">
        <f t="shared" si="21"/>
        <v>61745.64</v>
      </c>
      <c r="AI370" s="3"/>
      <c r="AJ370" s="3"/>
      <c r="AK370" s="3"/>
      <c r="AL370" s="3">
        <f t="shared" si="19"/>
        <v>61745.64</v>
      </c>
      <c r="AM370" s="3"/>
      <c r="AN370">
        <v>0</v>
      </c>
      <c r="AO370">
        <v>0</v>
      </c>
      <c r="AP370">
        <v>0</v>
      </c>
      <c r="AQ370">
        <v>0</v>
      </c>
      <c r="AR370">
        <v>0</v>
      </c>
    </row>
    <row r="371" spans="1:44" hidden="1" x14ac:dyDescent="0.3">
      <c r="A371" t="s">
        <v>132</v>
      </c>
      <c r="B371" t="s">
        <v>133</v>
      </c>
      <c r="C371">
        <v>1</v>
      </c>
      <c r="D371" t="s">
        <v>495</v>
      </c>
      <c r="E371">
        <v>1.7</v>
      </c>
      <c r="F371" t="s">
        <v>497</v>
      </c>
      <c r="G371" t="s">
        <v>71</v>
      </c>
      <c r="H371" t="s">
        <v>72</v>
      </c>
      <c r="I371" t="s">
        <v>52</v>
      </c>
      <c r="J371" t="s">
        <v>53</v>
      </c>
      <c r="K371" t="s">
        <v>73</v>
      </c>
      <c r="L371" t="s">
        <v>74</v>
      </c>
      <c r="M371" t="s">
        <v>489</v>
      </c>
      <c r="N371">
        <v>3</v>
      </c>
      <c r="O371" t="s">
        <v>75</v>
      </c>
      <c r="P371">
        <v>12</v>
      </c>
      <c r="Q371" t="s">
        <v>181</v>
      </c>
      <c r="R371" t="s">
        <v>77</v>
      </c>
      <c r="S371" t="s">
        <v>78</v>
      </c>
      <c r="T371">
        <v>5000</v>
      </c>
      <c r="U371" t="s">
        <v>87</v>
      </c>
      <c r="V371">
        <v>5651</v>
      </c>
      <c r="W371" t="s">
        <v>184</v>
      </c>
      <c r="X371">
        <v>0</v>
      </c>
      <c r="Y371" t="s">
        <v>46</v>
      </c>
      <c r="Z371" s="1">
        <v>100000</v>
      </c>
      <c r="AA371" s="1">
        <v>100000</v>
      </c>
      <c r="AB371">
        <v>0</v>
      </c>
      <c r="AC371">
        <v>0</v>
      </c>
      <c r="AD371">
        <v>0</v>
      </c>
      <c r="AE371">
        <v>0</v>
      </c>
      <c r="AF371">
        <v>0</v>
      </c>
      <c r="AG371" s="1">
        <v>200000</v>
      </c>
      <c r="AH371" s="3">
        <f t="shared" si="21"/>
        <v>100000</v>
      </c>
      <c r="AI371" s="3"/>
      <c r="AJ371" s="3"/>
      <c r="AK371" s="3"/>
      <c r="AL371" s="3">
        <f t="shared" si="19"/>
        <v>100000</v>
      </c>
      <c r="AM371" s="3"/>
      <c r="AN371">
        <v>0</v>
      </c>
      <c r="AO371">
        <v>0</v>
      </c>
      <c r="AP371">
        <v>0</v>
      </c>
      <c r="AQ371">
        <v>0</v>
      </c>
      <c r="AR371">
        <v>0</v>
      </c>
    </row>
    <row r="372" spans="1:44" hidden="1" x14ac:dyDescent="0.3">
      <c r="A372" t="s">
        <v>132</v>
      </c>
      <c r="B372" t="s">
        <v>133</v>
      </c>
      <c r="C372">
        <v>3</v>
      </c>
      <c r="D372" t="s">
        <v>508</v>
      </c>
      <c r="E372">
        <v>3.8</v>
      </c>
      <c r="F372" t="s">
        <v>509</v>
      </c>
      <c r="G372" t="s">
        <v>80</v>
      </c>
      <c r="H372" t="s">
        <v>81</v>
      </c>
      <c r="I372" t="s">
        <v>52</v>
      </c>
      <c r="J372" t="s">
        <v>53</v>
      </c>
      <c r="K372" t="s">
        <v>82</v>
      </c>
      <c r="L372" t="s">
        <v>83</v>
      </c>
      <c r="M372" t="s">
        <v>489</v>
      </c>
      <c r="N372">
        <v>6</v>
      </c>
      <c r="O372" t="s">
        <v>40</v>
      </c>
      <c r="P372">
        <v>50</v>
      </c>
      <c r="Q372" t="s">
        <v>84</v>
      </c>
      <c r="R372" t="s">
        <v>85</v>
      </c>
      <c r="S372" t="s">
        <v>86</v>
      </c>
      <c r="T372">
        <v>5000</v>
      </c>
      <c r="U372" t="s">
        <v>87</v>
      </c>
      <c r="V372">
        <v>5651</v>
      </c>
      <c r="W372" t="s">
        <v>184</v>
      </c>
      <c r="X372">
        <v>0</v>
      </c>
      <c r="Y372" t="s">
        <v>46</v>
      </c>
      <c r="Z372" s="1">
        <v>984400</v>
      </c>
      <c r="AA372" s="1">
        <v>1500000</v>
      </c>
      <c r="AB372">
        <v>0</v>
      </c>
      <c r="AC372">
        <v>0</v>
      </c>
      <c r="AD372">
        <v>0</v>
      </c>
      <c r="AE372">
        <v>0</v>
      </c>
      <c r="AF372">
        <v>0</v>
      </c>
      <c r="AG372" s="1">
        <v>3230790</v>
      </c>
      <c r="AH372" s="3">
        <f t="shared" si="21"/>
        <v>984400</v>
      </c>
      <c r="AI372" s="3"/>
      <c r="AJ372" s="3"/>
      <c r="AK372" s="3"/>
      <c r="AL372" s="3">
        <f t="shared" si="19"/>
        <v>984400</v>
      </c>
      <c r="AM372" s="3"/>
      <c r="AN372">
        <v>0</v>
      </c>
      <c r="AO372">
        <v>0</v>
      </c>
      <c r="AP372">
        <v>0</v>
      </c>
      <c r="AQ372" s="1">
        <v>515600</v>
      </c>
      <c r="AR372" s="1">
        <v>-515600</v>
      </c>
    </row>
    <row r="373" spans="1:44" hidden="1" x14ac:dyDescent="0.3">
      <c r="A373" t="s">
        <v>132</v>
      </c>
      <c r="B373" t="s">
        <v>133</v>
      </c>
      <c r="C373">
        <v>2</v>
      </c>
      <c r="D373" t="s">
        <v>499</v>
      </c>
      <c r="E373">
        <v>2.2000000000000002</v>
      </c>
      <c r="F373" t="s">
        <v>500</v>
      </c>
      <c r="G373" t="s">
        <v>222</v>
      </c>
      <c r="H373" t="s">
        <v>223</v>
      </c>
      <c r="I373" t="s">
        <v>136</v>
      </c>
      <c r="J373" t="s">
        <v>137</v>
      </c>
      <c r="K373" t="s">
        <v>73</v>
      </c>
      <c r="L373" t="s">
        <v>74</v>
      </c>
      <c r="M373" t="s">
        <v>489</v>
      </c>
      <c r="N373">
        <v>1</v>
      </c>
      <c r="O373" t="s">
        <v>224</v>
      </c>
      <c r="P373">
        <v>16</v>
      </c>
      <c r="Q373" t="s">
        <v>231</v>
      </c>
      <c r="R373" t="s">
        <v>232</v>
      </c>
      <c r="S373" t="s">
        <v>233</v>
      </c>
      <c r="T373">
        <v>5000</v>
      </c>
      <c r="U373" t="s">
        <v>87</v>
      </c>
      <c r="V373">
        <v>5651</v>
      </c>
      <c r="W373" t="s">
        <v>184</v>
      </c>
      <c r="X373">
        <v>0</v>
      </c>
      <c r="Y373" t="s">
        <v>46</v>
      </c>
      <c r="Z373" s="1">
        <v>10000</v>
      </c>
      <c r="AA373" s="1">
        <v>10000</v>
      </c>
      <c r="AB373" s="1">
        <v>9976</v>
      </c>
      <c r="AC373">
        <v>0</v>
      </c>
      <c r="AD373">
        <v>0</v>
      </c>
      <c r="AE373">
        <v>0</v>
      </c>
      <c r="AF373">
        <v>0</v>
      </c>
      <c r="AG373"/>
      <c r="AH373" s="3">
        <f t="shared" si="21"/>
        <v>24</v>
      </c>
      <c r="AI373" s="3"/>
      <c r="AJ373" s="3"/>
      <c r="AK373" s="3"/>
      <c r="AL373" s="3">
        <f t="shared" si="19"/>
        <v>10000</v>
      </c>
      <c r="AM373" s="3"/>
      <c r="AN373">
        <v>0</v>
      </c>
      <c r="AO373">
        <v>0</v>
      </c>
      <c r="AP373">
        <v>0</v>
      </c>
      <c r="AQ373">
        <v>0</v>
      </c>
      <c r="AR373">
        <v>0</v>
      </c>
    </row>
    <row r="374" spans="1:44" hidden="1" x14ac:dyDescent="0.3">
      <c r="A374" t="s">
        <v>132</v>
      </c>
      <c r="B374" t="s">
        <v>133</v>
      </c>
      <c r="C374">
        <v>1</v>
      </c>
      <c r="D374" t="s">
        <v>495</v>
      </c>
      <c r="E374">
        <v>1.3</v>
      </c>
      <c r="F374" t="s">
        <v>496</v>
      </c>
      <c r="G374" t="s">
        <v>34</v>
      </c>
      <c r="H374" t="s">
        <v>35</v>
      </c>
      <c r="I374" t="s">
        <v>136</v>
      </c>
      <c r="J374" t="s">
        <v>137</v>
      </c>
      <c r="K374" t="s">
        <v>73</v>
      </c>
      <c r="L374" t="s">
        <v>74</v>
      </c>
      <c r="M374" t="s">
        <v>489</v>
      </c>
      <c r="N374">
        <v>1</v>
      </c>
      <c r="O374" t="s">
        <v>224</v>
      </c>
      <c r="P374">
        <v>14</v>
      </c>
      <c r="Q374" t="s">
        <v>323</v>
      </c>
      <c r="R374" t="s">
        <v>232</v>
      </c>
      <c r="S374" t="s">
        <v>233</v>
      </c>
      <c r="T374">
        <v>5000</v>
      </c>
      <c r="U374" t="s">
        <v>87</v>
      </c>
      <c r="V374">
        <v>5651</v>
      </c>
      <c r="W374" t="s">
        <v>184</v>
      </c>
      <c r="X374">
        <v>0</v>
      </c>
      <c r="Y374" t="s">
        <v>46</v>
      </c>
      <c r="Z374" s="1">
        <v>10000</v>
      </c>
      <c r="AA374" s="1">
        <v>10000</v>
      </c>
      <c r="AB374">
        <v>0</v>
      </c>
      <c r="AC374">
        <v>0</v>
      </c>
      <c r="AD374">
        <v>0</v>
      </c>
      <c r="AE374">
        <v>0</v>
      </c>
      <c r="AF374">
        <v>0</v>
      </c>
      <c r="AG374"/>
      <c r="AH374" s="3">
        <f t="shared" si="21"/>
        <v>10000</v>
      </c>
      <c r="AI374" s="3"/>
      <c r="AJ374" s="3"/>
      <c r="AK374" s="3"/>
      <c r="AL374" s="3">
        <f t="shared" si="19"/>
        <v>10000</v>
      </c>
      <c r="AM374" s="3"/>
      <c r="AN374">
        <v>0</v>
      </c>
      <c r="AO374">
        <v>0</v>
      </c>
      <c r="AP374">
        <v>0</v>
      </c>
      <c r="AQ374">
        <v>0</v>
      </c>
      <c r="AR374">
        <v>0</v>
      </c>
    </row>
    <row r="375" spans="1:44" hidden="1" x14ac:dyDescent="0.3">
      <c r="A375" t="s">
        <v>132</v>
      </c>
      <c r="B375" t="s">
        <v>133</v>
      </c>
      <c r="C375">
        <v>2</v>
      </c>
      <c r="D375" t="s">
        <v>499</v>
      </c>
      <c r="E375">
        <v>2.2999999999999998</v>
      </c>
      <c r="F375" t="s">
        <v>501</v>
      </c>
      <c r="G375" t="s">
        <v>206</v>
      </c>
      <c r="H375" t="s">
        <v>207</v>
      </c>
      <c r="I375" t="s">
        <v>52</v>
      </c>
      <c r="J375" t="s">
        <v>53</v>
      </c>
      <c r="K375" t="s">
        <v>91</v>
      </c>
      <c r="L375" t="s">
        <v>92</v>
      </c>
      <c r="M375" t="s">
        <v>489</v>
      </c>
      <c r="N375">
        <v>3</v>
      </c>
      <c r="O375" t="s">
        <v>75</v>
      </c>
      <c r="P375">
        <v>39</v>
      </c>
      <c r="Q375" t="s">
        <v>208</v>
      </c>
      <c r="R375" t="s">
        <v>209</v>
      </c>
      <c r="S375" t="s">
        <v>210</v>
      </c>
      <c r="T375">
        <v>5000</v>
      </c>
      <c r="U375" t="s">
        <v>87</v>
      </c>
      <c r="V375">
        <v>5661</v>
      </c>
      <c r="W375" t="s">
        <v>221</v>
      </c>
      <c r="X375">
        <v>0</v>
      </c>
      <c r="Y375" t="s">
        <v>46</v>
      </c>
      <c r="Z375" s="1">
        <v>81805</v>
      </c>
      <c r="AA375" s="1">
        <v>81805</v>
      </c>
      <c r="AB375">
        <v>0</v>
      </c>
      <c r="AC375">
        <v>0</v>
      </c>
      <c r="AD375">
        <v>0</v>
      </c>
      <c r="AE375">
        <v>0</v>
      </c>
      <c r="AF375">
        <v>0</v>
      </c>
      <c r="AG375"/>
      <c r="AH375" s="3">
        <f t="shared" si="21"/>
        <v>81805</v>
      </c>
      <c r="AI375" s="3"/>
      <c r="AJ375" s="3"/>
      <c r="AK375" s="3"/>
      <c r="AL375" s="3">
        <f t="shared" si="19"/>
        <v>81805</v>
      </c>
      <c r="AM375" s="3"/>
      <c r="AN375">
        <v>0</v>
      </c>
      <c r="AO375">
        <v>0</v>
      </c>
      <c r="AP375">
        <v>0</v>
      </c>
      <c r="AQ375">
        <v>0</v>
      </c>
      <c r="AR375">
        <v>0</v>
      </c>
    </row>
    <row r="376" spans="1:44" hidden="1" x14ac:dyDescent="0.3">
      <c r="A376" t="s">
        <v>132</v>
      </c>
      <c r="B376" t="s">
        <v>133</v>
      </c>
      <c r="C376">
        <v>3</v>
      </c>
      <c r="D376" t="s">
        <v>506</v>
      </c>
      <c r="E376">
        <v>3.1</v>
      </c>
      <c r="F376" t="s">
        <v>505</v>
      </c>
      <c r="G376" t="s">
        <v>134</v>
      </c>
      <c r="H376" t="s">
        <v>135</v>
      </c>
      <c r="I376" t="s">
        <v>52</v>
      </c>
      <c r="J376" t="s">
        <v>53</v>
      </c>
      <c r="K376" t="s">
        <v>138</v>
      </c>
      <c r="L376" t="s">
        <v>139</v>
      </c>
      <c r="M376" t="s">
        <v>489</v>
      </c>
      <c r="N376">
        <v>8</v>
      </c>
      <c r="O376" t="s">
        <v>140</v>
      </c>
      <c r="P376">
        <v>42</v>
      </c>
      <c r="Q376" t="s">
        <v>147</v>
      </c>
      <c r="R376" t="s">
        <v>148</v>
      </c>
      <c r="S376" t="s">
        <v>149</v>
      </c>
      <c r="T376">
        <v>5000</v>
      </c>
      <c r="U376" t="s">
        <v>87</v>
      </c>
      <c r="V376">
        <v>5671</v>
      </c>
      <c r="W376" t="s">
        <v>170</v>
      </c>
      <c r="X376">
        <v>0</v>
      </c>
      <c r="Y376" t="s">
        <v>46</v>
      </c>
      <c r="Z376" s="1">
        <v>170000</v>
      </c>
      <c r="AA376" s="1">
        <v>150000</v>
      </c>
      <c r="AB376" s="1">
        <v>169940</v>
      </c>
      <c r="AC376">
        <v>0</v>
      </c>
      <c r="AD376">
        <v>0</v>
      </c>
      <c r="AE376">
        <v>0</v>
      </c>
      <c r="AF376">
        <v>0</v>
      </c>
      <c r="AG376"/>
      <c r="AH376" s="3">
        <f t="shared" si="21"/>
        <v>60</v>
      </c>
      <c r="AI376" s="3"/>
      <c r="AJ376" s="3"/>
      <c r="AK376" s="3"/>
      <c r="AL376" s="3">
        <f t="shared" si="19"/>
        <v>170000</v>
      </c>
      <c r="AM376" s="3"/>
      <c r="AN376">
        <v>0</v>
      </c>
      <c r="AO376" s="1">
        <v>20000</v>
      </c>
      <c r="AP376">
        <v>0</v>
      </c>
      <c r="AQ376">
        <v>0</v>
      </c>
      <c r="AR376" s="1">
        <v>20000</v>
      </c>
    </row>
    <row r="377" spans="1:44" hidden="1" x14ac:dyDescent="0.3">
      <c r="A377" t="s">
        <v>132</v>
      </c>
      <c r="B377" t="s">
        <v>133</v>
      </c>
      <c r="C377">
        <v>3</v>
      </c>
      <c r="D377" t="s">
        <v>508</v>
      </c>
      <c r="E377">
        <v>3.8</v>
      </c>
      <c r="F377" t="s">
        <v>509</v>
      </c>
      <c r="G377" t="s">
        <v>80</v>
      </c>
      <c r="H377" t="s">
        <v>81</v>
      </c>
      <c r="I377" t="s">
        <v>52</v>
      </c>
      <c r="J377" t="s">
        <v>53</v>
      </c>
      <c r="K377" t="s">
        <v>82</v>
      </c>
      <c r="L377" t="s">
        <v>83</v>
      </c>
      <c r="M377" t="s">
        <v>489</v>
      </c>
      <c r="N377">
        <v>6</v>
      </c>
      <c r="O377" t="s">
        <v>40</v>
      </c>
      <c r="P377">
        <v>49</v>
      </c>
      <c r="Q377" t="s">
        <v>186</v>
      </c>
      <c r="R377" t="s">
        <v>85</v>
      </c>
      <c r="S377" t="s">
        <v>86</v>
      </c>
      <c r="T377">
        <v>5000</v>
      </c>
      <c r="U377" t="s">
        <v>87</v>
      </c>
      <c r="V377">
        <v>5671</v>
      </c>
      <c r="W377" t="s">
        <v>170</v>
      </c>
      <c r="X377">
        <v>0</v>
      </c>
      <c r="Y377" t="s">
        <v>46</v>
      </c>
      <c r="Z377" s="1">
        <v>600000</v>
      </c>
      <c r="AA377" s="1">
        <v>600000</v>
      </c>
      <c r="AB377">
        <v>0</v>
      </c>
      <c r="AC377">
        <v>0</v>
      </c>
      <c r="AD377">
        <v>0</v>
      </c>
      <c r="AE377">
        <v>0</v>
      </c>
      <c r="AF377">
        <v>0</v>
      </c>
      <c r="AG377" s="1">
        <v>600000</v>
      </c>
      <c r="AH377" s="3">
        <f t="shared" si="21"/>
        <v>600000</v>
      </c>
      <c r="AI377" s="3"/>
      <c r="AJ377" s="3"/>
      <c r="AK377" s="3"/>
      <c r="AL377" s="3">
        <f t="shared" si="19"/>
        <v>600000</v>
      </c>
      <c r="AM377" s="3"/>
      <c r="AN377">
        <v>0</v>
      </c>
      <c r="AO377">
        <v>0</v>
      </c>
      <c r="AP377">
        <v>0</v>
      </c>
      <c r="AQ377">
        <v>0</v>
      </c>
      <c r="AR377">
        <v>0</v>
      </c>
    </row>
    <row r="378" spans="1:44" hidden="1" x14ac:dyDescent="0.3">
      <c r="A378" t="s">
        <v>132</v>
      </c>
      <c r="B378" t="s">
        <v>133</v>
      </c>
      <c r="C378">
        <v>2</v>
      </c>
      <c r="D378" t="s">
        <v>499</v>
      </c>
      <c r="E378">
        <v>2.2000000000000002</v>
      </c>
      <c r="F378" t="s">
        <v>500</v>
      </c>
      <c r="G378" t="s">
        <v>222</v>
      </c>
      <c r="H378" t="s">
        <v>223</v>
      </c>
      <c r="I378" t="s">
        <v>136</v>
      </c>
      <c r="J378" t="s">
        <v>137</v>
      </c>
      <c r="K378" t="s">
        <v>73</v>
      </c>
      <c r="L378" t="s">
        <v>74</v>
      </c>
      <c r="M378" t="s">
        <v>489</v>
      </c>
      <c r="N378">
        <v>1</v>
      </c>
      <c r="O378" t="s">
        <v>224</v>
      </c>
      <c r="P378">
        <v>16</v>
      </c>
      <c r="Q378" t="s">
        <v>231</v>
      </c>
      <c r="R378" t="s">
        <v>232</v>
      </c>
      <c r="S378" t="s">
        <v>233</v>
      </c>
      <c r="T378">
        <v>5000</v>
      </c>
      <c r="U378" t="s">
        <v>87</v>
      </c>
      <c r="V378">
        <v>5671</v>
      </c>
      <c r="W378" t="s">
        <v>170</v>
      </c>
      <c r="X378">
        <v>0</v>
      </c>
      <c r="Y378" t="s">
        <v>46</v>
      </c>
      <c r="Z378" s="1">
        <v>70000</v>
      </c>
      <c r="AA378" s="1">
        <v>70000</v>
      </c>
      <c r="AB378" s="1">
        <v>33640</v>
      </c>
      <c r="AC378">
        <v>0</v>
      </c>
      <c r="AD378">
        <v>0</v>
      </c>
      <c r="AE378">
        <v>0</v>
      </c>
      <c r="AF378">
        <v>0</v>
      </c>
      <c r="AG378"/>
      <c r="AH378" s="3">
        <f t="shared" si="21"/>
        <v>36360</v>
      </c>
      <c r="AI378" s="3"/>
      <c r="AJ378" s="3">
        <v>30000</v>
      </c>
      <c r="AK378" s="3"/>
      <c r="AL378" s="3">
        <f t="shared" si="19"/>
        <v>40000</v>
      </c>
      <c r="AM378" s="3" t="s">
        <v>471</v>
      </c>
      <c r="AN378">
        <v>0</v>
      </c>
      <c r="AO378">
        <v>0</v>
      </c>
      <c r="AP378">
        <v>0</v>
      </c>
      <c r="AQ378">
        <v>0</v>
      </c>
      <c r="AR378">
        <v>0</v>
      </c>
    </row>
    <row r="379" spans="1:44" hidden="1" x14ac:dyDescent="0.3">
      <c r="A379" t="s">
        <v>132</v>
      </c>
      <c r="B379" t="s">
        <v>133</v>
      </c>
      <c r="C379">
        <v>2</v>
      </c>
      <c r="D379" t="s">
        <v>499</v>
      </c>
      <c r="E379">
        <v>2.7</v>
      </c>
      <c r="F379" t="s">
        <v>249</v>
      </c>
      <c r="G379" t="s">
        <v>248</v>
      </c>
      <c r="H379" t="s">
        <v>249</v>
      </c>
      <c r="I379" t="s">
        <v>52</v>
      </c>
      <c r="J379" t="s">
        <v>53</v>
      </c>
      <c r="K379" t="s">
        <v>271</v>
      </c>
      <c r="L379" t="s">
        <v>272</v>
      </c>
      <c r="M379" t="s">
        <v>489</v>
      </c>
      <c r="N379">
        <v>4</v>
      </c>
      <c r="O379" t="s">
        <v>273</v>
      </c>
      <c r="P379">
        <v>48</v>
      </c>
      <c r="Q379" t="s">
        <v>274</v>
      </c>
      <c r="R379" t="s">
        <v>275</v>
      </c>
      <c r="S379" t="s">
        <v>276</v>
      </c>
      <c r="T379">
        <v>5000</v>
      </c>
      <c r="U379" t="s">
        <v>87</v>
      </c>
      <c r="V379">
        <v>5671</v>
      </c>
      <c r="W379" t="s">
        <v>170</v>
      </c>
      <c r="X379">
        <v>0</v>
      </c>
      <c r="Y379" t="s">
        <v>46</v>
      </c>
      <c r="Z379" s="1">
        <v>100000</v>
      </c>
      <c r="AA379" s="1">
        <v>100000</v>
      </c>
      <c r="AB379">
        <v>0</v>
      </c>
      <c r="AC379">
        <v>0</v>
      </c>
      <c r="AD379">
        <v>0</v>
      </c>
      <c r="AE379">
        <v>0</v>
      </c>
      <c r="AF379">
        <v>0</v>
      </c>
      <c r="AG379"/>
      <c r="AH379" s="3">
        <f t="shared" si="21"/>
        <v>100000</v>
      </c>
      <c r="AI379" s="3"/>
      <c r="AJ379" s="3"/>
      <c r="AK379" s="3"/>
      <c r="AL379" s="3">
        <f t="shared" si="19"/>
        <v>100000</v>
      </c>
      <c r="AM379" s="3"/>
      <c r="AN379">
        <v>0</v>
      </c>
      <c r="AO379">
        <v>0</v>
      </c>
      <c r="AP379">
        <v>0</v>
      </c>
      <c r="AQ379">
        <v>0</v>
      </c>
      <c r="AR379">
        <v>0</v>
      </c>
    </row>
    <row r="380" spans="1:44" hidden="1" x14ac:dyDescent="0.3">
      <c r="A380" t="s">
        <v>132</v>
      </c>
      <c r="B380" t="s">
        <v>133</v>
      </c>
      <c r="C380">
        <v>1</v>
      </c>
      <c r="D380" t="s">
        <v>495</v>
      </c>
      <c r="E380">
        <v>1.3</v>
      </c>
      <c r="F380" t="s">
        <v>496</v>
      </c>
      <c r="G380" t="s">
        <v>34</v>
      </c>
      <c r="H380" t="s">
        <v>35</v>
      </c>
      <c r="I380" t="s">
        <v>52</v>
      </c>
      <c r="J380" t="s">
        <v>53</v>
      </c>
      <c r="K380" t="s">
        <v>91</v>
      </c>
      <c r="L380" t="s">
        <v>92</v>
      </c>
      <c r="M380" t="s">
        <v>489</v>
      </c>
      <c r="N380">
        <v>3</v>
      </c>
      <c r="O380" t="s">
        <v>75</v>
      </c>
      <c r="P380">
        <v>33</v>
      </c>
      <c r="Q380" t="s">
        <v>381</v>
      </c>
      <c r="R380" t="s">
        <v>382</v>
      </c>
      <c r="S380" t="s">
        <v>383</v>
      </c>
      <c r="T380">
        <v>5000</v>
      </c>
      <c r="U380" t="s">
        <v>87</v>
      </c>
      <c r="V380">
        <v>5671</v>
      </c>
      <c r="W380" t="s">
        <v>170</v>
      </c>
      <c r="X380">
        <v>0</v>
      </c>
      <c r="Y380" t="s">
        <v>46</v>
      </c>
      <c r="Z380" s="1">
        <v>1000000</v>
      </c>
      <c r="AA380" s="1">
        <v>1000000</v>
      </c>
      <c r="AB380" s="1">
        <v>999668.72</v>
      </c>
      <c r="AC380">
        <v>0</v>
      </c>
      <c r="AD380">
        <v>0</v>
      </c>
      <c r="AE380">
        <v>0</v>
      </c>
      <c r="AF380">
        <v>0</v>
      </c>
      <c r="AG380" s="1">
        <v>2000000</v>
      </c>
      <c r="AH380" s="3">
        <f t="shared" si="21"/>
        <v>331.28000000002794</v>
      </c>
      <c r="AI380" s="3"/>
      <c r="AJ380" s="3"/>
      <c r="AK380" s="3"/>
      <c r="AL380" s="3">
        <f t="shared" si="19"/>
        <v>1000000</v>
      </c>
      <c r="AM380" s="3"/>
      <c r="AN380">
        <v>0</v>
      </c>
      <c r="AO380">
        <v>0</v>
      </c>
      <c r="AP380">
        <v>0</v>
      </c>
      <c r="AQ380">
        <v>0</v>
      </c>
      <c r="AR380">
        <v>0</v>
      </c>
    </row>
    <row r="381" spans="1:44" hidden="1" x14ac:dyDescent="0.3">
      <c r="A381" t="s">
        <v>132</v>
      </c>
      <c r="B381" t="s">
        <v>133</v>
      </c>
      <c r="C381">
        <v>2</v>
      </c>
      <c r="D381" t="s">
        <v>499</v>
      </c>
      <c r="E381">
        <v>2.5</v>
      </c>
      <c r="F381" t="s">
        <v>503</v>
      </c>
      <c r="G381" t="s">
        <v>408</v>
      </c>
      <c r="H381" t="s">
        <v>409</v>
      </c>
      <c r="I381" t="s">
        <v>136</v>
      </c>
      <c r="J381" t="s">
        <v>137</v>
      </c>
      <c r="K381" t="s">
        <v>256</v>
      </c>
      <c r="L381" t="s">
        <v>257</v>
      </c>
      <c r="M381" t="s">
        <v>489</v>
      </c>
      <c r="N381">
        <v>5</v>
      </c>
      <c r="O381" t="s">
        <v>258</v>
      </c>
      <c r="P381">
        <v>25</v>
      </c>
      <c r="Q381" t="s">
        <v>410</v>
      </c>
      <c r="R381" t="s">
        <v>260</v>
      </c>
      <c r="S381" t="s">
        <v>261</v>
      </c>
      <c r="T381">
        <v>5000</v>
      </c>
      <c r="U381" t="s">
        <v>87</v>
      </c>
      <c r="V381">
        <v>5671</v>
      </c>
      <c r="W381" t="s">
        <v>170</v>
      </c>
      <c r="X381">
        <v>0</v>
      </c>
      <c r="Y381" t="s">
        <v>46</v>
      </c>
      <c r="Z381" s="1">
        <v>250000</v>
      </c>
      <c r="AA381" s="1">
        <v>250000</v>
      </c>
      <c r="AB381">
        <v>0</v>
      </c>
      <c r="AC381">
        <v>0</v>
      </c>
      <c r="AD381">
        <v>0</v>
      </c>
      <c r="AE381">
        <v>0</v>
      </c>
      <c r="AF381">
        <v>0</v>
      </c>
      <c r="AG381"/>
      <c r="AH381" s="3">
        <f t="shared" si="21"/>
        <v>250000</v>
      </c>
      <c r="AI381" s="3"/>
      <c r="AJ381" s="3"/>
      <c r="AK381" s="3"/>
      <c r="AL381" s="3">
        <f t="shared" si="19"/>
        <v>250000</v>
      </c>
      <c r="AM381" s="3"/>
      <c r="AN381">
        <v>0</v>
      </c>
      <c r="AO381">
        <v>0</v>
      </c>
      <c r="AP381">
        <v>0</v>
      </c>
      <c r="AQ381">
        <v>0</v>
      </c>
      <c r="AR381">
        <v>0</v>
      </c>
    </row>
    <row r="382" spans="1:44" hidden="1" x14ac:dyDescent="0.3">
      <c r="A382" t="s">
        <v>69</v>
      </c>
      <c r="B382" t="s">
        <v>70</v>
      </c>
      <c r="C382">
        <v>3</v>
      </c>
      <c r="D382" t="s">
        <v>508</v>
      </c>
      <c r="E382">
        <v>3.8</v>
      </c>
      <c r="F382" t="s">
        <v>509</v>
      </c>
      <c r="G382" t="s">
        <v>80</v>
      </c>
      <c r="H382" t="s">
        <v>81</v>
      </c>
      <c r="I382" t="s">
        <v>52</v>
      </c>
      <c r="J382" t="s">
        <v>53</v>
      </c>
      <c r="K382" t="s">
        <v>82</v>
      </c>
      <c r="L382" t="s">
        <v>83</v>
      </c>
      <c r="M382" t="s">
        <v>489</v>
      </c>
      <c r="N382">
        <v>6</v>
      </c>
      <c r="O382" t="s">
        <v>40</v>
      </c>
      <c r="P382">
        <v>50</v>
      </c>
      <c r="Q382" t="s">
        <v>84</v>
      </c>
      <c r="R382" t="s">
        <v>85</v>
      </c>
      <c r="S382" t="s">
        <v>86</v>
      </c>
      <c r="T382">
        <v>5000</v>
      </c>
      <c r="U382" t="s">
        <v>87</v>
      </c>
      <c r="V382">
        <v>5691</v>
      </c>
      <c r="W382" t="s">
        <v>88</v>
      </c>
      <c r="X382">
        <v>0</v>
      </c>
      <c r="Y382" t="s">
        <v>46</v>
      </c>
      <c r="Z382" s="1">
        <v>70724000</v>
      </c>
      <c r="AA382" s="1">
        <v>70724000</v>
      </c>
      <c r="AB382">
        <v>0</v>
      </c>
      <c r="AC382">
        <v>0</v>
      </c>
      <c r="AD382">
        <v>0</v>
      </c>
      <c r="AE382">
        <v>0</v>
      </c>
      <c r="AF382">
        <v>0</v>
      </c>
      <c r="AG382" s="1">
        <v>70724000</v>
      </c>
      <c r="AH382" s="3">
        <f t="shared" si="21"/>
        <v>70724000</v>
      </c>
      <c r="AI382" s="3"/>
      <c r="AJ382" s="3"/>
      <c r="AK382" s="3"/>
      <c r="AL382" s="3">
        <f t="shared" si="19"/>
        <v>70724000</v>
      </c>
      <c r="AM382" s="3"/>
      <c r="AN382">
        <v>0</v>
      </c>
      <c r="AO382">
        <v>0</v>
      </c>
      <c r="AP382">
        <v>0</v>
      </c>
      <c r="AQ382">
        <v>0</v>
      </c>
      <c r="AR382">
        <v>0</v>
      </c>
    </row>
    <row r="383" spans="1:44" hidden="1" x14ac:dyDescent="0.3">
      <c r="A383" t="s">
        <v>132</v>
      </c>
      <c r="B383" t="s">
        <v>133</v>
      </c>
      <c r="C383">
        <v>1</v>
      </c>
      <c r="D383" t="s">
        <v>495</v>
      </c>
      <c r="E383">
        <v>1.7</v>
      </c>
      <c r="F383" t="s">
        <v>497</v>
      </c>
      <c r="G383" t="s">
        <v>71</v>
      </c>
      <c r="H383" t="s">
        <v>72</v>
      </c>
      <c r="I383" t="s">
        <v>52</v>
      </c>
      <c r="J383" t="s">
        <v>53</v>
      </c>
      <c r="K383" t="s">
        <v>73</v>
      </c>
      <c r="L383" t="s">
        <v>74</v>
      </c>
      <c r="M383" t="s">
        <v>489</v>
      </c>
      <c r="N383">
        <v>3</v>
      </c>
      <c r="O383" t="s">
        <v>75</v>
      </c>
      <c r="P383">
        <v>12</v>
      </c>
      <c r="Q383" t="s">
        <v>181</v>
      </c>
      <c r="R383" t="s">
        <v>77</v>
      </c>
      <c r="S383" t="s">
        <v>78</v>
      </c>
      <c r="T383">
        <v>5000</v>
      </c>
      <c r="U383" t="s">
        <v>87</v>
      </c>
      <c r="V383">
        <v>5691</v>
      </c>
      <c r="W383" t="s">
        <v>88</v>
      </c>
      <c r="X383">
        <v>0</v>
      </c>
      <c r="Y383" t="s">
        <v>46</v>
      </c>
      <c r="Z383" s="1">
        <v>1000000</v>
      </c>
      <c r="AA383" s="1">
        <v>1000000</v>
      </c>
      <c r="AB383">
        <v>0</v>
      </c>
      <c r="AC383">
        <v>0</v>
      </c>
      <c r="AD383">
        <v>0</v>
      </c>
      <c r="AE383">
        <v>0</v>
      </c>
      <c r="AF383">
        <v>0</v>
      </c>
      <c r="AG383" s="1">
        <v>2000000</v>
      </c>
      <c r="AH383" s="3">
        <f t="shared" si="21"/>
        <v>1000000</v>
      </c>
      <c r="AI383" s="3"/>
      <c r="AJ383" s="3"/>
      <c r="AK383" s="3">
        <v>1000000</v>
      </c>
      <c r="AL383" s="3">
        <f t="shared" si="19"/>
        <v>2000000</v>
      </c>
      <c r="AM383" s="3"/>
      <c r="AN383">
        <v>0</v>
      </c>
      <c r="AO383">
        <v>0</v>
      </c>
      <c r="AP383">
        <v>0</v>
      </c>
      <c r="AQ383">
        <v>0</v>
      </c>
      <c r="AR383">
        <v>0</v>
      </c>
    </row>
    <row r="384" spans="1:44" hidden="1" x14ac:dyDescent="0.3">
      <c r="A384" t="s">
        <v>132</v>
      </c>
      <c r="B384" t="s">
        <v>133</v>
      </c>
      <c r="C384">
        <v>2</v>
      </c>
      <c r="D384" t="s">
        <v>499</v>
      </c>
      <c r="E384">
        <v>2.2999999999999998</v>
      </c>
      <c r="F384" t="s">
        <v>501</v>
      </c>
      <c r="G384" t="s">
        <v>206</v>
      </c>
      <c r="H384" t="s">
        <v>207</v>
      </c>
      <c r="I384" t="s">
        <v>52</v>
      </c>
      <c r="J384" t="s">
        <v>53</v>
      </c>
      <c r="K384" t="s">
        <v>91</v>
      </c>
      <c r="L384" t="s">
        <v>92</v>
      </c>
      <c r="M384" t="s">
        <v>489</v>
      </c>
      <c r="N384">
        <v>3</v>
      </c>
      <c r="O384" t="s">
        <v>75</v>
      </c>
      <c r="P384">
        <v>39</v>
      </c>
      <c r="Q384" t="s">
        <v>208</v>
      </c>
      <c r="R384" t="s">
        <v>209</v>
      </c>
      <c r="S384" t="s">
        <v>210</v>
      </c>
      <c r="T384">
        <v>5000</v>
      </c>
      <c r="U384" t="s">
        <v>87</v>
      </c>
      <c r="V384">
        <v>5691</v>
      </c>
      <c r="W384" t="s">
        <v>88</v>
      </c>
      <c r="X384">
        <v>0</v>
      </c>
      <c r="Y384" t="s">
        <v>46</v>
      </c>
      <c r="Z384" s="1">
        <v>92000</v>
      </c>
      <c r="AA384" s="1">
        <v>92000</v>
      </c>
      <c r="AB384">
        <v>0</v>
      </c>
      <c r="AC384">
        <v>0</v>
      </c>
      <c r="AD384">
        <v>0</v>
      </c>
      <c r="AE384">
        <v>0</v>
      </c>
      <c r="AF384">
        <v>0</v>
      </c>
      <c r="AG384"/>
      <c r="AH384" s="3">
        <f t="shared" si="21"/>
        <v>92000</v>
      </c>
      <c r="AI384" s="3"/>
      <c r="AJ384" s="3"/>
      <c r="AK384" s="3"/>
      <c r="AL384" s="3">
        <f t="shared" si="19"/>
        <v>92000</v>
      </c>
      <c r="AM384" s="3"/>
      <c r="AN384">
        <v>0</v>
      </c>
      <c r="AO384">
        <v>0</v>
      </c>
      <c r="AP384">
        <v>0</v>
      </c>
      <c r="AQ384">
        <v>0</v>
      </c>
      <c r="AR384">
        <v>0</v>
      </c>
    </row>
    <row r="385" spans="1:44" hidden="1" x14ac:dyDescent="0.3">
      <c r="A385" t="s">
        <v>132</v>
      </c>
      <c r="B385" t="s">
        <v>133</v>
      </c>
      <c r="C385">
        <v>2</v>
      </c>
      <c r="D385" t="s">
        <v>499</v>
      </c>
      <c r="E385">
        <v>2.1</v>
      </c>
      <c r="F385" t="s">
        <v>498</v>
      </c>
      <c r="G385" t="s">
        <v>400</v>
      </c>
      <c r="H385" t="s">
        <v>401</v>
      </c>
      <c r="I385" t="s">
        <v>99</v>
      </c>
      <c r="J385" t="s">
        <v>100</v>
      </c>
      <c r="K385" t="s">
        <v>402</v>
      </c>
      <c r="L385" t="s">
        <v>403</v>
      </c>
      <c r="M385" t="s">
        <v>489</v>
      </c>
      <c r="N385">
        <v>4</v>
      </c>
      <c r="O385" t="s">
        <v>273</v>
      </c>
      <c r="P385">
        <v>56</v>
      </c>
      <c r="Q385" t="s">
        <v>404</v>
      </c>
      <c r="R385" t="s">
        <v>405</v>
      </c>
      <c r="S385" t="s">
        <v>406</v>
      </c>
      <c r="T385">
        <v>5000</v>
      </c>
      <c r="U385" t="s">
        <v>87</v>
      </c>
      <c r="V385">
        <v>5691</v>
      </c>
      <c r="W385" t="s">
        <v>88</v>
      </c>
      <c r="X385">
        <v>0</v>
      </c>
      <c r="Y385" t="s">
        <v>46</v>
      </c>
      <c r="Z385" s="1">
        <v>1500000</v>
      </c>
      <c r="AA385" s="1">
        <v>1500000</v>
      </c>
      <c r="AB385">
        <v>0</v>
      </c>
      <c r="AC385">
        <v>0</v>
      </c>
      <c r="AD385">
        <v>0</v>
      </c>
      <c r="AE385">
        <v>0</v>
      </c>
      <c r="AF385">
        <v>0</v>
      </c>
      <c r="AG385"/>
      <c r="AH385" s="3">
        <f t="shared" si="21"/>
        <v>1500000</v>
      </c>
      <c r="AI385" s="3"/>
      <c r="AJ385" s="3"/>
      <c r="AK385" s="3"/>
      <c r="AL385" s="3">
        <f t="shared" si="19"/>
        <v>1500000</v>
      </c>
      <c r="AM385" s="3"/>
      <c r="AN385">
        <v>0</v>
      </c>
      <c r="AO385">
        <v>0</v>
      </c>
      <c r="AP385">
        <v>0</v>
      </c>
      <c r="AQ385">
        <v>0</v>
      </c>
      <c r="AR385">
        <v>0</v>
      </c>
    </row>
    <row r="386" spans="1:44" hidden="1" x14ac:dyDescent="0.3">
      <c r="A386" t="s">
        <v>132</v>
      </c>
      <c r="B386" t="s">
        <v>133</v>
      </c>
      <c r="C386">
        <v>2</v>
      </c>
      <c r="D386" t="s">
        <v>499</v>
      </c>
      <c r="E386">
        <v>2.7</v>
      </c>
      <c r="F386" t="s">
        <v>249</v>
      </c>
      <c r="G386" t="s">
        <v>248</v>
      </c>
      <c r="H386" t="s">
        <v>249</v>
      </c>
      <c r="I386" t="s">
        <v>52</v>
      </c>
      <c r="J386" t="s">
        <v>53</v>
      </c>
      <c r="K386" t="s">
        <v>271</v>
      </c>
      <c r="L386" t="s">
        <v>272</v>
      </c>
      <c r="M386" t="s">
        <v>489</v>
      </c>
      <c r="N386">
        <v>4</v>
      </c>
      <c r="O386" t="s">
        <v>273</v>
      </c>
      <c r="P386">
        <v>48</v>
      </c>
      <c r="Q386" t="s">
        <v>274</v>
      </c>
      <c r="R386" t="s">
        <v>275</v>
      </c>
      <c r="S386" t="s">
        <v>276</v>
      </c>
      <c r="T386">
        <v>5000</v>
      </c>
      <c r="U386" t="s">
        <v>87</v>
      </c>
      <c r="V386">
        <v>5781</v>
      </c>
      <c r="W386" t="s">
        <v>280</v>
      </c>
      <c r="X386">
        <v>0</v>
      </c>
      <c r="Y386" t="s">
        <v>46</v>
      </c>
      <c r="Z386" s="1">
        <v>50000</v>
      </c>
      <c r="AA386" s="1">
        <v>50000</v>
      </c>
      <c r="AB386">
        <v>0</v>
      </c>
      <c r="AC386">
        <v>0</v>
      </c>
      <c r="AD386">
        <v>0</v>
      </c>
      <c r="AE386">
        <v>0</v>
      </c>
      <c r="AF386">
        <v>0</v>
      </c>
      <c r="AG386"/>
      <c r="AH386" s="3">
        <f t="shared" si="21"/>
        <v>50000</v>
      </c>
      <c r="AI386" s="3"/>
      <c r="AJ386" s="3"/>
      <c r="AK386" s="3"/>
      <c r="AL386" s="3">
        <f t="shared" si="19"/>
        <v>50000</v>
      </c>
      <c r="AM386" s="3"/>
      <c r="AN386">
        <v>0</v>
      </c>
      <c r="AO386">
        <v>0</v>
      </c>
      <c r="AP386">
        <v>0</v>
      </c>
      <c r="AQ386">
        <v>0</v>
      </c>
      <c r="AR386">
        <v>0</v>
      </c>
    </row>
    <row r="387" spans="1:44" hidden="1" x14ac:dyDescent="0.3">
      <c r="A387" t="s">
        <v>482</v>
      </c>
      <c r="B387" t="s">
        <v>477</v>
      </c>
      <c r="C387">
        <v>1</v>
      </c>
      <c r="D387" t="s">
        <v>495</v>
      </c>
      <c r="E387">
        <v>1.3</v>
      </c>
      <c r="F387" t="s">
        <v>496</v>
      </c>
      <c r="G387" t="s">
        <v>34</v>
      </c>
      <c r="H387" t="s">
        <v>35</v>
      </c>
      <c r="I387" t="s">
        <v>288</v>
      </c>
      <c r="J387" t="s">
        <v>289</v>
      </c>
      <c r="K387" t="s">
        <v>73</v>
      </c>
      <c r="L387" t="s">
        <v>74</v>
      </c>
      <c r="M387" t="s">
        <v>489</v>
      </c>
      <c r="N387">
        <v>1</v>
      </c>
      <c r="O387" t="s">
        <v>224</v>
      </c>
      <c r="P387">
        <v>7</v>
      </c>
      <c r="Q387" t="s">
        <v>388</v>
      </c>
      <c r="R387" t="s">
        <v>296</v>
      </c>
      <c r="S387" t="s">
        <v>297</v>
      </c>
      <c r="T387">
        <v>5000</v>
      </c>
      <c r="U387" t="s">
        <v>87</v>
      </c>
      <c r="V387">
        <v>5811</v>
      </c>
      <c r="W387" t="s">
        <v>476</v>
      </c>
      <c r="X387">
        <v>0</v>
      </c>
      <c r="Y387" t="s">
        <v>46</v>
      </c>
      <c r="Z387" s="1">
        <v>0</v>
      </c>
      <c r="AA387" s="1">
        <v>0</v>
      </c>
      <c r="AB387" s="1">
        <v>0</v>
      </c>
      <c r="AC387" s="1">
        <v>0</v>
      </c>
      <c r="AD387" s="1">
        <v>0</v>
      </c>
      <c r="AE387" s="1">
        <v>0</v>
      </c>
      <c r="AF387" s="1">
        <v>0</v>
      </c>
      <c r="AG387" s="1">
        <v>5000000</v>
      </c>
      <c r="AH387" s="1">
        <v>0</v>
      </c>
      <c r="AI387" s="3">
        <v>20000000</v>
      </c>
      <c r="AJ387" s="3"/>
      <c r="AK387" s="3"/>
      <c r="AL387" s="3">
        <f t="shared" ref="AL387:AL407" si="22">Z387+AI387-AJ387+AK387</f>
        <v>20000000</v>
      </c>
      <c r="AM387" s="3"/>
    </row>
    <row r="388" spans="1:44" hidden="1" x14ac:dyDescent="0.3">
      <c r="A388" t="s">
        <v>132</v>
      </c>
      <c r="B388" t="s">
        <v>133</v>
      </c>
      <c r="C388">
        <v>1</v>
      </c>
      <c r="D388" t="s">
        <v>495</v>
      </c>
      <c r="E388">
        <v>1.3</v>
      </c>
      <c r="F388" t="s">
        <v>496</v>
      </c>
      <c r="G388" t="s">
        <v>34</v>
      </c>
      <c r="H388" t="s">
        <v>35</v>
      </c>
      <c r="I388" t="s">
        <v>288</v>
      </c>
      <c r="J388" t="s">
        <v>289</v>
      </c>
      <c r="K388" t="s">
        <v>73</v>
      </c>
      <c r="L388" t="s">
        <v>74</v>
      </c>
      <c r="M388" t="s">
        <v>489</v>
      </c>
      <c r="N388">
        <v>1</v>
      </c>
      <c r="O388" t="s">
        <v>224</v>
      </c>
      <c r="P388">
        <v>7</v>
      </c>
      <c r="Q388" t="s">
        <v>388</v>
      </c>
      <c r="R388" t="s">
        <v>296</v>
      </c>
      <c r="S388" t="s">
        <v>297</v>
      </c>
      <c r="T388">
        <v>5000</v>
      </c>
      <c r="U388" t="s">
        <v>87</v>
      </c>
      <c r="V388">
        <v>5811</v>
      </c>
      <c r="W388" t="s">
        <v>476</v>
      </c>
      <c r="X388">
        <v>0</v>
      </c>
      <c r="Y388" t="s">
        <v>46</v>
      </c>
      <c r="Z388" s="1">
        <v>0</v>
      </c>
      <c r="AA388" s="1">
        <v>0</v>
      </c>
      <c r="AB388" s="1">
        <v>0</v>
      </c>
      <c r="AC388" s="1">
        <v>0</v>
      </c>
      <c r="AD388" s="1">
        <v>0</v>
      </c>
      <c r="AE388" s="1">
        <v>0</v>
      </c>
      <c r="AF388" s="1">
        <v>0</v>
      </c>
      <c r="AG388" s="1">
        <v>3000000</v>
      </c>
      <c r="AH388" s="1">
        <v>0</v>
      </c>
      <c r="AI388" s="3"/>
      <c r="AJ388" s="3"/>
      <c r="AK388" s="3">
        <v>3000000</v>
      </c>
      <c r="AL388" s="3">
        <f t="shared" si="22"/>
        <v>3000000</v>
      </c>
      <c r="AM388" s="3"/>
    </row>
    <row r="389" spans="1:44" hidden="1" x14ac:dyDescent="0.3">
      <c r="A389" t="s">
        <v>132</v>
      </c>
      <c r="B389" t="s">
        <v>133</v>
      </c>
      <c r="C389">
        <v>3</v>
      </c>
      <c r="D389" t="s">
        <v>508</v>
      </c>
      <c r="E389">
        <v>3.8</v>
      </c>
      <c r="F389" t="s">
        <v>509</v>
      </c>
      <c r="G389" t="s">
        <v>80</v>
      </c>
      <c r="H389" t="s">
        <v>81</v>
      </c>
      <c r="I389" t="s">
        <v>52</v>
      </c>
      <c r="J389" t="s">
        <v>53</v>
      </c>
      <c r="K389" t="s">
        <v>82</v>
      </c>
      <c r="L389" t="s">
        <v>83</v>
      </c>
      <c r="M389" t="s">
        <v>489</v>
      </c>
      <c r="N389">
        <v>6</v>
      </c>
      <c r="O389" t="s">
        <v>40</v>
      </c>
      <c r="P389">
        <v>50</v>
      </c>
      <c r="Q389" t="s">
        <v>84</v>
      </c>
      <c r="R389" t="s">
        <v>85</v>
      </c>
      <c r="S389" t="s">
        <v>86</v>
      </c>
      <c r="T389">
        <v>5000</v>
      </c>
      <c r="U389" t="s">
        <v>87</v>
      </c>
      <c r="V389">
        <v>5911</v>
      </c>
      <c r="W389" t="s">
        <v>204</v>
      </c>
      <c r="X389">
        <v>0</v>
      </c>
      <c r="Y389" t="s">
        <v>46</v>
      </c>
      <c r="Z389" s="1">
        <v>4515600</v>
      </c>
      <c r="AA389" s="1">
        <v>4000000</v>
      </c>
      <c r="AB389" s="1">
        <v>4515584.7</v>
      </c>
      <c r="AC389" s="1">
        <v>4515584.7</v>
      </c>
      <c r="AD389" s="1">
        <v>391763.63</v>
      </c>
      <c r="AE389">
        <v>0</v>
      </c>
      <c r="AF389">
        <v>0</v>
      </c>
      <c r="AG389" s="1">
        <v>6021000</v>
      </c>
      <c r="AH389" s="3">
        <f t="shared" ref="AH389:AH395" si="23">Z389-AB389</f>
        <v>15.299999999813735</v>
      </c>
      <c r="AI389" s="3"/>
      <c r="AJ389" s="3"/>
      <c r="AK389" s="3">
        <f>AG389-Z389</f>
        <v>1505400</v>
      </c>
      <c r="AL389" s="3">
        <f t="shared" si="22"/>
        <v>6021000</v>
      </c>
      <c r="AM389" s="3"/>
      <c r="AN389">
        <v>0</v>
      </c>
      <c r="AO389" s="1">
        <v>515600</v>
      </c>
      <c r="AP389">
        <v>0</v>
      </c>
      <c r="AQ389">
        <v>0</v>
      </c>
      <c r="AR389" s="1">
        <v>515600</v>
      </c>
    </row>
    <row r="390" spans="1:44" hidden="1" x14ac:dyDescent="0.3">
      <c r="A390" t="s">
        <v>132</v>
      </c>
      <c r="B390" t="s">
        <v>133</v>
      </c>
      <c r="C390">
        <v>1</v>
      </c>
      <c r="D390" t="s">
        <v>495</v>
      </c>
      <c r="E390">
        <v>1.3</v>
      </c>
      <c r="F390" t="s">
        <v>496</v>
      </c>
      <c r="G390" t="s">
        <v>34</v>
      </c>
      <c r="H390" t="s">
        <v>35</v>
      </c>
      <c r="I390" t="s">
        <v>52</v>
      </c>
      <c r="J390" t="s">
        <v>53</v>
      </c>
      <c r="K390" t="s">
        <v>54</v>
      </c>
      <c r="L390" t="s">
        <v>55</v>
      </c>
      <c r="M390" t="s">
        <v>489</v>
      </c>
      <c r="N390">
        <v>6</v>
      </c>
      <c r="O390" t="s">
        <v>40</v>
      </c>
      <c r="P390">
        <v>21</v>
      </c>
      <c r="Q390" t="s">
        <v>113</v>
      </c>
      <c r="R390" t="s">
        <v>57</v>
      </c>
      <c r="S390" t="s">
        <v>58</v>
      </c>
      <c r="T390">
        <v>5000</v>
      </c>
      <c r="U390" t="s">
        <v>87</v>
      </c>
      <c r="V390">
        <v>5911</v>
      </c>
      <c r="W390" t="s">
        <v>204</v>
      </c>
      <c r="X390">
        <v>0</v>
      </c>
      <c r="Y390" t="s">
        <v>46</v>
      </c>
      <c r="Z390" s="1">
        <v>1500</v>
      </c>
      <c r="AA390" s="1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/>
      <c r="AH390" s="3">
        <f t="shared" si="23"/>
        <v>1500</v>
      </c>
      <c r="AI390" s="3"/>
      <c r="AJ390" s="3"/>
      <c r="AK390" s="3"/>
      <c r="AL390" s="3">
        <f t="shared" si="22"/>
        <v>1500</v>
      </c>
      <c r="AM390" s="3"/>
      <c r="AN390">
        <v>0</v>
      </c>
      <c r="AO390" s="1">
        <v>1500</v>
      </c>
      <c r="AP390">
        <v>0</v>
      </c>
      <c r="AQ390">
        <v>0</v>
      </c>
      <c r="AR390" s="1">
        <v>1500</v>
      </c>
    </row>
    <row r="391" spans="1:44" hidden="1" x14ac:dyDescent="0.3">
      <c r="A391" t="s">
        <v>132</v>
      </c>
      <c r="B391" t="s">
        <v>133</v>
      </c>
      <c r="C391">
        <v>3</v>
      </c>
      <c r="D391" t="s">
        <v>508</v>
      </c>
      <c r="E391">
        <v>3.8</v>
      </c>
      <c r="F391" t="s">
        <v>509</v>
      </c>
      <c r="G391" t="s">
        <v>80</v>
      </c>
      <c r="H391" t="s">
        <v>81</v>
      </c>
      <c r="I391" t="s">
        <v>52</v>
      </c>
      <c r="J391" t="s">
        <v>53</v>
      </c>
      <c r="K391" t="s">
        <v>82</v>
      </c>
      <c r="L391" t="s">
        <v>83</v>
      </c>
      <c r="M391" t="s">
        <v>489</v>
      </c>
      <c r="N391">
        <v>6</v>
      </c>
      <c r="O391" t="s">
        <v>40</v>
      </c>
      <c r="P391">
        <v>50</v>
      </c>
      <c r="Q391" t="s">
        <v>84</v>
      </c>
      <c r="R391" t="s">
        <v>85</v>
      </c>
      <c r="S391" t="s">
        <v>86</v>
      </c>
      <c r="T391">
        <v>5000</v>
      </c>
      <c r="U391" t="s">
        <v>87</v>
      </c>
      <c r="V391">
        <v>5971</v>
      </c>
      <c r="W391" t="s">
        <v>205</v>
      </c>
      <c r="X391">
        <v>0</v>
      </c>
      <c r="Y391" t="s">
        <v>46</v>
      </c>
      <c r="Z391" s="1">
        <v>3000000</v>
      </c>
      <c r="AA391" s="1">
        <v>3000000</v>
      </c>
      <c r="AB391" s="1">
        <v>545194.19999999995</v>
      </c>
      <c r="AC391" s="1">
        <v>497634.2</v>
      </c>
      <c r="AD391" s="1">
        <v>497634.2</v>
      </c>
      <c r="AE391">
        <v>0</v>
      </c>
      <c r="AF391">
        <v>0</v>
      </c>
      <c r="AG391" s="1">
        <v>4294761</v>
      </c>
      <c r="AH391" s="3">
        <f t="shared" si="23"/>
        <v>2454805.7999999998</v>
      </c>
      <c r="AI391" s="3"/>
      <c r="AJ391" s="3"/>
      <c r="AK391" s="3">
        <v>1294761</v>
      </c>
      <c r="AL391" s="3">
        <f t="shared" si="22"/>
        <v>4294761</v>
      </c>
      <c r="AM391" s="3"/>
      <c r="AN391">
        <v>0</v>
      </c>
      <c r="AO391">
        <v>0</v>
      </c>
      <c r="AP391">
        <v>0</v>
      </c>
      <c r="AQ391">
        <v>0</v>
      </c>
      <c r="AR391">
        <v>0</v>
      </c>
    </row>
    <row r="392" spans="1:44" hidden="1" x14ac:dyDescent="0.3">
      <c r="A392" t="s">
        <v>69</v>
      </c>
      <c r="B392" t="s">
        <v>70</v>
      </c>
      <c r="C392">
        <v>1</v>
      </c>
      <c r="D392" t="s">
        <v>495</v>
      </c>
      <c r="E392">
        <v>1.3</v>
      </c>
      <c r="F392" t="s">
        <v>496</v>
      </c>
      <c r="G392" t="s">
        <v>34</v>
      </c>
      <c r="H392" t="s">
        <v>35</v>
      </c>
      <c r="I392" t="s">
        <v>114</v>
      </c>
      <c r="J392" t="s">
        <v>115</v>
      </c>
      <c r="K392" t="s">
        <v>91</v>
      </c>
      <c r="L392" t="s">
        <v>92</v>
      </c>
      <c r="M392" t="s">
        <v>489</v>
      </c>
      <c r="N392">
        <v>3</v>
      </c>
      <c r="O392" t="s">
        <v>75</v>
      </c>
      <c r="P392">
        <v>37</v>
      </c>
      <c r="Q392" t="s">
        <v>116</v>
      </c>
      <c r="R392" t="s">
        <v>117</v>
      </c>
      <c r="S392" t="s">
        <v>118</v>
      </c>
      <c r="T392">
        <v>6000</v>
      </c>
      <c r="U392" t="s">
        <v>119</v>
      </c>
      <c r="V392">
        <v>6121</v>
      </c>
      <c r="W392" t="s">
        <v>120</v>
      </c>
      <c r="X392">
        <v>0</v>
      </c>
      <c r="Y392" t="s">
        <v>46</v>
      </c>
      <c r="Z392" s="1">
        <v>10000000</v>
      </c>
      <c r="AA392" s="1">
        <v>10000000</v>
      </c>
      <c r="AB392">
        <v>0</v>
      </c>
      <c r="AC392">
        <v>0</v>
      </c>
      <c r="AD392">
        <v>0</v>
      </c>
      <c r="AE392">
        <v>0</v>
      </c>
      <c r="AF392">
        <v>0</v>
      </c>
      <c r="AG392" s="1">
        <v>40000000</v>
      </c>
      <c r="AH392" s="3">
        <f t="shared" si="23"/>
        <v>10000000</v>
      </c>
      <c r="AI392" s="3">
        <v>30000000</v>
      </c>
      <c r="AJ392" s="3"/>
      <c r="AK392" s="3"/>
      <c r="AL392" s="3">
        <f t="shared" si="22"/>
        <v>40000000</v>
      </c>
      <c r="AM392" s="3"/>
      <c r="AN392">
        <v>0</v>
      </c>
      <c r="AO392">
        <v>0</v>
      </c>
      <c r="AP392">
        <v>0</v>
      </c>
      <c r="AQ392">
        <v>0</v>
      </c>
      <c r="AR392">
        <v>0</v>
      </c>
    </row>
    <row r="393" spans="1:44" hidden="1" x14ac:dyDescent="0.3">
      <c r="A393" t="s">
        <v>69</v>
      </c>
      <c r="B393" t="s">
        <v>70</v>
      </c>
      <c r="C393">
        <v>1</v>
      </c>
      <c r="D393" t="s">
        <v>495</v>
      </c>
      <c r="E393">
        <v>1.3</v>
      </c>
      <c r="F393" t="s">
        <v>496</v>
      </c>
      <c r="G393" t="s">
        <v>34</v>
      </c>
      <c r="H393" t="s">
        <v>35</v>
      </c>
      <c r="I393" t="s">
        <v>114</v>
      </c>
      <c r="J393" t="s">
        <v>115</v>
      </c>
      <c r="K393" t="s">
        <v>91</v>
      </c>
      <c r="L393" t="s">
        <v>92</v>
      </c>
      <c r="M393" t="s">
        <v>489</v>
      </c>
      <c r="N393">
        <v>3</v>
      </c>
      <c r="O393" t="s">
        <v>75</v>
      </c>
      <c r="P393">
        <v>37</v>
      </c>
      <c r="Q393" t="s">
        <v>116</v>
      </c>
      <c r="R393" t="s">
        <v>117</v>
      </c>
      <c r="S393" t="s">
        <v>118</v>
      </c>
      <c r="T393">
        <v>6000</v>
      </c>
      <c r="U393" t="s">
        <v>119</v>
      </c>
      <c r="V393">
        <v>6121</v>
      </c>
      <c r="W393" t="s">
        <v>120</v>
      </c>
      <c r="X393">
        <v>19</v>
      </c>
      <c r="Y393" t="s">
        <v>121</v>
      </c>
      <c r="Z393" s="1">
        <v>73000000</v>
      </c>
      <c r="AA393" s="1">
        <v>73000000</v>
      </c>
      <c r="AB393">
        <v>0</v>
      </c>
      <c r="AC393">
        <v>0</v>
      </c>
      <c r="AD393">
        <v>0</v>
      </c>
      <c r="AE393">
        <v>0</v>
      </c>
      <c r="AF393">
        <v>0</v>
      </c>
      <c r="AG393" s="1">
        <v>73000000</v>
      </c>
      <c r="AH393" s="3">
        <f t="shared" si="23"/>
        <v>73000000</v>
      </c>
      <c r="AI393" s="3">
        <v>0</v>
      </c>
      <c r="AJ393" s="3"/>
      <c r="AK393" s="3"/>
      <c r="AL393" s="3">
        <f t="shared" si="22"/>
        <v>73000000</v>
      </c>
      <c r="AM393" s="3"/>
      <c r="AN393">
        <v>0</v>
      </c>
      <c r="AO393">
        <v>0</v>
      </c>
      <c r="AP393">
        <v>0</v>
      </c>
      <c r="AQ393">
        <v>0</v>
      </c>
      <c r="AR393">
        <v>0</v>
      </c>
    </row>
    <row r="394" spans="1:44" hidden="1" x14ac:dyDescent="0.3">
      <c r="A394" t="s">
        <v>464</v>
      </c>
      <c r="B394" t="s">
        <v>465</v>
      </c>
      <c r="C394">
        <v>1</v>
      </c>
      <c r="D394" t="s">
        <v>495</v>
      </c>
      <c r="E394">
        <v>1.3</v>
      </c>
      <c r="F394" t="s">
        <v>496</v>
      </c>
      <c r="G394" t="s">
        <v>34</v>
      </c>
      <c r="H394" t="s">
        <v>35</v>
      </c>
      <c r="I394" t="s">
        <v>114</v>
      </c>
      <c r="J394" t="s">
        <v>115</v>
      </c>
      <c r="K394" t="s">
        <v>91</v>
      </c>
      <c r="L394" t="s">
        <v>92</v>
      </c>
      <c r="M394" t="s">
        <v>489</v>
      </c>
      <c r="N394">
        <v>3</v>
      </c>
      <c r="O394" t="s">
        <v>75</v>
      </c>
      <c r="P394">
        <v>37</v>
      </c>
      <c r="Q394" t="s">
        <v>116</v>
      </c>
      <c r="R394" t="s">
        <v>117</v>
      </c>
      <c r="S394" t="s">
        <v>118</v>
      </c>
      <c r="T394">
        <v>6000</v>
      </c>
      <c r="U394" t="s">
        <v>119</v>
      </c>
      <c r="V394">
        <v>6121</v>
      </c>
      <c r="W394" t="s">
        <v>120</v>
      </c>
      <c r="X394">
        <v>0</v>
      </c>
      <c r="Y394" t="s">
        <v>46</v>
      </c>
      <c r="Z394" s="1">
        <v>3200000</v>
      </c>
      <c r="AA394" s="1">
        <v>3200000</v>
      </c>
      <c r="AB394">
        <v>0</v>
      </c>
      <c r="AC394">
        <v>0</v>
      </c>
      <c r="AD394">
        <v>0</v>
      </c>
      <c r="AE394">
        <v>0</v>
      </c>
      <c r="AF394">
        <v>0</v>
      </c>
      <c r="AG394" s="1">
        <v>3200000</v>
      </c>
      <c r="AH394" s="3">
        <f t="shared" si="23"/>
        <v>3200000</v>
      </c>
      <c r="AI394" s="3"/>
      <c r="AJ394" s="3"/>
      <c r="AK394" s="3"/>
      <c r="AL394" s="3">
        <f t="shared" si="22"/>
        <v>3200000</v>
      </c>
      <c r="AM394" s="3"/>
      <c r="AN394">
        <v>0</v>
      </c>
      <c r="AO394">
        <v>0</v>
      </c>
      <c r="AP394">
        <v>0</v>
      </c>
      <c r="AQ394">
        <v>0</v>
      </c>
      <c r="AR394">
        <v>0</v>
      </c>
    </row>
    <row r="395" spans="1:44" hidden="1" x14ac:dyDescent="0.3">
      <c r="A395" t="s">
        <v>69</v>
      </c>
      <c r="B395" t="s">
        <v>70</v>
      </c>
      <c r="C395">
        <v>1</v>
      </c>
      <c r="D395" t="s">
        <v>495</v>
      </c>
      <c r="E395">
        <v>1.3</v>
      </c>
      <c r="F395" t="s">
        <v>496</v>
      </c>
      <c r="G395" t="s">
        <v>34</v>
      </c>
      <c r="H395" t="s">
        <v>35</v>
      </c>
      <c r="I395" t="s">
        <v>114</v>
      </c>
      <c r="J395" t="s">
        <v>115</v>
      </c>
      <c r="K395" t="s">
        <v>91</v>
      </c>
      <c r="L395" t="s">
        <v>92</v>
      </c>
      <c r="M395" t="s">
        <v>489</v>
      </c>
      <c r="N395">
        <v>3</v>
      </c>
      <c r="O395" t="s">
        <v>75</v>
      </c>
      <c r="P395">
        <v>37</v>
      </c>
      <c r="Q395" t="s">
        <v>116</v>
      </c>
      <c r="R395" t="s">
        <v>117</v>
      </c>
      <c r="S395" t="s">
        <v>118</v>
      </c>
      <c r="T395">
        <v>6000</v>
      </c>
      <c r="U395" t="s">
        <v>119</v>
      </c>
      <c r="V395">
        <v>6131</v>
      </c>
      <c r="W395" t="s">
        <v>122</v>
      </c>
      <c r="X395">
        <v>0</v>
      </c>
      <c r="Y395" t="s">
        <v>46</v>
      </c>
      <c r="Z395" s="1">
        <v>10000000</v>
      </c>
      <c r="AA395" s="1">
        <v>9999999.0500000007</v>
      </c>
      <c r="AB395">
        <v>0</v>
      </c>
      <c r="AC395">
        <v>0</v>
      </c>
      <c r="AD395">
        <v>0</v>
      </c>
      <c r="AE395">
        <v>0</v>
      </c>
      <c r="AF395">
        <v>0</v>
      </c>
      <c r="AG395" s="1">
        <v>50000000</v>
      </c>
      <c r="AH395" s="3">
        <f t="shared" si="23"/>
        <v>10000000</v>
      </c>
      <c r="AI395" s="3">
        <v>40000000</v>
      </c>
      <c r="AJ395" s="3"/>
      <c r="AK395" s="3"/>
      <c r="AL395" s="3">
        <f t="shared" si="22"/>
        <v>50000000</v>
      </c>
      <c r="AM395" s="3"/>
      <c r="AN395">
        <v>0</v>
      </c>
      <c r="AO395">
        <v>0.95</v>
      </c>
      <c r="AP395">
        <v>0</v>
      </c>
      <c r="AQ395">
        <v>0</v>
      </c>
      <c r="AR395">
        <v>0.95</v>
      </c>
    </row>
    <row r="396" spans="1:44" hidden="1" x14ac:dyDescent="0.3">
      <c r="A396" t="s">
        <v>132</v>
      </c>
      <c r="B396" t="s">
        <v>133</v>
      </c>
      <c r="C396">
        <v>1</v>
      </c>
      <c r="D396" t="s">
        <v>495</v>
      </c>
      <c r="E396">
        <v>1.3</v>
      </c>
      <c r="F396" t="s">
        <v>496</v>
      </c>
      <c r="G396" t="s">
        <v>34</v>
      </c>
      <c r="H396" t="s">
        <v>35</v>
      </c>
      <c r="I396" t="s">
        <v>114</v>
      </c>
      <c r="J396" t="s">
        <v>115</v>
      </c>
      <c r="K396" t="s">
        <v>91</v>
      </c>
      <c r="L396" t="s">
        <v>92</v>
      </c>
      <c r="M396" t="s">
        <v>489</v>
      </c>
      <c r="N396">
        <v>3</v>
      </c>
      <c r="O396" t="s">
        <v>75</v>
      </c>
      <c r="P396">
        <v>37</v>
      </c>
      <c r="Q396" t="s">
        <v>116</v>
      </c>
      <c r="R396" t="s">
        <v>117</v>
      </c>
      <c r="S396" t="s">
        <v>118</v>
      </c>
      <c r="T396">
        <v>6000</v>
      </c>
      <c r="U396" t="s">
        <v>119</v>
      </c>
      <c r="V396">
        <v>6131</v>
      </c>
      <c r="W396" t="s">
        <v>122</v>
      </c>
      <c r="X396">
        <v>33</v>
      </c>
      <c r="Y396" t="s">
        <v>475</v>
      </c>
      <c r="Z396" s="1">
        <v>0</v>
      </c>
      <c r="AA396" s="1">
        <v>0</v>
      </c>
      <c r="AB396" s="3">
        <v>0</v>
      </c>
      <c r="AC396" s="3">
        <v>0</v>
      </c>
      <c r="AD396" s="3">
        <v>0</v>
      </c>
      <c r="AE396" s="3">
        <v>0</v>
      </c>
      <c r="AF396" s="3">
        <v>0</v>
      </c>
      <c r="AG396" s="3">
        <v>55000000</v>
      </c>
      <c r="AH396" s="3">
        <v>0</v>
      </c>
      <c r="AI396">
        <v>0</v>
      </c>
      <c r="AJ396">
        <v>0</v>
      </c>
      <c r="AK396" s="17">
        <v>55000000</v>
      </c>
      <c r="AL396" s="3">
        <f t="shared" si="22"/>
        <v>55000000</v>
      </c>
    </row>
    <row r="397" spans="1:44" hidden="1" x14ac:dyDescent="0.3">
      <c r="A397" t="s">
        <v>132</v>
      </c>
      <c r="B397" t="s">
        <v>133</v>
      </c>
      <c r="C397">
        <v>1</v>
      </c>
      <c r="D397" t="s">
        <v>495</v>
      </c>
      <c r="E397">
        <v>1.3</v>
      </c>
      <c r="F397" t="s">
        <v>496</v>
      </c>
      <c r="G397" t="s">
        <v>34</v>
      </c>
      <c r="H397" t="s">
        <v>35</v>
      </c>
      <c r="I397" t="s">
        <v>114</v>
      </c>
      <c r="J397" t="s">
        <v>115</v>
      </c>
      <c r="K397" t="s">
        <v>91</v>
      </c>
      <c r="L397" t="s">
        <v>92</v>
      </c>
      <c r="M397" t="s">
        <v>489</v>
      </c>
      <c r="N397">
        <v>3</v>
      </c>
      <c r="O397" t="s">
        <v>75</v>
      </c>
      <c r="P397">
        <v>37</v>
      </c>
      <c r="Q397" t="s">
        <v>116</v>
      </c>
      <c r="R397" t="s">
        <v>117</v>
      </c>
      <c r="S397" t="s">
        <v>118</v>
      </c>
      <c r="T397">
        <v>6000</v>
      </c>
      <c r="U397" t="s">
        <v>119</v>
      </c>
      <c r="V397">
        <v>6131</v>
      </c>
      <c r="W397" t="s">
        <v>122</v>
      </c>
      <c r="X397">
        <v>20</v>
      </c>
      <c r="Y397" t="s">
        <v>389</v>
      </c>
      <c r="Z397" s="1">
        <v>28408124.25</v>
      </c>
      <c r="AA397" s="1">
        <v>28408125.199999999</v>
      </c>
      <c r="AB397">
        <v>0</v>
      </c>
      <c r="AC397">
        <v>0</v>
      </c>
      <c r="AD397">
        <v>0</v>
      </c>
      <c r="AE397">
        <v>0</v>
      </c>
      <c r="AF397">
        <v>0</v>
      </c>
      <c r="AG397" s="1">
        <v>56816248.500000007</v>
      </c>
      <c r="AH397" s="3">
        <f t="shared" ref="AH397:AH402" si="24">Z397-AB397</f>
        <v>28408124.25</v>
      </c>
      <c r="AI397" s="3"/>
      <c r="AJ397" s="3"/>
      <c r="AK397" s="3">
        <f>AG397-Z397</f>
        <v>28408124.250000007</v>
      </c>
      <c r="AL397" s="3">
        <f t="shared" si="22"/>
        <v>56816248.500000007</v>
      </c>
      <c r="AM397" s="3"/>
      <c r="AN397">
        <v>0</v>
      </c>
      <c r="AO397">
        <v>0</v>
      </c>
      <c r="AP397">
        <v>0</v>
      </c>
      <c r="AQ397">
        <v>0.95</v>
      </c>
      <c r="AR397">
        <v>-0.95</v>
      </c>
    </row>
    <row r="398" spans="1:44" hidden="1" x14ac:dyDescent="0.3">
      <c r="A398" t="s">
        <v>464</v>
      </c>
      <c r="B398" t="s">
        <v>465</v>
      </c>
      <c r="C398">
        <v>1</v>
      </c>
      <c r="D398" t="s">
        <v>495</v>
      </c>
      <c r="E398">
        <v>1.3</v>
      </c>
      <c r="F398" t="s">
        <v>496</v>
      </c>
      <c r="G398" t="s">
        <v>34</v>
      </c>
      <c r="H398" t="s">
        <v>35</v>
      </c>
      <c r="I398" t="s">
        <v>114</v>
      </c>
      <c r="J398" t="s">
        <v>115</v>
      </c>
      <c r="K398" t="s">
        <v>91</v>
      </c>
      <c r="L398" t="s">
        <v>92</v>
      </c>
      <c r="M398" t="s">
        <v>489</v>
      </c>
      <c r="N398">
        <v>3</v>
      </c>
      <c r="O398" t="s">
        <v>75</v>
      </c>
      <c r="P398">
        <v>37</v>
      </c>
      <c r="Q398" t="s">
        <v>116</v>
      </c>
      <c r="R398" t="s">
        <v>117</v>
      </c>
      <c r="S398" t="s">
        <v>118</v>
      </c>
      <c r="T398">
        <v>6000</v>
      </c>
      <c r="U398" t="s">
        <v>119</v>
      </c>
      <c r="V398">
        <v>6131</v>
      </c>
      <c r="W398" t="s">
        <v>122</v>
      </c>
      <c r="X398">
        <v>0</v>
      </c>
      <c r="Y398" t="s">
        <v>46</v>
      </c>
      <c r="Z398" s="1">
        <v>31103392</v>
      </c>
      <c r="AA398" s="1">
        <v>31103392</v>
      </c>
      <c r="AB398">
        <v>0</v>
      </c>
      <c r="AC398">
        <v>0</v>
      </c>
      <c r="AD398">
        <v>0</v>
      </c>
      <c r="AE398">
        <v>0</v>
      </c>
      <c r="AF398">
        <v>0</v>
      </c>
      <c r="AG398" s="14">
        <v>65790616</v>
      </c>
      <c r="AH398" s="3">
        <f t="shared" si="24"/>
        <v>31103392</v>
      </c>
      <c r="AI398" s="3">
        <v>27323435.5</v>
      </c>
      <c r="AJ398" s="3"/>
      <c r="AK398" s="3"/>
      <c r="AL398" s="3">
        <f t="shared" si="22"/>
        <v>58426827.5</v>
      </c>
      <c r="AM398" s="3"/>
      <c r="AN398">
        <v>0</v>
      </c>
      <c r="AO398">
        <v>0</v>
      </c>
      <c r="AP398">
        <v>0</v>
      </c>
      <c r="AQ398">
        <v>0</v>
      </c>
      <c r="AR398">
        <v>0</v>
      </c>
    </row>
    <row r="399" spans="1:44" hidden="1" x14ac:dyDescent="0.3">
      <c r="A399" t="s">
        <v>69</v>
      </c>
      <c r="B399" t="s">
        <v>70</v>
      </c>
      <c r="C399">
        <v>1</v>
      </c>
      <c r="D399" t="s">
        <v>495</v>
      </c>
      <c r="E399">
        <v>1.3</v>
      </c>
      <c r="F399" t="s">
        <v>496</v>
      </c>
      <c r="G399" t="s">
        <v>34</v>
      </c>
      <c r="H399" t="s">
        <v>35</v>
      </c>
      <c r="I399" t="s">
        <v>114</v>
      </c>
      <c r="J399" t="s">
        <v>115</v>
      </c>
      <c r="K399" t="s">
        <v>91</v>
      </c>
      <c r="L399" t="s">
        <v>92</v>
      </c>
      <c r="M399" t="s">
        <v>489</v>
      </c>
      <c r="N399">
        <v>3</v>
      </c>
      <c r="O399" t="s">
        <v>75</v>
      </c>
      <c r="P399">
        <v>37</v>
      </c>
      <c r="Q399" t="s">
        <v>116</v>
      </c>
      <c r="R399" t="s">
        <v>117</v>
      </c>
      <c r="S399" t="s">
        <v>118</v>
      </c>
      <c r="T399">
        <v>6000</v>
      </c>
      <c r="U399" t="s">
        <v>119</v>
      </c>
      <c r="V399">
        <v>6151</v>
      </c>
      <c r="W399" t="s">
        <v>123</v>
      </c>
      <c r="X399">
        <v>0</v>
      </c>
      <c r="Y399" t="s">
        <v>46</v>
      </c>
      <c r="Z399" s="1">
        <v>10000000</v>
      </c>
      <c r="AA399" s="1">
        <v>10000000</v>
      </c>
      <c r="AB399">
        <v>0</v>
      </c>
      <c r="AC399">
        <v>0</v>
      </c>
      <c r="AD399">
        <v>0</v>
      </c>
      <c r="AE399">
        <v>0</v>
      </c>
      <c r="AF399">
        <v>0</v>
      </c>
      <c r="AG399" s="1">
        <v>50000000</v>
      </c>
      <c r="AH399" s="3">
        <f t="shared" si="24"/>
        <v>10000000</v>
      </c>
      <c r="AI399" s="3">
        <v>54500000</v>
      </c>
      <c r="AJ399" s="3"/>
      <c r="AK399" s="3"/>
      <c r="AL399" s="3">
        <f t="shared" si="22"/>
        <v>64500000</v>
      </c>
      <c r="AM399" s="3"/>
      <c r="AN399">
        <v>0</v>
      </c>
      <c r="AO399">
        <v>0</v>
      </c>
      <c r="AP399">
        <v>0</v>
      </c>
      <c r="AQ399">
        <v>0</v>
      </c>
      <c r="AR399">
        <v>0</v>
      </c>
    </row>
    <row r="400" spans="1:44" hidden="1" x14ac:dyDescent="0.3">
      <c r="A400" t="s">
        <v>132</v>
      </c>
      <c r="B400" t="s">
        <v>133</v>
      </c>
      <c r="C400">
        <v>1</v>
      </c>
      <c r="D400" t="s">
        <v>495</v>
      </c>
      <c r="E400">
        <v>1.3</v>
      </c>
      <c r="F400" t="s">
        <v>496</v>
      </c>
      <c r="G400" t="s">
        <v>34</v>
      </c>
      <c r="H400" t="s">
        <v>35</v>
      </c>
      <c r="I400" t="s">
        <v>114</v>
      </c>
      <c r="J400" t="s">
        <v>115</v>
      </c>
      <c r="K400" t="s">
        <v>91</v>
      </c>
      <c r="L400" t="s">
        <v>92</v>
      </c>
      <c r="M400" t="s">
        <v>489</v>
      </c>
      <c r="N400">
        <v>3</v>
      </c>
      <c r="O400" t="s">
        <v>75</v>
      </c>
      <c r="P400">
        <v>37</v>
      </c>
      <c r="Q400" t="s">
        <v>116</v>
      </c>
      <c r="R400" t="s">
        <v>117</v>
      </c>
      <c r="S400" t="s">
        <v>118</v>
      </c>
      <c r="T400">
        <v>6000</v>
      </c>
      <c r="U400" t="s">
        <v>119</v>
      </c>
      <c r="V400">
        <v>6151</v>
      </c>
      <c r="W400" t="s">
        <v>123</v>
      </c>
      <c r="X400">
        <v>0</v>
      </c>
      <c r="Y400" t="s">
        <v>46</v>
      </c>
      <c r="Z400" s="1">
        <v>21369154.550000001</v>
      </c>
      <c r="AA400" s="1">
        <v>21369154.550000001</v>
      </c>
      <c r="AB400">
        <v>0</v>
      </c>
      <c r="AC400">
        <v>0</v>
      </c>
      <c r="AD400">
        <v>0</v>
      </c>
      <c r="AE400">
        <v>0</v>
      </c>
      <c r="AF400">
        <v>0</v>
      </c>
      <c r="AG400" s="17">
        <v>30000000</v>
      </c>
      <c r="AH400" s="3">
        <f t="shared" si="24"/>
        <v>21369154.550000001</v>
      </c>
      <c r="AI400" s="3"/>
      <c r="AJ400" s="3"/>
      <c r="AK400" s="3">
        <f>AG400-Z400</f>
        <v>8630845.4499999993</v>
      </c>
      <c r="AL400" s="3">
        <f t="shared" si="22"/>
        <v>30000000</v>
      </c>
      <c r="AM400" s="3"/>
      <c r="AN400">
        <v>0</v>
      </c>
      <c r="AO400">
        <v>0</v>
      </c>
      <c r="AP400">
        <v>0</v>
      </c>
      <c r="AQ400">
        <v>0</v>
      </c>
      <c r="AR400">
        <v>0</v>
      </c>
    </row>
    <row r="401" spans="1:45" hidden="1" x14ac:dyDescent="0.3">
      <c r="A401" t="s">
        <v>132</v>
      </c>
      <c r="B401" t="s">
        <v>133</v>
      </c>
      <c r="C401">
        <v>1</v>
      </c>
      <c r="D401" t="s">
        <v>495</v>
      </c>
      <c r="E401">
        <v>1.3</v>
      </c>
      <c r="F401" t="s">
        <v>496</v>
      </c>
      <c r="G401" t="s">
        <v>34</v>
      </c>
      <c r="H401" t="s">
        <v>35</v>
      </c>
      <c r="I401" t="s">
        <v>114</v>
      </c>
      <c r="J401" t="s">
        <v>115</v>
      </c>
      <c r="K401" t="s">
        <v>91</v>
      </c>
      <c r="L401" t="s">
        <v>92</v>
      </c>
      <c r="M401" t="s">
        <v>489</v>
      </c>
      <c r="N401">
        <v>3</v>
      </c>
      <c r="O401" t="s">
        <v>75</v>
      </c>
      <c r="P401">
        <v>38</v>
      </c>
      <c r="Q401" t="s">
        <v>390</v>
      </c>
      <c r="R401" t="s">
        <v>117</v>
      </c>
      <c r="S401" t="s">
        <v>118</v>
      </c>
      <c r="T401">
        <v>6000</v>
      </c>
      <c r="U401" t="s">
        <v>119</v>
      </c>
      <c r="V401">
        <v>6151</v>
      </c>
      <c r="W401" t="s">
        <v>123</v>
      </c>
      <c r="X401">
        <v>0</v>
      </c>
      <c r="Y401" t="s">
        <v>46</v>
      </c>
      <c r="Z401" s="1">
        <v>30000000</v>
      </c>
      <c r="AA401" s="1">
        <v>30000000</v>
      </c>
      <c r="AB401">
        <v>0</v>
      </c>
      <c r="AC401">
        <v>0</v>
      </c>
      <c r="AD401">
        <v>0</v>
      </c>
      <c r="AE401">
        <v>0</v>
      </c>
      <c r="AF401">
        <v>0</v>
      </c>
      <c r="AG401" s="17">
        <v>30000000</v>
      </c>
      <c r="AH401" s="3">
        <f t="shared" si="24"/>
        <v>30000000</v>
      </c>
      <c r="AI401" s="3"/>
      <c r="AJ401" s="3"/>
      <c r="AK401" s="3">
        <v>0</v>
      </c>
      <c r="AL401" s="3">
        <f t="shared" si="22"/>
        <v>30000000</v>
      </c>
      <c r="AM401" s="3"/>
      <c r="AN401">
        <v>0</v>
      </c>
      <c r="AO401">
        <v>0</v>
      </c>
      <c r="AP401">
        <v>0</v>
      </c>
      <c r="AQ401">
        <v>0</v>
      </c>
      <c r="AR401">
        <v>0</v>
      </c>
    </row>
    <row r="402" spans="1:45" hidden="1" x14ac:dyDescent="0.3">
      <c r="A402" t="s">
        <v>464</v>
      </c>
      <c r="B402" t="s">
        <v>465</v>
      </c>
      <c r="C402">
        <v>1</v>
      </c>
      <c r="D402" t="s">
        <v>495</v>
      </c>
      <c r="E402">
        <v>1.3</v>
      </c>
      <c r="F402" t="s">
        <v>496</v>
      </c>
      <c r="G402" t="s">
        <v>34</v>
      </c>
      <c r="H402" t="s">
        <v>35</v>
      </c>
      <c r="I402" t="s">
        <v>114</v>
      </c>
      <c r="J402" t="s">
        <v>115</v>
      </c>
      <c r="K402" t="s">
        <v>91</v>
      </c>
      <c r="L402" t="s">
        <v>92</v>
      </c>
      <c r="M402" t="s">
        <v>489</v>
      </c>
      <c r="N402">
        <v>3</v>
      </c>
      <c r="O402" t="s">
        <v>75</v>
      </c>
      <c r="P402">
        <v>37</v>
      </c>
      <c r="Q402" t="s">
        <v>116</v>
      </c>
      <c r="R402" t="s">
        <v>117</v>
      </c>
      <c r="S402" t="s">
        <v>118</v>
      </c>
      <c r="T402">
        <v>6000</v>
      </c>
      <c r="U402" t="s">
        <v>119</v>
      </c>
      <c r="V402">
        <v>6151</v>
      </c>
      <c r="W402" t="s">
        <v>123</v>
      </c>
      <c r="X402">
        <v>0</v>
      </c>
      <c r="Y402" t="s">
        <v>46</v>
      </c>
      <c r="Z402" s="1">
        <v>25000000</v>
      </c>
      <c r="AA402" s="1">
        <v>25000000</v>
      </c>
      <c r="AB402">
        <v>0</v>
      </c>
      <c r="AC402">
        <v>0</v>
      </c>
      <c r="AD402">
        <v>0</v>
      </c>
      <c r="AE402">
        <v>0</v>
      </c>
      <c r="AF402">
        <v>0</v>
      </c>
      <c r="AG402" s="1">
        <v>56800000</v>
      </c>
      <c r="AH402" s="3">
        <f t="shared" si="24"/>
        <v>25000000</v>
      </c>
      <c r="AI402" s="3">
        <v>24436211.5</v>
      </c>
      <c r="AJ402" s="3"/>
      <c r="AK402" s="3"/>
      <c r="AL402" s="3">
        <f t="shared" si="22"/>
        <v>49436211.5</v>
      </c>
      <c r="AM402" s="3"/>
      <c r="AN402">
        <v>0</v>
      </c>
      <c r="AO402">
        <v>0</v>
      </c>
      <c r="AP402">
        <v>0</v>
      </c>
      <c r="AQ402">
        <v>0</v>
      </c>
      <c r="AR402">
        <v>0</v>
      </c>
    </row>
    <row r="403" spans="1:45" hidden="1" x14ac:dyDescent="0.3">
      <c r="A403" t="s">
        <v>483</v>
      </c>
      <c r="B403" t="s">
        <v>478</v>
      </c>
      <c r="C403">
        <v>1</v>
      </c>
      <c r="D403" t="s">
        <v>495</v>
      </c>
      <c r="E403">
        <v>1.3</v>
      </c>
      <c r="F403" t="s">
        <v>496</v>
      </c>
      <c r="G403" t="s">
        <v>34</v>
      </c>
      <c r="H403" t="s">
        <v>35</v>
      </c>
      <c r="I403" t="s">
        <v>114</v>
      </c>
      <c r="J403" t="s">
        <v>115</v>
      </c>
      <c r="K403" t="s">
        <v>91</v>
      </c>
      <c r="L403" t="s">
        <v>92</v>
      </c>
      <c r="M403" t="s">
        <v>489</v>
      </c>
      <c r="N403">
        <v>3</v>
      </c>
      <c r="O403" t="s">
        <v>75</v>
      </c>
      <c r="P403">
        <v>37</v>
      </c>
      <c r="Q403" t="s">
        <v>116</v>
      </c>
      <c r="R403" t="s">
        <v>117</v>
      </c>
      <c r="S403" t="s">
        <v>118</v>
      </c>
      <c r="T403">
        <v>6000</v>
      </c>
      <c r="U403" t="s">
        <v>119</v>
      </c>
      <c r="V403">
        <v>6131</v>
      </c>
      <c r="W403" t="s">
        <v>122</v>
      </c>
      <c r="X403">
        <v>0</v>
      </c>
      <c r="Y403" t="s">
        <v>46</v>
      </c>
      <c r="Z403" s="1">
        <v>0</v>
      </c>
      <c r="AA403" s="1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 s="1"/>
      <c r="AH403" s="3">
        <v>0</v>
      </c>
      <c r="AI403" s="20">
        <v>11000000</v>
      </c>
      <c r="AJ403" s="3"/>
      <c r="AK403" s="3"/>
      <c r="AL403" s="3">
        <f t="shared" si="22"/>
        <v>11000000</v>
      </c>
      <c r="AM403" s="3"/>
    </row>
    <row r="404" spans="1:45" hidden="1" x14ac:dyDescent="0.3">
      <c r="A404" t="s">
        <v>132</v>
      </c>
      <c r="B404" t="s">
        <v>133</v>
      </c>
      <c r="C404">
        <v>1</v>
      </c>
      <c r="D404" t="s">
        <v>495</v>
      </c>
      <c r="E404">
        <v>1.3</v>
      </c>
      <c r="F404" t="s">
        <v>496</v>
      </c>
      <c r="G404" t="s">
        <v>34</v>
      </c>
      <c r="H404" t="s">
        <v>35</v>
      </c>
      <c r="I404" t="s">
        <v>36</v>
      </c>
      <c r="J404" t="s">
        <v>37</v>
      </c>
      <c r="K404" t="s">
        <v>38</v>
      </c>
      <c r="L404" t="s">
        <v>39</v>
      </c>
      <c r="M404" t="s">
        <v>489</v>
      </c>
      <c r="N404">
        <v>6</v>
      </c>
      <c r="O404" t="s">
        <v>40</v>
      </c>
      <c r="P404">
        <v>18</v>
      </c>
      <c r="Q404" t="s">
        <v>300</v>
      </c>
      <c r="R404" t="s">
        <v>301</v>
      </c>
      <c r="S404" t="s">
        <v>302</v>
      </c>
      <c r="T404">
        <v>6000</v>
      </c>
      <c r="U404" t="s">
        <v>119</v>
      </c>
      <c r="V404">
        <v>6321</v>
      </c>
      <c r="W404" t="s">
        <v>313</v>
      </c>
      <c r="X404">
        <v>11</v>
      </c>
      <c r="Y404" t="s">
        <v>314</v>
      </c>
      <c r="Z404" s="1">
        <v>25108346.399999999</v>
      </c>
      <c r="AA404" s="1">
        <v>25108346.399999999</v>
      </c>
      <c r="AB404" s="1">
        <v>5895090</v>
      </c>
      <c r="AC404" s="1">
        <v>5895090</v>
      </c>
      <c r="AD404" s="1">
        <v>5895090</v>
      </c>
      <c r="AE404">
        <v>0</v>
      </c>
      <c r="AF404">
        <v>0</v>
      </c>
      <c r="AG404" s="14">
        <v>25545390</v>
      </c>
      <c r="AH404" s="3">
        <f>Z404-AB404</f>
        <v>19213256.399999999</v>
      </c>
      <c r="AI404" s="3"/>
      <c r="AJ404" s="3"/>
      <c r="AK404" s="3">
        <v>437043.60000000149</v>
      </c>
      <c r="AL404" s="3">
        <f t="shared" si="22"/>
        <v>25545390</v>
      </c>
      <c r="AM404" s="3"/>
      <c r="AN404">
        <v>0</v>
      </c>
      <c r="AO404">
        <v>0</v>
      </c>
      <c r="AP404">
        <v>0</v>
      </c>
      <c r="AQ404">
        <v>0</v>
      </c>
      <c r="AR404">
        <v>0</v>
      </c>
    </row>
    <row r="405" spans="1:45" hidden="1" x14ac:dyDescent="0.3">
      <c r="A405" t="s">
        <v>132</v>
      </c>
      <c r="B405" t="s">
        <v>133</v>
      </c>
      <c r="C405">
        <v>1</v>
      </c>
      <c r="D405" t="s">
        <v>495</v>
      </c>
      <c r="E405">
        <v>1.3</v>
      </c>
      <c r="F405" t="s">
        <v>496</v>
      </c>
      <c r="G405" t="s">
        <v>34</v>
      </c>
      <c r="H405" t="s">
        <v>35</v>
      </c>
      <c r="I405" t="s">
        <v>36</v>
      </c>
      <c r="J405" t="s">
        <v>37</v>
      </c>
      <c r="K405" t="s">
        <v>38</v>
      </c>
      <c r="L405" t="s">
        <v>39</v>
      </c>
      <c r="M405" t="s">
        <v>489</v>
      </c>
      <c r="N405">
        <v>6</v>
      </c>
      <c r="O405" t="s">
        <v>40</v>
      </c>
      <c r="P405">
        <v>18</v>
      </c>
      <c r="Q405" t="s">
        <v>300</v>
      </c>
      <c r="R405" t="s">
        <v>301</v>
      </c>
      <c r="S405" t="s">
        <v>302</v>
      </c>
      <c r="T405">
        <v>6000</v>
      </c>
      <c r="U405" t="s">
        <v>119</v>
      </c>
      <c r="V405">
        <v>6321</v>
      </c>
      <c r="W405" t="s">
        <v>313</v>
      </c>
      <c r="X405">
        <v>12</v>
      </c>
      <c r="Y405" t="s">
        <v>315</v>
      </c>
      <c r="Z405" s="1">
        <v>70000000</v>
      </c>
      <c r="AA405" s="1">
        <v>70000000</v>
      </c>
      <c r="AB405" s="1">
        <v>6331393.9199999999</v>
      </c>
      <c r="AC405" s="1">
        <v>6331393.9199999999</v>
      </c>
      <c r="AD405" s="1">
        <v>6331393.9199999999</v>
      </c>
      <c r="AE405" s="1">
        <v>6331393.9199999999</v>
      </c>
      <c r="AF405" s="1">
        <v>6331393.9199999999</v>
      </c>
      <c r="AG405" s="14">
        <v>80000000</v>
      </c>
      <c r="AH405" s="3">
        <f>Z405-AB405</f>
        <v>63668606.079999998</v>
      </c>
      <c r="AI405" s="3">
        <v>0</v>
      </c>
      <c r="AJ405" s="3"/>
      <c r="AK405" s="3">
        <v>10000000</v>
      </c>
      <c r="AL405" s="3">
        <f t="shared" si="22"/>
        <v>80000000</v>
      </c>
      <c r="AM405" s="3"/>
      <c r="AN405">
        <v>0</v>
      </c>
      <c r="AO405">
        <v>0</v>
      </c>
      <c r="AP405">
        <v>0</v>
      </c>
      <c r="AQ405">
        <v>0</v>
      </c>
      <c r="AR405">
        <v>0</v>
      </c>
    </row>
    <row r="406" spans="1:45" hidden="1" x14ac:dyDescent="0.3">
      <c r="A406" t="s">
        <v>47</v>
      </c>
      <c r="B406" t="s">
        <v>48</v>
      </c>
      <c r="C406">
        <v>1</v>
      </c>
      <c r="D406" t="s">
        <v>495</v>
      </c>
      <c r="E406">
        <v>1.3</v>
      </c>
      <c r="F406" t="s">
        <v>496</v>
      </c>
      <c r="G406" t="s">
        <v>34</v>
      </c>
      <c r="H406" t="s">
        <v>35</v>
      </c>
      <c r="I406" t="s">
        <v>36</v>
      </c>
      <c r="J406" t="s">
        <v>37</v>
      </c>
      <c r="K406" t="s">
        <v>38</v>
      </c>
      <c r="L406" t="s">
        <v>39</v>
      </c>
      <c r="M406" t="s">
        <v>488</v>
      </c>
      <c r="N406">
        <v>6</v>
      </c>
      <c r="O406" t="s">
        <v>40</v>
      </c>
      <c r="P406">
        <v>19</v>
      </c>
      <c r="Q406" t="s">
        <v>41</v>
      </c>
      <c r="R406" t="s">
        <v>42</v>
      </c>
      <c r="S406" t="s">
        <v>43</v>
      </c>
      <c r="T406">
        <v>9000</v>
      </c>
      <c r="U406" t="s">
        <v>49</v>
      </c>
      <c r="V406">
        <v>9111</v>
      </c>
      <c r="W406" t="s">
        <v>50</v>
      </c>
      <c r="X406">
        <v>0</v>
      </c>
      <c r="Y406" t="s">
        <v>46</v>
      </c>
      <c r="Z406" s="1">
        <v>43522784.549999997</v>
      </c>
      <c r="AA406" s="1">
        <v>43522784.549999997</v>
      </c>
      <c r="AB406" s="1">
        <v>3889220.36</v>
      </c>
      <c r="AC406" s="1">
        <v>3889220.36</v>
      </c>
      <c r="AD406" s="1">
        <v>3889220.36</v>
      </c>
      <c r="AE406" s="1">
        <v>3889220.36</v>
      </c>
      <c r="AF406" s="1">
        <v>3889220.36</v>
      </c>
      <c r="AG406" s="1">
        <v>43522784.549999997</v>
      </c>
      <c r="AH406" s="3">
        <f>Z406-AB406</f>
        <v>39633564.189999998</v>
      </c>
      <c r="AI406" s="3"/>
      <c r="AJ406" s="3"/>
      <c r="AK406" s="3"/>
      <c r="AL406" s="3">
        <f t="shared" si="22"/>
        <v>43522784.549999997</v>
      </c>
      <c r="AM406" s="3"/>
      <c r="AN406">
        <v>0</v>
      </c>
      <c r="AO406">
        <v>0</v>
      </c>
      <c r="AP406">
        <v>0</v>
      </c>
      <c r="AQ406">
        <v>0</v>
      </c>
      <c r="AR406">
        <v>0</v>
      </c>
    </row>
    <row r="407" spans="1:45" hidden="1" x14ac:dyDescent="0.3">
      <c r="A407" t="s">
        <v>47</v>
      </c>
      <c r="B407" t="s">
        <v>48</v>
      </c>
      <c r="C407">
        <v>1</v>
      </c>
      <c r="D407" t="s">
        <v>495</v>
      </c>
      <c r="E407">
        <v>1.3</v>
      </c>
      <c r="F407" t="s">
        <v>496</v>
      </c>
      <c r="G407" t="s">
        <v>34</v>
      </c>
      <c r="H407" t="s">
        <v>35</v>
      </c>
      <c r="I407" t="s">
        <v>36</v>
      </c>
      <c r="J407" t="s">
        <v>37</v>
      </c>
      <c r="K407" t="s">
        <v>38</v>
      </c>
      <c r="L407" t="s">
        <v>39</v>
      </c>
      <c r="M407" t="s">
        <v>488</v>
      </c>
      <c r="N407">
        <v>6</v>
      </c>
      <c r="O407" t="s">
        <v>40</v>
      </c>
      <c r="P407">
        <v>19</v>
      </c>
      <c r="Q407" t="s">
        <v>41</v>
      </c>
      <c r="R407" t="s">
        <v>42</v>
      </c>
      <c r="S407" t="s">
        <v>43</v>
      </c>
      <c r="T407">
        <v>9000</v>
      </c>
      <c r="U407" t="s">
        <v>49</v>
      </c>
      <c r="V407">
        <v>9211</v>
      </c>
      <c r="W407" t="s">
        <v>51</v>
      </c>
      <c r="X407">
        <v>0</v>
      </c>
      <c r="Y407" t="s">
        <v>46</v>
      </c>
      <c r="Z407" s="1">
        <v>26300000</v>
      </c>
      <c r="AA407" s="1">
        <v>26300000</v>
      </c>
      <c r="AB407" s="1">
        <v>1793508.93</v>
      </c>
      <c r="AC407" s="1">
        <v>1793508.93</v>
      </c>
      <c r="AD407" s="1">
        <v>1793508.93</v>
      </c>
      <c r="AE407" s="1">
        <v>1793508.93</v>
      </c>
      <c r="AF407" s="1">
        <v>1793508.93</v>
      </c>
      <c r="AG407" s="1">
        <v>26300000</v>
      </c>
      <c r="AH407" s="3">
        <f>Z407-AB407</f>
        <v>24506491.07</v>
      </c>
      <c r="AI407" s="3"/>
      <c r="AJ407" s="3"/>
      <c r="AK407" s="3"/>
      <c r="AL407" s="3">
        <f t="shared" si="22"/>
        <v>26300000</v>
      </c>
      <c r="AM407" s="3"/>
      <c r="AN407">
        <v>0</v>
      </c>
      <c r="AO407">
        <v>0</v>
      </c>
      <c r="AP407">
        <v>0</v>
      </c>
      <c r="AQ407">
        <v>0</v>
      </c>
      <c r="AR407">
        <v>0</v>
      </c>
    </row>
    <row r="408" spans="1:45" hidden="1" x14ac:dyDescent="0.3">
      <c r="Z408" s="1">
        <f>SUM(Z2:Z407)</f>
        <v>3202487833.0000005</v>
      </c>
      <c r="AA408" s="1">
        <f t="shared" ref="AA408:AL408" si="25">SUM(AA2:AA407)</f>
        <v>3202487833</v>
      </c>
      <c r="AB408" s="1">
        <f t="shared" si="25"/>
        <v>611920310.37000012</v>
      </c>
      <c r="AC408" s="1">
        <f t="shared" si="25"/>
        <v>518110260.26999998</v>
      </c>
      <c r="AD408" s="1">
        <f t="shared" si="25"/>
        <v>302988998.14999998</v>
      </c>
      <c r="AE408" s="1">
        <f t="shared" si="25"/>
        <v>249229829.10999995</v>
      </c>
      <c r="AF408" s="1">
        <f t="shared" si="25"/>
        <v>234313178.72999996</v>
      </c>
      <c r="AG408" s="1">
        <f t="shared" si="25"/>
        <v>3823381474.2323999</v>
      </c>
      <c r="AH408" s="1">
        <f t="shared" si="25"/>
        <v>2590567522.6300015</v>
      </c>
      <c r="AI408" s="1">
        <f>SUM(AI2:AI407)</f>
        <v>768974136.21000004</v>
      </c>
      <c r="AJ408" s="1">
        <f t="shared" ref="AJ408:AK408" si="26">SUM(AJ2:AJ407)</f>
        <v>421008514.13000005</v>
      </c>
      <c r="AK408" s="1">
        <f t="shared" si="26"/>
        <v>421008514.12999982</v>
      </c>
      <c r="AL408" s="1">
        <f t="shared" si="25"/>
        <v>3971461969.2099996</v>
      </c>
    </row>
    <row r="409" spans="1:45" x14ac:dyDescent="0.3">
      <c r="AI409" s="1"/>
      <c r="AL409" s="20">
        <f>SUBTOTAL(9,AL2:AL408)</f>
        <v>165335000</v>
      </c>
      <c r="AS409" s="13"/>
    </row>
    <row r="410" spans="1:45" x14ac:dyDescent="0.3">
      <c r="AI410" s="13"/>
      <c r="AK410" s="1"/>
      <c r="AL410" s="1"/>
    </row>
    <row r="411" spans="1:45" x14ac:dyDescent="0.3">
      <c r="AK411" s="1">
        <f>AK408-AJ408</f>
        <v>0</v>
      </c>
      <c r="AL411" s="17">
        <f>SUBTOTAL(9,AL28:AL29)</f>
        <v>0</v>
      </c>
    </row>
    <row r="412" spans="1:45" x14ac:dyDescent="0.3">
      <c r="AI412" s="1"/>
      <c r="AL412" s="17">
        <f>SUBTOTAL(9,AL6:AL7)</f>
        <v>0</v>
      </c>
    </row>
    <row r="413" spans="1:45" x14ac:dyDescent="0.3">
      <c r="AI413" s="17"/>
      <c r="AL413" s="17">
        <v>140383363.11000001</v>
      </c>
    </row>
    <row r="414" spans="1:45" x14ac:dyDescent="0.3">
      <c r="AI414">
        <v>-20013.869999885559</v>
      </c>
      <c r="AL414" s="4">
        <f>AL412-AL413</f>
        <v>-140383363.11000001</v>
      </c>
    </row>
    <row r="416" spans="1:45" x14ac:dyDescent="0.3">
      <c r="Y416" s="1"/>
    </row>
    <row r="417" spans="35:38" x14ac:dyDescent="0.3">
      <c r="AI417" s="13">
        <f>AI35+AI414</f>
        <v>26911839.7900002</v>
      </c>
      <c r="AL417" s="17">
        <v>8366211</v>
      </c>
    </row>
    <row r="418" spans="35:38" x14ac:dyDescent="0.3">
      <c r="AL418" s="17">
        <v>5250000</v>
      </c>
    </row>
    <row r="419" spans="35:38" x14ac:dyDescent="0.3">
      <c r="AK419" s="13"/>
      <c r="AL419" s="17">
        <f>SUBTOTAL(9,AL417:AL418)</f>
        <v>13616211</v>
      </c>
    </row>
  </sheetData>
  <autoFilter ref="A1:AR408" xr:uid="{00000000-0009-0000-0000-000002000000}">
    <filterColumn colId="21">
      <filters>
        <filter val="3581"/>
      </filters>
    </filterColumn>
  </autoFilter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19"/>
  <sheetViews>
    <sheetView view="pageLayout" zoomScaleNormal="100" workbookViewId="0">
      <selection activeCell="A4" sqref="A4"/>
    </sheetView>
  </sheetViews>
  <sheetFormatPr baseColWidth="10" defaultRowHeight="14.4" x14ac:dyDescent="0.3"/>
  <cols>
    <col min="1" max="1" width="82" bestFit="1" customWidth="1"/>
    <col min="2" max="2" width="23.109375" bestFit="1" customWidth="1"/>
  </cols>
  <sheetData>
    <row r="1" spans="1:2" ht="21" customHeight="1" x14ac:dyDescent="0.3"/>
    <row r="3" spans="1:2" x14ac:dyDescent="0.3">
      <c r="A3" s="10" t="s">
        <v>484</v>
      </c>
      <c r="B3" s="26" t="s">
        <v>481</v>
      </c>
    </row>
    <row r="4" spans="1:2" x14ac:dyDescent="0.3">
      <c r="A4" s="11" t="s">
        <v>461</v>
      </c>
      <c r="B4" s="13">
        <v>167669.15</v>
      </c>
    </row>
    <row r="5" spans="1:2" x14ac:dyDescent="0.3">
      <c r="A5" s="11" t="s">
        <v>131</v>
      </c>
      <c r="B5" s="13">
        <v>1270.2</v>
      </c>
    </row>
    <row r="6" spans="1:2" x14ac:dyDescent="0.3">
      <c r="A6" s="11" t="s">
        <v>455</v>
      </c>
      <c r="B6" s="13">
        <v>1453929.04</v>
      </c>
    </row>
    <row r="7" spans="1:2" x14ac:dyDescent="0.3">
      <c r="A7" s="11" t="s">
        <v>465</v>
      </c>
      <c r="B7" s="13">
        <v>111063039</v>
      </c>
    </row>
    <row r="8" spans="1:2" x14ac:dyDescent="0.3">
      <c r="A8" s="11" t="s">
        <v>457</v>
      </c>
      <c r="B8" s="13">
        <v>583718.5</v>
      </c>
    </row>
    <row r="9" spans="1:2" x14ac:dyDescent="0.3">
      <c r="A9" s="11" t="s">
        <v>70</v>
      </c>
      <c r="B9" s="13">
        <v>668471757</v>
      </c>
    </row>
    <row r="10" spans="1:2" ht="43.2" x14ac:dyDescent="0.3">
      <c r="A10" s="21" t="s">
        <v>478</v>
      </c>
      <c r="B10" s="42">
        <v>11000000</v>
      </c>
    </row>
    <row r="11" spans="1:2" x14ac:dyDescent="0.3">
      <c r="A11" s="11" t="s">
        <v>463</v>
      </c>
      <c r="B11" s="13">
        <v>7445.91</v>
      </c>
    </row>
    <row r="12" spans="1:2" x14ac:dyDescent="0.3">
      <c r="A12" s="11" t="s">
        <v>62</v>
      </c>
      <c r="B12" s="13">
        <v>215744586.19</v>
      </c>
    </row>
    <row r="13" spans="1:2" x14ac:dyDescent="0.3">
      <c r="A13" s="11" t="s">
        <v>48</v>
      </c>
      <c r="B13" s="13">
        <v>1127999098.03</v>
      </c>
    </row>
    <row r="14" spans="1:2" x14ac:dyDescent="0.3">
      <c r="A14" s="11" t="s">
        <v>459</v>
      </c>
      <c r="B14" s="13">
        <v>38913</v>
      </c>
    </row>
    <row r="15" spans="1:2" x14ac:dyDescent="0.3">
      <c r="A15" s="11" t="s">
        <v>477</v>
      </c>
      <c r="B15" s="13">
        <v>20000000</v>
      </c>
    </row>
    <row r="16" spans="1:2" x14ac:dyDescent="0.3">
      <c r="A16" s="11" t="s">
        <v>133</v>
      </c>
      <c r="B16" s="13">
        <v>1791930296.0000005</v>
      </c>
    </row>
    <row r="17" spans="1:2" x14ac:dyDescent="0.3">
      <c r="A17" s="11" t="s">
        <v>33</v>
      </c>
      <c r="B17" s="13">
        <v>1000247.19</v>
      </c>
    </row>
    <row r="18" spans="1:2" x14ac:dyDescent="0.3">
      <c r="A18" s="11" t="s">
        <v>67</v>
      </c>
      <c r="B18" s="13">
        <v>22000000</v>
      </c>
    </row>
    <row r="19" spans="1:2" x14ac:dyDescent="0.3">
      <c r="A19" s="11" t="s">
        <v>473</v>
      </c>
      <c r="B19" s="13">
        <v>3971461969.2100005</v>
      </c>
    </row>
  </sheetData>
  <pageMargins left="0.70866141732283472" right="0.70866141732283472" top="0.74803149606299213" bottom="0.74803149606299213" header="0.31496062992125984" footer="0.31496062992125984"/>
  <pageSetup paperSize="9" scale="83" fitToHeight="0" orientation="portrait" r:id="rId2"/>
  <headerFooter>
    <oddHeader>&amp;C&amp;"-,Negrita"&amp;13MUNICIPIO DE TLAJOMULCO DE ZÚÑIGA, JALISCO
1ERA MODIFICACIÓN 2024
CLASIFICACIÓN POR FUENTE DE FINANCIAMIENTO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16"/>
  <sheetViews>
    <sheetView view="pageLayout" zoomScaleNormal="100" workbookViewId="0">
      <selection activeCell="B16" sqref="B16"/>
    </sheetView>
  </sheetViews>
  <sheetFormatPr baseColWidth="10" defaultRowHeight="14.4" x14ac:dyDescent="0.3"/>
  <cols>
    <col min="1" max="1" width="12.44140625" style="26" bestFit="1" customWidth="1"/>
    <col min="2" max="2" width="46.5546875" bestFit="1" customWidth="1"/>
    <col min="3" max="3" width="16.33203125" bestFit="1" customWidth="1"/>
  </cols>
  <sheetData>
    <row r="1" spans="1:3" ht="21" customHeight="1" x14ac:dyDescent="0.3"/>
    <row r="3" spans="1:3" x14ac:dyDescent="0.3">
      <c r="A3" s="43" t="s">
        <v>510</v>
      </c>
      <c r="B3" s="43" t="s">
        <v>15</v>
      </c>
      <c r="C3" s="32" t="s">
        <v>486</v>
      </c>
    </row>
    <row r="4" spans="1:3" x14ac:dyDescent="0.3">
      <c r="A4" s="26">
        <v>1000</v>
      </c>
      <c r="B4" t="s">
        <v>56</v>
      </c>
      <c r="C4" s="13">
        <v>1473565234.0000002</v>
      </c>
    </row>
    <row r="5" spans="1:3" x14ac:dyDescent="0.3">
      <c r="A5" s="26">
        <v>2000</v>
      </c>
      <c r="B5" t="s">
        <v>109</v>
      </c>
      <c r="C5" s="13">
        <v>192012953.67000005</v>
      </c>
    </row>
    <row r="6" spans="1:3" x14ac:dyDescent="0.3">
      <c r="A6" s="26">
        <v>3000</v>
      </c>
      <c r="B6" t="s">
        <v>44</v>
      </c>
      <c r="C6" s="13">
        <v>1216993348.1900003</v>
      </c>
    </row>
    <row r="7" spans="1:3" ht="28.8" x14ac:dyDescent="0.3">
      <c r="A7" s="26">
        <v>4000</v>
      </c>
      <c r="B7" s="28" t="s">
        <v>144</v>
      </c>
      <c r="C7" s="42">
        <v>271392257.25999999</v>
      </c>
    </row>
    <row r="8" spans="1:3" x14ac:dyDescent="0.3">
      <c r="A8" s="26">
        <v>5000</v>
      </c>
      <c r="B8" t="s">
        <v>87</v>
      </c>
      <c r="C8" s="13">
        <v>120750714.04000001</v>
      </c>
    </row>
    <row r="9" spans="1:3" x14ac:dyDescent="0.3">
      <c r="A9" s="26">
        <v>6000</v>
      </c>
      <c r="B9" t="s">
        <v>119</v>
      </c>
      <c r="C9" s="13">
        <v>626924677.5</v>
      </c>
    </row>
    <row r="10" spans="1:3" x14ac:dyDescent="0.3">
      <c r="A10" s="26">
        <v>9000</v>
      </c>
      <c r="B10" t="s">
        <v>49</v>
      </c>
      <c r="C10" s="13">
        <v>69822784.549999997</v>
      </c>
    </row>
    <row r="11" spans="1:3" x14ac:dyDescent="0.3">
      <c r="A11" s="26" t="s">
        <v>473</v>
      </c>
      <c r="B11" s="26"/>
      <c r="C11" s="13">
        <v>3971461969.210001</v>
      </c>
    </row>
    <row r="15" spans="1:3" x14ac:dyDescent="0.3">
      <c r="C15" s="17"/>
    </row>
    <row r="16" spans="1:3" x14ac:dyDescent="0.3">
      <c r="C16" s="4"/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 xml:space="preserve">&amp;C&amp;"-,Negrita"&amp;13MUNICIPIO DE TLAJOMULCO DE ZÚÑIGA, JALISCO
1ERA MODIFICACIÓN 2024
CAPITULO DEL GASTO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C33"/>
  <sheetViews>
    <sheetView view="pageLayout" zoomScale="80" zoomScaleNormal="100" zoomScalePageLayoutView="80" workbookViewId="0">
      <selection activeCell="B11" sqref="B4:B20"/>
      <pivotSelection pane="bottomRight" showHeader="1" axis="axisRow" activeRow="10" activeCol="1" previousRow="10" previousCol="1" click="1" r:id="rId1">
        <pivotArea dataOnly="0" labelOnly="1" fieldPosition="0">
          <references count="1">
            <reference field="11" count="0"/>
          </references>
        </pivotArea>
      </pivotSelection>
    </sheetView>
  </sheetViews>
  <sheetFormatPr baseColWidth="10" defaultRowHeight="14.4" x14ac:dyDescent="0.3"/>
  <cols>
    <col min="2" max="2" width="77.6640625" bestFit="1" customWidth="1"/>
    <col min="3" max="3" width="16.33203125" bestFit="1" customWidth="1"/>
    <col min="4" max="4" width="22.5546875" bestFit="1" customWidth="1"/>
  </cols>
  <sheetData>
    <row r="1" spans="2:3" ht="21" customHeight="1" x14ac:dyDescent="0.3"/>
    <row r="3" spans="2:3" x14ac:dyDescent="0.3">
      <c r="B3" s="44" t="s">
        <v>511</v>
      </c>
      <c r="C3" s="29" t="s">
        <v>485</v>
      </c>
    </row>
    <row r="4" spans="2:3" x14ac:dyDescent="0.3">
      <c r="B4" s="11" t="s">
        <v>443</v>
      </c>
      <c r="C4" s="13">
        <v>13523208.92</v>
      </c>
    </row>
    <row r="5" spans="2:3" x14ac:dyDescent="0.3">
      <c r="B5" s="11" t="s">
        <v>102</v>
      </c>
      <c r="C5" s="13">
        <v>11294514.800000001</v>
      </c>
    </row>
    <row r="6" spans="2:3" x14ac:dyDescent="0.3">
      <c r="B6" s="11" t="s">
        <v>432</v>
      </c>
      <c r="C6" s="13">
        <v>17059649.879999999</v>
      </c>
    </row>
    <row r="7" spans="2:3" x14ac:dyDescent="0.3">
      <c r="B7" s="11" t="s">
        <v>257</v>
      </c>
      <c r="C7" s="13">
        <v>125353430</v>
      </c>
    </row>
    <row r="8" spans="2:3" x14ac:dyDescent="0.3">
      <c r="B8" s="11" t="s">
        <v>139</v>
      </c>
      <c r="C8" s="13">
        <v>12348000</v>
      </c>
    </row>
    <row r="9" spans="2:3" x14ac:dyDescent="0.3">
      <c r="B9" s="11" t="s">
        <v>272</v>
      </c>
      <c r="C9" s="13">
        <v>5914452.3399999999</v>
      </c>
    </row>
    <row r="10" spans="2:3" x14ac:dyDescent="0.3">
      <c r="B10" s="11" t="s">
        <v>83</v>
      </c>
      <c r="C10" s="13">
        <v>107329524.40000001</v>
      </c>
    </row>
    <row r="11" spans="2:3" x14ac:dyDescent="0.3">
      <c r="B11" s="11" t="s">
        <v>92</v>
      </c>
      <c r="C11" s="13">
        <v>1355443277.5199997</v>
      </c>
    </row>
    <row r="12" spans="2:3" x14ac:dyDescent="0.3">
      <c r="B12" s="11" t="s">
        <v>251</v>
      </c>
      <c r="C12" s="13">
        <v>14778438.16</v>
      </c>
    </row>
    <row r="13" spans="2:3" x14ac:dyDescent="0.3">
      <c r="B13" s="11" t="s">
        <v>438</v>
      </c>
      <c r="C13" s="13">
        <v>6135546.4699999997</v>
      </c>
    </row>
    <row r="14" spans="2:3" x14ac:dyDescent="0.3">
      <c r="B14" s="11" t="s">
        <v>55</v>
      </c>
      <c r="C14" s="13">
        <v>1771407719.1300001</v>
      </c>
    </row>
    <row r="15" spans="2:3" x14ac:dyDescent="0.3">
      <c r="B15" s="11" t="s">
        <v>330</v>
      </c>
      <c r="C15" s="13">
        <v>77030261.13000001</v>
      </c>
    </row>
    <row r="16" spans="2:3" x14ac:dyDescent="0.3">
      <c r="B16" s="11" t="s">
        <v>74</v>
      </c>
      <c r="C16" s="13">
        <v>65094404.200000003</v>
      </c>
    </row>
    <row r="17" spans="2:3" x14ac:dyDescent="0.3">
      <c r="B17" s="11" t="s">
        <v>291</v>
      </c>
      <c r="C17" s="13">
        <v>2525000</v>
      </c>
    </row>
    <row r="18" spans="2:3" x14ac:dyDescent="0.3">
      <c r="B18" s="11" t="s">
        <v>450</v>
      </c>
      <c r="C18" s="13">
        <v>68471532.379999995</v>
      </c>
    </row>
    <row r="19" spans="2:3" x14ac:dyDescent="0.3">
      <c r="B19" s="11" t="s">
        <v>39</v>
      </c>
      <c r="C19" s="13">
        <v>313773009.88</v>
      </c>
    </row>
    <row r="20" spans="2:3" x14ac:dyDescent="0.3">
      <c r="B20" s="11" t="s">
        <v>403</v>
      </c>
      <c r="C20" s="13">
        <v>3980000</v>
      </c>
    </row>
    <row r="21" spans="2:3" x14ac:dyDescent="0.3">
      <c r="B21" s="11" t="s">
        <v>473</v>
      </c>
      <c r="C21" s="13">
        <v>3971461969.21</v>
      </c>
    </row>
    <row r="33" ht="35.1" customHeight="1" x14ac:dyDescent="0.3"/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&amp;C&amp;"-,Negrita"&amp;13MUNICIPIO DE TLAJOMULCO DE ZÚÑIGA, JALISCO
1ERA MODIFICACIÓN 2024
CLASIFICACIÓN ADMINISTRATIVA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B124"/>
  <sheetViews>
    <sheetView view="pageLayout" zoomScaleNormal="100" workbookViewId="0">
      <selection activeCell="A9" sqref="A9"/>
    </sheetView>
  </sheetViews>
  <sheetFormatPr baseColWidth="10" defaultRowHeight="14.4" x14ac:dyDescent="0.3"/>
  <cols>
    <col min="1" max="1" width="68.21875" style="46" bestFit="1" customWidth="1"/>
    <col min="2" max="2" width="16.33203125" style="26" bestFit="1" customWidth="1"/>
    <col min="3" max="3" width="22.5546875" bestFit="1" customWidth="1"/>
  </cols>
  <sheetData>
    <row r="2" spans="1:2" x14ac:dyDescent="0.3">
      <c r="A2" s="45" t="s">
        <v>513</v>
      </c>
      <c r="B2" s="29" t="s">
        <v>485</v>
      </c>
    </row>
    <row r="3" spans="1:2" x14ac:dyDescent="0.3">
      <c r="A3" s="53" t="s">
        <v>273</v>
      </c>
      <c r="B3" s="42"/>
    </row>
    <row r="4" spans="1:2" x14ac:dyDescent="0.3">
      <c r="A4" s="53" t="s">
        <v>404</v>
      </c>
      <c r="B4" s="42">
        <v>3980000</v>
      </c>
    </row>
    <row r="5" spans="1:2" x14ac:dyDescent="0.3">
      <c r="A5" s="53" t="s">
        <v>274</v>
      </c>
      <c r="B5" s="42">
        <v>5914452.3399999999</v>
      </c>
    </row>
    <row r="6" spans="1:2" x14ac:dyDescent="0.3">
      <c r="A6" s="53" t="s">
        <v>224</v>
      </c>
      <c r="B6" s="42"/>
    </row>
    <row r="7" spans="1:2" x14ac:dyDescent="0.3">
      <c r="A7" s="53" t="s">
        <v>295</v>
      </c>
      <c r="B7" s="42">
        <v>960000</v>
      </c>
    </row>
    <row r="8" spans="1:2" ht="28.8" x14ac:dyDescent="0.3">
      <c r="A8" s="53" t="s">
        <v>331</v>
      </c>
      <c r="B8" s="42">
        <v>4677246</v>
      </c>
    </row>
    <row r="9" spans="1:2" x14ac:dyDescent="0.3">
      <c r="A9" s="53" t="s">
        <v>439</v>
      </c>
      <c r="B9" s="42">
        <v>6135546.4699999997</v>
      </c>
    </row>
    <row r="10" spans="1:2" x14ac:dyDescent="0.3">
      <c r="A10" s="53" t="s">
        <v>444</v>
      </c>
      <c r="B10" s="42">
        <v>13523208.92</v>
      </c>
    </row>
    <row r="11" spans="1:2" x14ac:dyDescent="0.3">
      <c r="A11" s="53" t="s">
        <v>292</v>
      </c>
      <c r="B11" s="42">
        <v>2525000</v>
      </c>
    </row>
    <row r="12" spans="1:2" x14ac:dyDescent="0.3">
      <c r="A12" s="53" t="s">
        <v>388</v>
      </c>
      <c r="B12" s="42">
        <v>28000000</v>
      </c>
    </row>
    <row r="13" spans="1:2" x14ac:dyDescent="0.3">
      <c r="A13" s="53" t="s">
        <v>327</v>
      </c>
      <c r="B13" s="42">
        <v>3200000</v>
      </c>
    </row>
    <row r="14" spans="1:2" x14ac:dyDescent="0.3">
      <c r="A14" s="53" t="s">
        <v>398</v>
      </c>
      <c r="B14" s="42">
        <v>1000000</v>
      </c>
    </row>
    <row r="15" spans="1:2" x14ac:dyDescent="0.3">
      <c r="A15" s="53" t="s">
        <v>225</v>
      </c>
      <c r="B15" s="42">
        <v>5000000</v>
      </c>
    </row>
    <row r="16" spans="1:2" x14ac:dyDescent="0.3">
      <c r="A16" s="53" t="s">
        <v>231</v>
      </c>
      <c r="B16" s="42">
        <v>6084948.2000000002</v>
      </c>
    </row>
    <row r="17" spans="1:2" x14ac:dyDescent="0.3">
      <c r="A17" s="53" t="s">
        <v>252</v>
      </c>
      <c r="B17" s="42">
        <v>14778438.16</v>
      </c>
    </row>
    <row r="18" spans="1:2" x14ac:dyDescent="0.3">
      <c r="A18" s="53" t="s">
        <v>323</v>
      </c>
      <c r="B18" s="42">
        <v>2755000</v>
      </c>
    </row>
    <row r="19" spans="1:2" x14ac:dyDescent="0.3">
      <c r="A19" s="53" t="s">
        <v>451</v>
      </c>
      <c r="B19" s="42">
        <v>68471532.379999995</v>
      </c>
    </row>
    <row r="20" spans="1:2" x14ac:dyDescent="0.3">
      <c r="A20" s="53" t="s">
        <v>234</v>
      </c>
      <c r="B20" s="42">
        <v>1200000</v>
      </c>
    </row>
    <row r="21" spans="1:2" x14ac:dyDescent="0.3">
      <c r="A21" s="53" t="s">
        <v>140</v>
      </c>
      <c r="B21" s="42"/>
    </row>
    <row r="22" spans="1:2" ht="28.8" x14ac:dyDescent="0.3">
      <c r="A22" s="53" t="s">
        <v>147</v>
      </c>
      <c r="B22" s="42">
        <v>7858000</v>
      </c>
    </row>
    <row r="23" spans="1:2" x14ac:dyDescent="0.3">
      <c r="A23" s="53" t="s">
        <v>424</v>
      </c>
      <c r="B23" s="42">
        <v>100000</v>
      </c>
    </row>
    <row r="24" spans="1:2" x14ac:dyDescent="0.3">
      <c r="A24" s="53" t="s">
        <v>141</v>
      </c>
      <c r="B24" s="42">
        <v>3000000</v>
      </c>
    </row>
    <row r="25" spans="1:2" x14ac:dyDescent="0.3">
      <c r="A25" s="53" t="s">
        <v>146</v>
      </c>
      <c r="B25" s="42">
        <v>400000</v>
      </c>
    </row>
    <row r="26" spans="1:2" x14ac:dyDescent="0.3">
      <c r="A26" s="53" t="s">
        <v>171</v>
      </c>
      <c r="B26" s="42">
        <v>500000</v>
      </c>
    </row>
    <row r="27" spans="1:2" x14ac:dyDescent="0.3">
      <c r="A27" s="53" t="s">
        <v>235</v>
      </c>
      <c r="B27" s="42"/>
    </row>
    <row r="28" spans="1:2" x14ac:dyDescent="0.3">
      <c r="A28" s="53" t="s">
        <v>236</v>
      </c>
      <c r="B28" s="42">
        <v>476386572.00999981</v>
      </c>
    </row>
    <row r="29" spans="1:2" x14ac:dyDescent="0.3">
      <c r="A29" s="53" t="s">
        <v>40</v>
      </c>
      <c r="B29" s="42"/>
    </row>
    <row r="30" spans="1:2" x14ac:dyDescent="0.3">
      <c r="A30" s="53" t="s">
        <v>113</v>
      </c>
      <c r="B30" s="42">
        <v>250395353.13</v>
      </c>
    </row>
    <row r="31" spans="1:2" x14ac:dyDescent="0.3">
      <c r="A31" s="53" t="s">
        <v>350</v>
      </c>
      <c r="B31" s="42">
        <v>50919000</v>
      </c>
    </row>
    <row r="32" spans="1:2" x14ac:dyDescent="0.3">
      <c r="A32" s="53" t="s">
        <v>346</v>
      </c>
      <c r="B32" s="42">
        <v>16468426.729999999</v>
      </c>
    </row>
    <row r="33" spans="1:2" x14ac:dyDescent="0.3">
      <c r="A33" s="53" t="s">
        <v>300</v>
      </c>
      <c r="B33" s="42">
        <v>224926559</v>
      </c>
    </row>
    <row r="34" spans="1:2" x14ac:dyDescent="0.3">
      <c r="A34" s="53" t="s">
        <v>111</v>
      </c>
      <c r="B34" s="42">
        <v>37447132</v>
      </c>
    </row>
    <row r="35" spans="1:2" x14ac:dyDescent="0.3">
      <c r="A35" s="53" t="s">
        <v>185</v>
      </c>
      <c r="B35" s="42">
        <v>9000000</v>
      </c>
    </row>
    <row r="36" spans="1:2" x14ac:dyDescent="0.3">
      <c r="A36" s="53" t="s">
        <v>186</v>
      </c>
      <c r="B36" s="42">
        <v>14053366.4</v>
      </c>
    </row>
    <row r="37" spans="1:2" x14ac:dyDescent="0.3">
      <c r="A37" s="53" t="s">
        <v>393</v>
      </c>
      <c r="B37" s="42">
        <v>3000000</v>
      </c>
    </row>
    <row r="38" spans="1:2" x14ac:dyDescent="0.3">
      <c r="A38" s="53" t="s">
        <v>41</v>
      </c>
      <c r="B38" s="42">
        <v>86096450.879999995</v>
      </c>
    </row>
    <row r="39" spans="1:2" x14ac:dyDescent="0.3">
      <c r="A39" s="53" t="s">
        <v>318</v>
      </c>
      <c r="B39" s="42">
        <v>2750000</v>
      </c>
    </row>
    <row r="40" spans="1:2" x14ac:dyDescent="0.3">
      <c r="A40" s="53" t="s">
        <v>56</v>
      </c>
      <c r="B40" s="42">
        <v>1474565234.0000002</v>
      </c>
    </row>
    <row r="41" spans="1:2" x14ac:dyDescent="0.3">
      <c r="A41" s="53" t="s">
        <v>84</v>
      </c>
      <c r="B41" s="42">
        <v>93276158</v>
      </c>
    </row>
    <row r="42" spans="1:2" x14ac:dyDescent="0.3">
      <c r="A42" s="53" t="s">
        <v>75</v>
      </c>
      <c r="B42" s="42"/>
    </row>
    <row r="43" spans="1:2" x14ac:dyDescent="0.3">
      <c r="A43" s="53" t="s">
        <v>173</v>
      </c>
      <c r="B43" s="42">
        <v>3089000</v>
      </c>
    </row>
    <row r="44" spans="1:2" x14ac:dyDescent="0.3">
      <c r="A44" s="53" t="s">
        <v>181</v>
      </c>
      <c r="B44" s="42">
        <v>4802000</v>
      </c>
    </row>
    <row r="45" spans="1:2" x14ac:dyDescent="0.3">
      <c r="A45" s="53" t="s">
        <v>116</v>
      </c>
      <c r="B45" s="42">
        <v>491474287.5</v>
      </c>
    </row>
    <row r="46" spans="1:2" x14ac:dyDescent="0.3">
      <c r="A46" s="53" t="s">
        <v>390</v>
      </c>
      <c r="B46" s="42">
        <v>30000000</v>
      </c>
    </row>
    <row r="47" spans="1:2" x14ac:dyDescent="0.3">
      <c r="A47" s="53" t="s">
        <v>93</v>
      </c>
      <c r="B47" s="42">
        <v>164595000</v>
      </c>
    </row>
    <row r="48" spans="1:2" x14ac:dyDescent="0.3">
      <c r="A48" s="53" t="s">
        <v>385</v>
      </c>
      <c r="B48" s="42">
        <v>490000</v>
      </c>
    </row>
    <row r="49" spans="1:2" x14ac:dyDescent="0.3">
      <c r="A49" s="53" t="s">
        <v>126</v>
      </c>
      <c r="B49" s="42">
        <v>106113283.92999999</v>
      </c>
    </row>
    <row r="50" spans="1:2" x14ac:dyDescent="0.3">
      <c r="A50" s="53" t="s">
        <v>381</v>
      </c>
      <c r="B50" s="42">
        <v>52403878.079999998</v>
      </c>
    </row>
    <row r="51" spans="1:2" x14ac:dyDescent="0.3">
      <c r="A51" s="53" t="s">
        <v>76</v>
      </c>
      <c r="B51" s="42">
        <v>9003456</v>
      </c>
    </row>
    <row r="52" spans="1:2" x14ac:dyDescent="0.3">
      <c r="A52" s="53" t="s">
        <v>208</v>
      </c>
      <c r="B52" s="42">
        <v>34470256</v>
      </c>
    </row>
    <row r="53" spans="1:2" x14ac:dyDescent="0.3">
      <c r="A53" s="53" t="s">
        <v>103</v>
      </c>
      <c r="B53" s="42"/>
    </row>
    <row r="54" spans="1:2" x14ac:dyDescent="0.3">
      <c r="A54" s="53" t="s">
        <v>104</v>
      </c>
      <c r="B54" s="42">
        <v>3060000</v>
      </c>
    </row>
    <row r="55" spans="1:2" x14ac:dyDescent="0.3">
      <c r="A55" s="53" t="s">
        <v>108</v>
      </c>
      <c r="B55" s="42">
        <v>8234514.7999999998</v>
      </c>
    </row>
    <row r="56" spans="1:2" x14ac:dyDescent="0.3">
      <c r="A56" s="53" t="s">
        <v>258</v>
      </c>
      <c r="B56" s="42"/>
    </row>
    <row r="57" spans="1:2" x14ac:dyDescent="0.3">
      <c r="A57" s="53" t="s">
        <v>433</v>
      </c>
      <c r="B57" s="42">
        <v>17059649.879999999</v>
      </c>
    </row>
    <row r="58" spans="1:2" x14ac:dyDescent="0.3">
      <c r="A58" s="53" t="s">
        <v>410</v>
      </c>
      <c r="B58" s="42">
        <v>4900000</v>
      </c>
    </row>
    <row r="59" spans="1:2" x14ac:dyDescent="0.3">
      <c r="A59" s="53" t="s">
        <v>259</v>
      </c>
      <c r="B59" s="42">
        <v>34000000</v>
      </c>
    </row>
    <row r="60" spans="1:2" x14ac:dyDescent="0.3">
      <c r="A60" s="53" t="s">
        <v>264</v>
      </c>
      <c r="B60" s="42">
        <v>1000000</v>
      </c>
    </row>
    <row r="61" spans="1:2" ht="28.8" x14ac:dyDescent="0.3">
      <c r="A61" s="53" t="s">
        <v>339</v>
      </c>
      <c r="B61" s="42">
        <v>0</v>
      </c>
    </row>
    <row r="62" spans="1:2" x14ac:dyDescent="0.3">
      <c r="A62" s="53" t="s">
        <v>265</v>
      </c>
      <c r="B62" s="42">
        <v>12544530</v>
      </c>
    </row>
    <row r="63" spans="1:2" x14ac:dyDescent="0.3">
      <c r="A63" s="53" t="s">
        <v>269</v>
      </c>
      <c r="B63" s="42">
        <v>52216447.640000001</v>
      </c>
    </row>
    <row r="64" spans="1:2" x14ac:dyDescent="0.3">
      <c r="A64" s="53" t="s">
        <v>417</v>
      </c>
      <c r="B64" s="42">
        <v>2830000</v>
      </c>
    </row>
    <row r="65" spans="1:2" x14ac:dyDescent="0.3">
      <c r="A65" s="53" t="s">
        <v>413</v>
      </c>
      <c r="B65" s="42">
        <v>200000</v>
      </c>
    </row>
    <row r="66" spans="1:2" x14ac:dyDescent="0.3">
      <c r="A66" s="53" t="s">
        <v>342</v>
      </c>
      <c r="B66" s="42">
        <v>1965588.4</v>
      </c>
    </row>
    <row r="67" spans="1:2" x14ac:dyDescent="0.3">
      <c r="A67" s="53" t="s">
        <v>270</v>
      </c>
      <c r="B67" s="42">
        <v>17662452.359999999</v>
      </c>
    </row>
    <row r="68" spans="1:2" x14ac:dyDescent="0.3">
      <c r="A68" s="53" t="s">
        <v>473</v>
      </c>
      <c r="B68" s="42">
        <v>3971461969.21</v>
      </c>
    </row>
    <row r="124" ht="56.1" customHeight="1" x14ac:dyDescent="0.3"/>
  </sheetData>
  <pageMargins left="0.70866141732283472" right="0.70866141732283472" top="0.94488188976377963" bottom="0.74803149606299213" header="0.31496062992125984" footer="0.31496062992125984"/>
  <pageSetup paperSize="9" orientation="portrait" r:id="rId2"/>
  <headerFooter>
    <oddHeader xml:space="preserve">&amp;C&amp;"-,Negrita"&amp;13MUNICIPIO DE TLAJOMULCO DE ZÚÑIGA, JALISCO
1ERA MODIFICACIÓN 2024
CLASIFICACION POR PROGRAMA Y PROYECTO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6F343-67F2-4EE0-92FB-B199925CEA70}">
  <dimension ref="B1:C33"/>
  <sheetViews>
    <sheetView view="pageLayout" zoomScaleNormal="100" workbookViewId="0">
      <selection activeCell="B6" sqref="B4:B6"/>
      <pivotSelection pane="bottomRight" showHeader="1" axis="axisRow" activeRow="5" activeCol="1" previousRow="5" previousCol="1" click="1" r:id="rId1">
        <pivotArea dataOnly="0" labelOnly="1" fieldPosition="0">
          <references count="1">
            <reference field="12" count="0"/>
          </references>
        </pivotArea>
      </pivotSelection>
    </sheetView>
  </sheetViews>
  <sheetFormatPr baseColWidth="10" defaultRowHeight="14.4" x14ac:dyDescent="0.3"/>
  <cols>
    <col min="2" max="2" width="50.109375" bestFit="1" customWidth="1"/>
    <col min="3" max="3" width="16.33203125" bestFit="1" customWidth="1"/>
    <col min="4" max="4" width="22.5546875" bestFit="1" customWidth="1"/>
  </cols>
  <sheetData>
    <row r="1" spans="2:3" ht="21" customHeight="1" x14ac:dyDescent="0.3"/>
    <row r="3" spans="2:3" x14ac:dyDescent="0.3">
      <c r="B3" s="10" t="s">
        <v>514</v>
      </c>
      <c r="C3" s="29" t="s">
        <v>485</v>
      </c>
    </row>
    <row r="4" spans="2:3" x14ac:dyDescent="0.3">
      <c r="B4" s="11" t="s">
        <v>488</v>
      </c>
      <c r="C4" s="13">
        <v>69822784.549999997</v>
      </c>
    </row>
    <row r="5" spans="2:3" x14ac:dyDescent="0.3">
      <c r="B5" s="11" t="s">
        <v>489</v>
      </c>
      <c r="C5" s="13">
        <v>747675391.53999996</v>
      </c>
    </row>
    <row r="6" spans="2:3" x14ac:dyDescent="0.3">
      <c r="B6" s="11" t="s">
        <v>490</v>
      </c>
      <c r="C6" s="13">
        <v>3153963793.1199994</v>
      </c>
    </row>
    <row r="7" spans="2:3" x14ac:dyDescent="0.3">
      <c r="B7" s="11" t="s">
        <v>473</v>
      </c>
      <c r="C7" s="13">
        <v>3971461969.2099991</v>
      </c>
    </row>
    <row r="33" ht="35.1" customHeight="1" x14ac:dyDescent="0.3"/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&amp;C&amp;"-,Negrita"&amp;13MUNICIPIO DE TLAJOMULCO DE ZÚÑIGA, JALISCO
1ERA MODIFICACIÓN 2024
CLASIFICACIÓN POR TIPO DE GASTO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DAA76-7337-45A4-90B0-0D1E98B60A19}">
  <dimension ref="A2:C147"/>
  <sheetViews>
    <sheetView view="pageLayout" topLeftCell="A3" zoomScaleNormal="100" workbookViewId="0">
      <selection activeCell="B9" sqref="B9"/>
    </sheetView>
  </sheetViews>
  <sheetFormatPr baseColWidth="10" defaultRowHeight="14.4" x14ac:dyDescent="0.3"/>
  <cols>
    <col min="1" max="1" width="9" style="26" customWidth="1"/>
    <col min="2" max="2" width="61.77734375" style="46" bestFit="1" customWidth="1"/>
    <col min="3" max="3" width="16.33203125" style="26" bestFit="1" customWidth="1"/>
  </cols>
  <sheetData>
    <row r="2" spans="1:3" x14ac:dyDescent="0.3">
      <c r="A2" s="47" t="s">
        <v>16</v>
      </c>
      <c r="B2" s="45" t="s">
        <v>17</v>
      </c>
      <c r="C2" s="29" t="s">
        <v>485</v>
      </c>
    </row>
    <row r="3" spans="1:3" x14ac:dyDescent="0.3">
      <c r="A3" s="26">
        <v>1111</v>
      </c>
      <c r="B3" s="46" t="s">
        <v>368</v>
      </c>
      <c r="C3" s="42">
        <v>12975991.18</v>
      </c>
    </row>
    <row r="4" spans="1:3" x14ac:dyDescent="0.3">
      <c r="A4" s="26">
        <v>1131</v>
      </c>
      <c r="B4" s="46" t="s">
        <v>59</v>
      </c>
      <c r="C4" s="42">
        <v>763253356.46000004</v>
      </c>
    </row>
    <row r="5" spans="1:3" x14ac:dyDescent="0.3">
      <c r="A5" s="26">
        <v>1211</v>
      </c>
      <c r="B5" s="46" t="s">
        <v>369</v>
      </c>
      <c r="C5" s="42">
        <v>0</v>
      </c>
    </row>
    <row r="6" spans="1:3" x14ac:dyDescent="0.3">
      <c r="A6" s="26">
        <v>1221</v>
      </c>
      <c r="B6" s="46" t="s">
        <v>63</v>
      </c>
      <c r="C6" s="42">
        <v>140383363.10999998</v>
      </c>
    </row>
    <row r="7" spans="1:3" x14ac:dyDescent="0.3">
      <c r="A7" s="26">
        <v>1231</v>
      </c>
      <c r="B7" s="46" t="s">
        <v>370</v>
      </c>
      <c r="C7" s="42">
        <v>26400</v>
      </c>
    </row>
    <row r="8" spans="1:3" x14ac:dyDescent="0.3">
      <c r="A8" s="26">
        <v>1321</v>
      </c>
      <c r="B8" s="46" t="s">
        <v>371</v>
      </c>
      <c r="C8" s="42">
        <v>12477803.049999999</v>
      </c>
    </row>
    <row r="9" spans="1:3" x14ac:dyDescent="0.3">
      <c r="A9" s="26">
        <v>1322</v>
      </c>
      <c r="B9" s="46" t="s">
        <v>372</v>
      </c>
      <c r="C9" s="42">
        <v>124778030.50000001</v>
      </c>
    </row>
    <row r="10" spans="1:3" x14ac:dyDescent="0.3">
      <c r="A10" s="26">
        <v>1331</v>
      </c>
      <c r="B10" s="46" t="s">
        <v>373</v>
      </c>
      <c r="C10" s="42">
        <v>700000</v>
      </c>
    </row>
    <row r="11" spans="1:3" x14ac:dyDescent="0.3">
      <c r="A11" s="26">
        <v>1341</v>
      </c>
      <c r="B11" s="46" t="s">
        <v>374</v>
      </c>
      <c r="C11" s="42">
        <v>7500000</v>
      </c>
    </row>
    <row r="12" spans="1:3" x14ac:dyDescent="0.3">
      <c r="A12" s="26">
        <v>1411</v>
      </c>
      <c r="B12" s="46" t="s">
        <v>375</v>
      </c>
      <c r="C12" s="42">
        <v>53904109.180000007</v>
      </c>
    </row>
    <row r="13" spans="1:3" x14ac:dyDescent="0.3">
      <c r="A13" s="26">
        <v>1421</v>
      </c>
      <c r="B13" s="46" t="s">
        <v>376</v>
      </c>
      <c r="C13" s="42">
        <v>26952054.59</v>
      </c>
    </row>
    <row r="14" spans="1:3" x14ac:dyDescent="0.3">
      <c r="A14" s="26">
        <v>1431</v>
      </c>
      <c r="B14" s="46" t="s">
        <v>377</v>
      </c>
      <c r="C14" s="42">
        <v>17968036.390000001</v>
      </c>
    </row>
    <row r="15" spans="1:3" x14ac:dyDescent="0.3">
      <c r="A15" s="26">
        <v>1432</v>
      </c>
      <c r="B15" s="46" t="s">
        <v>378</v>
      </c>
      <c r="C15" s="42">
        <v>157220318.43000001</v>
      </c>
    </row>
    <row r="16" spans="1:3" x14ac:dyDescent="0.3">
      <c r="A16" s="26">
        <v>1441</v>
      </c>
      <c r="B16" s="46" t="s">
        <v>379</v>
      </c>
      <c r="C16" s="42">
        <v>13616211</v>
      </c>
    </row>
    <row r="17" spans="1:3" x14ac:dyDescent="0.3">
      <c r="A17" s="26">
        <v>1521</v>
      </c>
      <c r="B17" s="46" t="s">
        <v>380</v>
      </c>
      <c r="C17" s="42">
        <v>5373789</v>
      </c>
    </row>
    <row r="18" spans="1:3" x14ac:dyDescent="0.3">
      <c r="A18" s="26">
        <v>1591</v>
      </c>
      <c r="B18" s="46" t="s">
        <v>65</v>
      </c>
      <c r="C18" s="42">
        <v>114435771.11000009</v>
      </c>
    </row>
    <row r="19" spans="1:3" x14ac:dyDescent="0.3">
      <c r="A19" s="26">
        <v>1711</v>
      </c>
      <c r="B19" s="46" t="s">
        <v>68</v>
      </c>
      <c r="C19" s="42">
        <v>22000000</v>
      </c>
    </row>
    <row r="20" spans="1:3" x14ac:dyDescent="0.3">
      <c r="A20" s="26">
        <v>2111</v>
      </c>
      <c r="B20" s="46" t="s">
        <v>303</v>
      </c>
      <c r="C20" s="42">
        <v>3488000</v>
      </c>
    </row>
    <row r="21" spans="1:3" x14ac:dyDescent="0.3">
      <c r="A21" s="26">
        <v>2121</v>
      </c>
      <c r="B21" s="46" t="s">
        <v>324</v>
      </c>
      <c r="C21" s="42">
        <v>83000</v>
      </c>
    </row>
    <row r="22" spans="1:3" x14ac:dyDescent="0.3">
      <c r="A22" s="26">
        <v>2131</v>
      </c>
      <c r="B22" s="46" t="s">
        <v>174</v>
      </c>
      <c r="C22" s="42">
        <v>2000000</v>
      </c>
    </row>
    <row r="23" spans="1:3" ht="28.8" x14ac:dyDescent="0.3">
      <c r="A23" s="26">
        <v>2141</v>
      </c>
      <c r="B23" s="46" t="s">
        <v>187</v>
      </c>
      <c r="C23" s="42">
        <v>203000</v>
      </c>
    </row>
    <row r="24" spans="1:3" x14ac:dyDescent="0.3">
      <c r="A24" s="26">
        <v>2151</v>
      </c>
      <c r="B24" s="46" t="s">
        <v>357</v>
      </c>
      <c r="C24" s="42">
        <v>420</v>
      </c>
    </row>
    <row r="25" spans="1:3" x14ac:dyDescent="0.3">
      <c r="A25" s="26">
        <v>2161</v>
      </c>
      <c r="B25" s="46" t="s">
        <v>211</v>
      </c>
      <c r="C25" s="42">
        <v>3976856.1</v>
      </c>
    </row>
    <row r="26" spans="1:3" x14ac:dyDescent="0.3">
      <c r="A26" s="26">
        <v>2171</v>
      </c>
      <c r="B26" s="46" t="s">
        <v>277</v>
      </c>
      <c r="C26" s="42">
        <v>330000</v>
      </c>
    </row>
    <row r="27" spans="1:3" ht="28.8" x14ac:dyDescent="0.3">
      <c r="A27" s="26">
        <v>2181</v>
      </c>
      <c r="B27" s="46" t="s">
        <v>282</v>
      </c>
      <c r="C27" s="42">
        <v>2060000</v>
      </c>
    </row>
    <row r="28" spans="1:3" x14ac:dyDescent="0.3">
      <c r="A28" s="26">
        <v>2211</v>
      </c>
      <c r="B28" s="46" t="s">
        <v>175</v>
      </c>
      <c r="C28" s="42">
        <v>1058665</v>
      </c>
    </row>
    <row r="29" spans="1:3" x14ac:dyDescent="0.3">
      <c r="A29" s="26">
        <v>2221</v>
      </c>
      <c r="B29" s="46" t="s">
        <v>150</v>
      </c>
      <c r="C29" s="42">
        <v>626000</v>
      </c>
    </row>
    <row r="30" spans="1:3" x14ac:dyDescent="0.3">
      <c r="A30" s="26">
        <v>2231</v>
      </c>
      <c r="B30" s="46" t="s">
        <v>176</v>
      </c>
      <c r="C30" s="42">
        <v>5000</v>
      </c>
    </row>
    <row r="31" spans="1:3" ht="28.8" x14ac:dyDescent="0.3">
      <c r="A31" s="26">
        <v>2351</v>
      </c>
      <c r="B31" s="46" t="s">
        <v>151</v>
      </c>
      <c r="C31" s="42">
        <v>500000</v>
      </c>
    </row>
    <row r="32" spans="1:3" x14ac:dyDescent="0.3">
      <c r="A32" s="26">
        <v>2391</v>
      </c>
      <c r="B32" s="46" t="s">
        <v>152</v>
      </c>
      <c r="C32" s="42">
        <v>700000</v>
      </c>
    </row>
    <row r="33" spans="1:3" x14ac:dyDescent="0.3">
      <c r="A33" s="26">
        <v>2411</v>
      </c>
      <c r="B33" s="46" t="s">
        <v>239</v>
      </c>
      <c r="C33" s="42">
        <v>488389.6</v>
      </c>
    </row>
    <row r="34" spans="1:3" x14ac:dyDescent="0.3">
      <c r="A34" s="26">
        <v>2421</v>
      </c>
      <c r="B34" s="46" t="s">
        <v>212</v>
      </c>
      <c r="C34" s="42">
        <v>12980000</v>
      </c>
    </row>
    <row r="35" spans="1:3" x14ac:dyDescent="0.3">
      <c r="A35" s="26">
        <v>2431</v>
      </c>
      <c r="B35" s="46" t="s">
        <v>153</v>
      </c>
      <c r="C35" s="42">
        <v>50000</v>
      </c>
    </row>
    <row r="36" spans="1:3" x14ac:dyDescent="0.3">
      <c r="A36" s="26">
        <v>2441</v>
      </c>
      <c r="B36" s="46" t="s">
        <v>328</v>
      </c>
      <c r="C36" s="42">
        <v>100000</v>
      </c>
    </row>
    <row r="37" spans="1:3" x14ac:dyDescent="0.3">
      <c r="A37" s="26">
        <v>2451</v>
      </c>
      <c r="B37" s="46" t="s">
        <v>154</v>
      </c>
      <c r="C37" s="42">
        <v>547757.19999999995</v>
      </c>
    </row>
    <row r="38" spans="1:3" x14ac:dyDescent="0.3">
      <c r="A38" s="26">
        <v>2461</v>
      </c>
      <c r="B38" s="46" t="s">
        <v>177</v>
      </c>
      <c r="C38" s="42">
        <v>11902333</v>
      </c>
    </row>
    <row r="39" spans="1:3" x14ac:dyDescent="0.3">
      <c r="A39" s="26">
        <v>2471</v>
      </c>
      <c r="B39" s="46" t="s">
        <v>178</v>
      </c>
      <c r="C39" s="42">
        <v>3478625.68</v>
      </c>
    </row>
    <row r="40" spans="1:3" x14ac:dyDescent="0.3">
      <c r="A40" s="26">
        <v>2481</v>
      </c>
      <c r="B40" s="46" t="s">
        <v>213</v>
      </c>
      <c r="C40" s="42">
        <v>10000</v>
      </c>
    </row>
    <row r="41" spans="1:3" x14ac:dyDescent="0.3">
      <c r="A41" s="26">
        <v>2491</v>
      </c>
      <c r="B41" s="46" t="s">
        <v>188</v>
      </c>
      <c r="C41" s="42">
        <v>6420948.2000000002</v>
      </c>
    </row>
    <row r="42" spans="1:3" x14ac:dyDescent="0.3">
      <c r="A42" s="26">
        <v>2511</v>
      </c>
      <c r="B42" s="46" t="s">
        <v>240</v>
      </c>
      <c r="C42" s="42">
        <v>4500000</v>
      </c>
    </row>
    <row r="43" spans="1:3" x14ac:dyDescent="0.3">
      <c r="A43" s="26">
        <v>2521</v>
      </c>
      <c r="B43" s="46" t="s">
        <v>172</v>
      </c>
      <c r="C43" s="42">
        <v>623580</v>
      </c>
    </row>
    <row r="44" spans="1:3" x14ac:dyDescent="0.3">
      <c r="A44" s="26">
        <v>2531</v>
      </c>
      <c r="B44" s="46" t="s">
        <v>182</v>
      </c>
      <c r="C44" s="42">
        <v>6450000</v>
      </c>
    </row>
    <row r="45" spans="1:3" x14ac:dyDescent="0.3">
      <c r="A45" s="26">
        <v>2541</v>
      </c>
      <c r="B45" s="46" t="s">
        <v>183</v>
      </c>
      <c r="C45" s="42">
        <v>7154500</v>
      </c>
    </row>
    <row r="46" spans="1:3" x14ac:dyDescent="0.3">
      <c r="A46" s="26">
        <v>2551</v>
      </c>
      <c r="B46" s="46" t="s">
        <v>241</v>
      </c>
      <c r="C46" s="42">
        <v>250000</v>
      </c>
    </row>
    <row r="47" spans="1:3" x14ac:dyDescent="0.3">
      <c r="A47" s="26">
        <v>2561</v>
      </c>
      <c r="B47" s="46" t="s">
        <v>214</v>
      </c>
      <c r="C47" s="42">
        <v>2357500</v>
      </c>
    </row>
    <row r="48" spans="1:3" x14ac:dyDescent="0.3">
      <c r="A48" s="26">
        <v>2591</v>
      </c>
      <c r="B48" s="46" t="s">
        <v>278</v>
      </c>
      <c r="C48" s="42">
        <v>3775271.34</v>
      </c>
    </row>
    <row r="49" spans="1:3" x14ac:dyDescent="0.3">
      <c r="A49" s="26">
        <v>2611</v>
      </c>
      <c r="B49" s="46" t="s">
        <v>112</v>
      </c>
      <c r="C49" s="42">
        <v>94024132</v>
      </c>
    </row>
    <row r="50" spans="1:3" x14ac:dyDescent="0.3">
      <c r="A50" s="26">
        <v>2711</v>
      </c>
      <c r="B50" s="46" t="s">
        <v>215</v>
      </c>
      <c r="C50" s="42">
        <v>5913856.0899999999</v>
      </c>
    </row>
    <row r="51" spans="1:3" x14ac:dyDescent="0.3">
      <c r="A51" s="26">
        <v>2721</v>
      </c>
      <c r="B51" s="46" t="s">
        <v>155</v>
      </c>
      <c r="C51" s="42">
        <v>4971470.4000000004</v>
      </c>
    </row>
    <row r="52" spans="1:3" x14ac:dyDescent="0.3">
      <c r="A52" s="26">
        <v>2821</v>
      </c>
      <c r="B52" s="46" t="s">
        <v>283</v>
      </c>
      <c r="C52" s="42">
        <v>840000</v>
      </c>
    </row>
    <row r="53" spans="1:3" x14ac:dyDescent="0.3">
      <c r="A53" s="26">
        <v>2831</v>
      </c>
      <c r="B53" s="46" t="s">
        <v>110</v>
      </c>
      <c r="C53" s="42">
        <v>3364514.8</v>
      </c>
    </row>
    <row r="54" spans="1:3" x14ac:dyDescent="0.3">
      <c r="A54" s="26">
        <v>2911</v>
      </c>
      <c r="B54" s="46" t="s">
        <v>156</v>
      </c>
      <c r="C54" s="42">
        <v>3627279.86</v>
      </c>
    </row>
    <row r="55" spans="1:3" x14ac:dyDescent="0.3">
      <c r="A55" s="26">
        <v>2921</v>
      </c>
      <c r="B55" s="46" t="s">
        <v>179</v>
      </c>
      <c r="C55" s="42">
        <v>96000</v>
      </c>
    </row>
    <row r="56" spans="1:3" ht="28.8" x14ac:dyDescent="0.3">
      <c r="A56" s="26">
        <v>2931</v>
      </c>
      <c r="B56" s="46" t="s">
        <v>304</v>
      </c>
      <c r="C56" s="42">
        <v>0</v>
      </c>
    </row>
    <row r="57" spans="1:3" ht="28.8" x14ac:dyDescent="0.3">
      <c r="A57" s="26">
        <v>2941</v>
      </c>
      <c r="B57" s="46" t="s">
        <v>189</v>
      </c>
      <c r="C57" s="42">
        <v>1137000</v>
      </c>
    </row>
    <row r="58" spans="1:3" x14ac:dyDescent="0.3">
      <c r="A58" s="26">
        <v>2961</v>
      </c>
      <c r="B58" s="46" t="s">
        <v>358</v>
      </c>
      <c r="C58" s="42">
        <v>958880</v>
      </c>
    </row>
    <row r="59" spans="1:3" x14ac:dyDescent="0.3">
      <c r="A59" s="26">
        <v>2971</v>
      </c>
      <c r="B59" s="46" t="s">
        <v>407</v>
      </c>
      <c r="C59" s="42">
        <v>60000</v>
      </c>
    </row>
    <row r="60" spans="1:3" ht="28.8" x14ac:dyDescent="0.3">
      <c r="A60" s="26">
        <v>2981</v>
      </c>
      <c r="B60" s="46" t="s">
        <v>242</v>
      </c>
      <c r="C60" s="42">
        <v>898350.4</v>
      </c>
    </row>
    <row r="61" spans="1:3" x14ac:dyDescent="0.3">
      <c r="A61" s="26">
        <v>2991</v>
      </c>
      <c r="B61" s="46" t="s">
        <v>190</v>
      </c>
      <c r="C61" s="42">
        <v>1624</v>
      </c>
    </row>
    <row r="62" spans="1:3" x14ac:dyDescent="0.3">
      <c r="A62" s="26">
        <v>3111</v>
      </c>
      <c r="B62" s="46" t="s">
        <v>129</v>
      </c>
      <c r="C62" s="42">
        <v>324087283.93000001</v>
      </c>
    </row>
    <row r="63" spans="1:3" x14ac:dyDescent="0.3">
      <c r="A63" s="26">
        <v>3141</v>
      </c>
      <c r="B63" s="46" t="s">
        <v>191</v>
      </c>
      <c r="C63" s="42">
        <v>2720000</v>
      </c>
    </row>
    <row r="64" spans="1:3" x14ac:dyDescent="0.3">
      <c r="A64" s="26">
        <v>3161</v>
      </c>
      <c r="B64" s="46" t="s">
        <v>192</v>
      </c>
      <c r="C64" s="42">
        <v>10027022.4</v>
      </c>
    </row>
    <row r="65" spans="1:3" x14ac:dyDescent="0.3">
      <c r="A65" s="26">
        <v>3181</v>
      </c>
      <c r="B65" s="46" t="s">
        <v>193</v>
      </c>
      <c r="C65" s="42">
        <v>20500</v>
      </c>
    </row>
    <row r="66" spans="1:3" x14ac:dyDescent="0.3">
      <c r="A66" s="26">
        <v>3221</v>
      </c>
      <c r="B66" s="46" t="s">
        <v>359</v>
      </c>
      <c r="C66" s="42">
        <v>1848000</v>
      </c>
    </row>
    <row r="67" spans="1:3" ht="28.8" x14ac:dyDescent="0.3">
      <c r="A67" s="26">
        <v>3231</v>
      </c>
      <c r="B67" s="46" t="s">
        <v>201</v>
      </c>
      <c r="C67" s="42">
        <v>8651997</v>
      </c>
    </row>
    <row r="68" spans="1:3" x14ac:dyDescent="0.3">
      <c r="A68" s="26">
        <v>3251</v>
      </c>
      <c r="B68" s="46" t="s">
        <v>79</v>
      </c>
      <c r="C68" s="42">
        <v>124743130.18000002</v>
      </c>
    </row>
    <row r="69" spans="1:3" x14ac:dyDescent="0.3">
      <c r="A69" s="26">
        <v>3261</v>
      </c>
      <c r="B69" s="46" t="s">
        <v>157</v>
      </c>
      <c r="C69" s="42">
        <v>103769672</v>
      </c>
    </row>
    <row r="70" spans="1:3" x14ac:dyDescent="0.3">
      <c r="A70" s="26">
        <v>3291</v>
      </c>
      <c r="B70" s="46" t="s">
        <v>159</v>
      </c>
      <c r="C70" s="42">
        <v>692000</v>
      </c>
    </row>
    <row r="71" spans="1:3" x14ac:dyDescent="0.3">
      <c r="A71" s="26">
        <v>3311</v>
      </c>
      <c r="B71" s="46" t="s">
        <v>243</v>
      </c>
      <c r="C71" s="42">
        <v>9422000</v>
      </c>
    </row>
    <row r="72" spans="1:3" ht="28.8" x14ac:dyDescent="0.3">
      <c r="A72" s="26">
        <v>3321</v>
      </c>
      <c r="B72" s="46" t="s">
        <v>244</v>
      </c>
      <c r="C72" s="42">
        <v>5469408</v>
      </c>
    </row>
    <row r="73" spans="1:3" ht="28.8" x14ac:dyDescent="0.3">
      <c r="A73" s="26">
        <v>3331</v>
      </c>
      <c r="B73" s="46" t="s">
        <v>202</v>
      </c>
      <c r="C73" s="42">
        <v>8045268</v>
      </c>
    </row>
    <row r="74" spans="1:3" x14ac:dyDescent="0.3">
      <c r="A74" s="26">
        <v>3341</v>
      </c>
      <c r="B74" s="46" t="s">
        <v>107</v>
      </c>
      <c r="C74" s="42">
        <v>3735486</v>
      </c>
    </row>
    <row r="75" spans="1:3" x14ac:dyDescent="0.3">
      <c r="A75" s="26">
        <v>3351</v>
      </c>
      <c r="B75" s="46" t="s">
        <v>268</v>
      </c>
      <c r="C75" s="42">
        <v>470000</v>
      </c>
    </row>
    <row r="76" spans="1:3" x14ac:dyDescent="0.3">
      <c r="A76" s="26">
        <v>3361</v>
      </c>
      <c r="B76" s="46" t="s">
        <v>284</v>
      </c>
      <c r="C76" s="42">
        <v>13575131</v>
      </c>
    </row>
    <row r="77" spans="1:3" x14ac:dyDescent="0.3">
      <c r="A77" s="26">
        <v>3371</v>
      </c>
      <c r="B77" s="46" t="s">
        <v>360</v>
      </c>
      <c r="C77" s="42">
        <v>25006935</v>
      </c>
    </row>
    <row r="78" spans="1:3" x14ac:dyDescent="0.3">
      <c r="A78" s="26">
        <v>3381</v>
      </c>
      <c r="B78" s="46" t="s">
        <v>245</v>
      </c>
      <c r="C78" s="42">
        <v>43150000</v>
      </c>
    </row>
    <row r="79" spans="1:3" x14ac:dyDescent="0.3">
      <c r="A79" s="26">
        <v>3391</v>
      </c>
      <c r="B79" s="46" t="s">
        <v>203</v>
      </c>
      <c r="C79" s="42">
        <v>22230000</v>
      </c>
    </row>
    <row r="80" spans="1:3" x14ac:dyDescent="0.3">
      <c r="A80" s="26">
        <v>3411</v>
      </c>
      <c r="B80" s="46" t="s">
        <v>305</v>
      </c>
      <c r="C80" s="42">
        <v>13500000</v>
      </c>
    </row>
    <row r="81" spans="1:3" x14ac:dyDescent="0.3">
      <c r="A81" s="26">
        <v>3421</v>
      </c>
      <c r="B81" s="46" t="s">
        <v>306</v>
      </c>
      <c r="C81" s="42">
        <v>79910000</v>
      </c>
    </row>
    <row r="82" spans="1:3" x14ac:dyDescent="0.3">
      <c r="A82" s="26">
        <v>3431</v>
      </c>
      <c r="B82" s="46" t="s">
        <v>307</v>
      </c>
      <c r="C82" s="42">
        <v>1850000</v>
      </c>
    </row>
    <row r="83" spans="1:3" x14ac:dyDescent="0.3">
      <c r="A83" s="26">
        <v>3441</v>
      </c>
      <c r="B83" s="46" t="s">
        <v>361</v>
      </c>
      <c r="C83" s="42">
        <v>160000</v>
      </c>
    </row>
    <row r="84" spans="1:3" x14ac:dyDescent="0.3">
      <c r="A84" s="26">
        <v>3451</v>
      </c>
      <c r="B84" s="46" t="s">
        <v>362</v>
      </c>
      <c r="C84" s="42">
        <v>6000000</v>
      </c>
    </row>
    <row r="85" spans="1:3" x14ac:dyDescent="0.3">
      <c r="A85" s="26">
        <v>3471</v>
      </c>
      <c r="B85" s="46" t="s">
        <v>194</v>
      </c>
      <c r="C85" s="42">
        <v>400000</v>
      </c>
    </row>
    <row r="86" spans="1:3" x14ac:dyDescent="0.3">
      <c r="A86" s="26">
        <v>3481</v>
      </c>
      <c r="B86" s="46" t="s">
        <v>363</v>
      </c>
      <c r="C86" s="42">
        <v>1180000</v>
      </c>
    </row>
    <row r="87" spans="1:3" x14ac:dyDescent="0.3">
      <c r="A87" s="26">
        <v>3491</v>
      </c>
      <c r="B87" s="46" t="s">
        <v>316</v>
      </c>
      <c r="C87" s="42">
        <v>0</v>
      </c>
    </row>
    <row r="88" spans="1:3" x14ac:dyDescent="0.3">
      <c r="A88" s="26">
        <v>3511</v>
      </c>
      <c r="B88" s="46" t="s">
        <v>308</v>
      </c>
      <c r="C88" s="42">
        <v>19685740</v>
      </c>
    </row>
    <row r="89" spans="1:3" ht="28.8" x14ac:dyDescent="0.3">
      <c r="A89" s="26">
        <v>3521</v>
      </c>
      <c r="B89" s="46" t="s">
        <v>195</v>
      </c>
      <c r="C89" s="42">
        <v>59000</v>
      </c>
    </row>
    <row r="90" spans="1:3" ht="28.8" x14ac:dyDescent="0.3">
      <c r="A90" s="26">
        <v>3531</v>
      </c>
      <c r="B90" s="46" t="s">
        <v>196</v>
      </c>
      <c r="C90" s="42">
        <v>129193</v>
      </c>
    </row>
    <row r="91" spans="1:3" ht="28.8" x14ac:dyDescent="0.3">
      <c r="A91" s="26">
        <v>3541</v>
      </c>
      <c r="B91" s="46" t="s">
        <v>216</v>
      </c>
      <c r="C91" s="42">
        <v>650000</v>
      </c>
    </row>
    <row r="92" spans="1:3" x14ac:dyDescent="0.3">
      <c r="A92" s="26">
        <v>3551</v>
      </c>
      <c r="B92" s="46" t="s">
        <v>364</v>
      </c>
      <c r="C92" s="42">
        <v>7000000</v>
      </c>
    </row>
    <row r="93" spans="1:3" x14ac:dyDescent="0.3">
      <c r="A93" s="26">
        <v>3561</v>
      </c>
      <c r="B93" s="46" t="s">
        <v>217</v>
      </c>
      <c r="C93" s="42">
        <v>30000</v>
      </c>
    </row>
    <row r="94" spans="1:3" ht="28.8" x14ac:dyDescent="0.3">
      <c r="A94" s="26">
        <v>3571</v>
      </c>
      <c r="B94" s="46" t="s">
        <v>180</v>
      </c>
      <c r="C94" s="42">
        <v>112821072.0099998</v>
      </c>
    </row>
    <row r="95" spans="1:3" x14ac:dyDescent="0.3">
      <c r="A95" s="26">
        <v>3581</v>
      </c>
      <c r="B95" s="46" t="s">
        <v>96</v>
      </c>
      <c r="C95" s="42">
        <v>165335000</v>
      </c>
    </row>
    <row r="96" spans="1:3" ht="28.8" x14ac:dyDescent="0.3">
      <c r="A96" s="26">
        <v>3611</v>
      </c>
      <c r="B96" s="46" t="s">
        <v>353</v>
      </c>
      <c r="C96" s="42">
        <v>36740000</v>
      </c>
    </row>
    <row r="97" spans="1:3" ht="28.8" x14ac:dyDescent="0.3">
      <c r="A97" s="26">
        <v>3631</v>
      </c>
      <c r="B97" s="46" t="s">
        <v>365</v>
      </c>
      <c r="C97" s="42">
        <v>4866666.55</v>
      </c>
    </row>
    <row r="98" spans="1:3" x14ac:dyDescent="0.3">
      <c r="A98" s="26">
        <v>3651</v>
      </c>
      <c r="B98" s="46" t="s">
        <v>355</v>
      </c>
      <c r="C98" s="42">
        <v>4728216</v>
      </c>
    </row>
    <row r="99" spans="1:3" ht="28.8" x14ac:dyDescent="0.3">
      <c r="A99" s="26">
        <v>3661</v>
      </c>
      <c r="B99" s="46" t="s">
        <v>356</v>
      </c>
      <c r="C99" s="42">
        <v>8995784</v>
      </c>
    </row>
    <row r="100" spans="1:3" x14ac:dyDescent="0.3">
      <c r="A100" s="26">
        <v>3711</v>
      </c>
      <c r="B100" s="46" t="s">
        <v>309</v>
      </c>
      <c r="C100" s="42">
        <v>23667.690000000002</v>
      </c>
    </row>
    <row r="101" spans="1:3" x14ac:dyDescent="0.3">
      <c r="A101" s="26">
        <v>3721</v>
      </c>
      <c r="B101" s="46" t="s">
        <v>310</v>
      </c>
      <c r="C101" s="42">
        <v>2480</v>
      </c>
    </row>
    <row r="102" spans="1:3" x14ac:dyDescent="0.3">
      <c r="A102" s="26">
        <v>3751</v>
      </c>
      <c r="B102" s="46" t="s">
        <v>349</v>
      </c>
      <c r="C102" s="42">
        <v>11397.95</v>
      </c>
    </row>
    <row r="103" spans="1:3" x14ac:dyDescent="0.3">
      <c r="A103" s="26">
        <v>3791</v>
      </c>
      <c r="B103" s="46" t="s">
        <v>311</v>
      </c>
      <c r="C103" s="42">
        <v>3500</v>
      </c>
    </row>
    <row r="104" spans="1:3" x14ac:dyDescent="0.3">
      <c r="A104" s="26">
        <v>3821</v>
      </c>
      <c r="B104" s="46" t="s">
        <v>160</v>
      </c>
      <c r="C104" s="42">
        <v>16794666.600000001</v>
      </c>
    </row>
    <row r="105" spans="1:3" x14ac:dyDescent="0.3">
      <c r="A105" s="26">
        <v>3911</v>
      </c>
      <c r="B105" s="46" t="s">
        <v>366</v>
      </c>
      <c r="C105" s="42">
        <v>700000</v>
      </c>
    </row>
    <row r="106" spans="1:3" x14ac:dyDescent="0.3">
      <c r="A106" s="26">
        <v>3921</v>
      </c>
      <c r="B106" s="46" t="s">
        <v>45</v>
      </c>
      <c r="C106" s="42">
        <v>3253192.9899999998</v>
      </c>
    </row>
    <row r="107" spans="1:3" x14ac:dyDescent="0.3">
      <c r="A107" s="26">
        <v>3922</v>
      </c>
      <c r="B107" s="46" t="s">
        <v>246</v>
      </c>
      <c r="C107" s="42">
        <v>11800000</v>
      </c>
    </row>
    <row r="108" spans="1:3" x14ac:dyDescent="0.3">
      <c r="A108" s="26">
        <v>3941</v>
      </c>
      <c r="B108" s="46" t="s">
        <v>281</v>
      </c>
      <c r="C108" s="42">
        <v>11711937.890000001</v>
      </c>
    </row>
    <row r="109" spans="1:3" x14ac:dyDescent="0.3">
      <c r="A109" s="26">
        <v>3942</v>
      </c>
      <c r="B109" s="46" t="s">
        <v>321</v>
      </c>
      <c r="C109" s="42">
        <v>450000</v>
      </c>
    </row>
    <row r="110" spans="1:3" x14ac:dyDescent="0.3">
      <c r="A110" s="26">
        <v>3951</v>
      </c>
      <c r="B110" s="46" t="s">
        <v>322</v>
      </c>
      <c r="C110" s="42">
        <v>300000</v>
      </c>
    </row>
    <row r="111" spans="1:3" x14ac:dyDescent="0.3">
      <c r="A111" s="26">
        <v>3961</v>
      </c>
      <c r="B111" s="46" t="s">
        <v>312</v>
      </c>
      <c r="C111" s="42">
        <v>18000</v>
      </c>
    </row>
    <row r="112" spans="1:3" x14ac:dyDescent="0.3">
      <c r="A112" s="26">
        <v>3962</v>
      </c>
      <c r="B112" s="46" t="s">
        <v>285</v>
      </c>
      <c r="C112" s="42">
        <v>220000</v>
      </c>
    </row>
    <row r="113" spans="1:3" ht="28.8" x14ac:dyDescent="0.3">
      <c r="A113" s="26">
        <v>4211</v>
      </c>
      <c r="B113" s="46" t="s">
        <v>255</v>
      </c>
      <c r="C113" s="42">
        <v>122367575.80999999</v>
      </c>
    </row>
    <row r="114" spans="1:3" ht="28.8" x14ac:dyDescent="0.3">
      <c r="A114" s="26">
        <v>4251</v>
      </c>
      <c r="B114" s="46" t="s">
        <v>317</v>
      </c>
      <c r="C114" s="42">
        <v>9158535.4499999993</v>
      </c>
    </row>
    <row r="115" spans="1:3" x14ac:dyDescent="0.3">
      <c r="A115" s="26">
        <v>4311</v>
      </c>
      <c r="B115" s="46" t="s">
        <v>145</v>
      </c>
      <c r="C115" s="42">
        <v>3900000</v>
      </c>
    </row>
    <row r="116" spans="1:3" x14ac:dyDescent="0.3">
      <c r="A116" s="26">
        <v>4411</v>
      </c>
      <c r="B116" s="46" t="s">
        <v>228</v>
      </c>
      <c r="C116" s="42">
        <v>97316146</v>
      </c>
    </row>
    <row r="117" spans="1:3" x14ac:dyDescent="0.3">
      <c r="A117" s="26">
        <v>4421</v>
      </c>
      <c r="B117" s="46" t="s">
        <v>414</v>
      </c>
      <c r="C117" s="42">
        <v>200000</v>
      </c>
    </row>
    <row r="118" spans="1:3" x14ac:dyDescent="0.3">
      <c r="A118" s="26">
        <v>4431</v>
      </c>
      <c r="B118" s="46" t="s">
        <v>411</v>
      </c>
      <c r="C118" s="42">
        <v>4300000</v>
      </c>
    </row>
    <row r="119" spans="1:3" x14ac:dyDescent="0.3">
      <c r="A119" s="26">
        <v>4451</v>
      </c>
      <c r="B119" s="46" t="s">
        <v>262</v>
      </c>
      <c r="C119" s="42">
        <v>33150000</v>
      </c>
    </row>
    <row r="120" spans="1:3" x14ac:dyDescent="0.3">
      <c r="A120" s="26">
        <v>4481</v>
      </c>
      <c r="B120" s="46" t="s">
        <v>399</v>
      </c>
      <c r="C120" s="42">
        <v>1000000</v>
      </c>
    </row>
    <row r="121" spans="1:3" x14ac:dyDescent="0.3">
      <c r="A121" s="26">
        <v>5111</v>
      </c>
      <c r="B121" s="46" t="s">
        <v>367</v>
      </c>
      <c r="C121" s="42">
        <v>1183500</v>
      </c>
    </row>
    <row r="122" spans="1:3" x14ac:dyDescent="0.3">
      <c r="A122" s="26">
        <v>5121</v>
      </c>
      <c r="B122" s="46" t="s">
        <v>167</v>
      </c>
      <c r="C122" s="42">
        <v>100000</v>
      </c>
    </row>
    <row r="123" spans="1:3" x14ac:dyDescent="0.3">
      <c r="A123" s="26">
        <v>5151</v>
      </c>
      <c r="B123" s="46" t="s">
        <v>197</v>
      </c>
      <c r="C123" s="42">
        <v>645000</v>
      </c>
    </row>
    <row r="124" spans="1:3" x14ac:dyDescent="0.3">
      <c r="A124" s="26">
        <v>5191</v>
      </c>
      <c r="B124" s="46" t="s">
        <v>198</v>
      </c>
      <c r="C124" s="42">
        <v>1203122</v>
      </c>
    </row>
    <row r="125" spans="1:3" x14ac:dyDescent="0.3">
      <c r="A125" s="26">
        <v>5231</v>
      </c>
      <c r="B125" s="46" t="s">
        <v>200</v>
      </c>
      <c r="C125" s="42">
        <v>272400</v>
      </c>
    </row>
    <row r="126" spans="1:3" x14ac:dyDescent="0.3">
      <c r="A126" s="26">
        <v>5311</v>
      </c>
      <c r="B126" s="46" t="s">
        <v>168</v>
      </c>
      <c r="C126" s="42">
        <v>4416039</v>
      </c>
    </row>
    <row r="127" spans="1:3" x14ac:dyDescent="0.3">
      <c r="A127" s="26">
        <v>5321</v>
      </c>
      <c r="B127" s="46" t="s">
        <v>218</v>
      </c>
      <c r="C127" s="42">
        <v>1105112</v>
      </c>
    </row>
    <row r="128" spans="1:3" x14ac:dyDescent="0.3">
      <c r="A128" s="26">
        <v>5451</v>
      </c>
      <c r="B128" s="46" t="s">
        <v>169</v>
      </c>
      <c r="C128" s="42">
        <v>0</v>
      </c>
    </row>
    <row r="129" spans="1:3" x14ac:dyDescent="0.3">
      <c r="A129" s="26">
        <v>5611</v>
      </c>
      <c r="B129" s="46" t="s">
        <v>247</v>
      </c>
      <c r="C129" s="42">
        <v>198564.4</v>
      </c>
    </row>
    <row r="130" spans="1:3" x14ac:dyDescent="0.3">
      <c r="A130" s="26">
        <v>5621</v>
      </c>
      <c r="B130" s="46" t="s">
        <v>219</v>
      </c>
      <c r="C130" s="42">
        <v>90000</v>
      </c>
    </row>
    <row r="131" spans="1:3" x14ac:dyDescent="0.3">
      <c r="A131" s="26">
        <v>5631</v>
      </c>
      <c r="B131" s="46" t="s">
        <v>384</v>
      </c>
      <c r="C131" s="42">
        <v>45765</v>
      </c>
    </row>
    <row r="132" spans="1:3" ht="28.8" x14ac:dyDescent="0.3">
      <c r="A132" s="26">
        <v>5641</v>
      </c>
      <c r="B132" s="46" t="s">
        <v>220</v>
      </c>
      <c r="C132" s="42">
        <v>461745.64</v>
      </c>
    </row>
    <row r="133" spans="1:3" x14ac:dyDescent="0.3">
      <c r="A133" s="26">
        <v>5651</v>
      </c>
      <c r="B133" s="46" t="s">
        <v>184</v>
      </c>
      <c r="C133" s="42">
        <v>1104400</v>
      </c>
    </row>
    <row r="134" spans="1:3" ht="28.8" x14ac:dyDescent="0.3">
      <c r="A134" s="26">
        <v>5661</v>
      </c>
      <c r="B134" s="46" t="s">
        <v>221</v>
      </c>
      <c r="C134" s="42">
        <v>81805</v>
      </c>
    </row>
    <row r="135" spans="1:3" x14ac:dyDescent="0.3">
      <c r="A135" s="26">
        <v>5671</v>
      </c>
      <c r="B135" s="46" t="s">
        <v>170</v>
      </c>
      <c r="C135" s="42">
        <v>2160000</v>
      </c>
    </row>
    <row r="136" spans="1:3" x14ac:dyDescent="0.3">
      <c r="A136" s="26">
        <v>5691</v>
      </c>
      <c r="B136" s="46" t="s">
        <v>88</v>
      </c>
      <c r="C136" s="42">
        <v>74316000</v>
      </c>
    </row>
    <row r="137" spans="1:3" x14ac:dyDescent="0.3">
      <c r="A137" s="26">
        <v>5781</v>
      </c>
      <c r="B137" s="46" t="s">
        <v>280</v>
      </c>
      <c r="C137" s="42">
        <v>50000</v>
      </c>
    </row>
    <row r="138" spans="1:3" x14ac:dyDescent="0.3">
      <c r="A138" s="26">
        <v>5811</v>
      </c>
      <c r="B138" s="46" t="s">
        <v>476</v>
      </c>
      <c r="C138" s="42">
        <v>23000000</v>
      </c>
    </row>
    <row r="139" spans="1:3" x14ac:dyDescent="0.3">
      <c r="A139" s="26">
        <v>5911</v>
      </c>
      <c r="B139" s="46" t="s">
        <v>204</v>
      </c>
      <c r="C139" s="42">
        <v>6022500</v>
      </c>
    </row>
    <row r="140" spans="1:3" x14ac:dyDescent="0.3">
      <c r="A140" s="26">
        <v>5971</v>
      </c>
      <c r="B140" s="46" t="s">
        <v>205</v>
      </c>
      <c r="C140" s="42">
        <v>4294761</v>
      </c>
    </row>
    <row r="141" spans="1:3" x14ac:dyDescent="0.3">
      <c r="A141" s="26">
        <v>6121</v>
      </c>
      <c r="B141" s="46" t="s">
        <v>120</v>
      </c>
      <c r="C141" s="42">
        <v>116200000</v>
      </c>
    </row>
    <row r="142" spans="1:3" ht="28.8" x14ac:dyDescent="0.3">
      <c r="A142" s="26">
        <v>6131</v>
      </c>
      <c r="B142" s="46" t="s">
        <v>122</v>
      </c>
      <c r="C142" s="42">
        <v>231243076</v>
      </c>
    </row>
    <row r="143" spans="1:3" x14ac:dyDescent="0.3">
      <c r="A143" s="26">
        <v>6151</v>
      </c>
      <c r="B143" s="46" t="s">
        <v>123</v>
      </c>
      <c r="C143" s="42">
        <v>173936211.5</v>
      </c>
    </row>
    <row r="144" spans="1:3" ht="28.8" x14ac:dyDescent="0.3">
      <c r="A144" s="26">
        <v>6321</v>
      </c>
      <c r="B144" s="46" t="s">
        <v>313</v>
      </c>
      <c r="C144" s="42">
        <v>105545390</v>
      </c>
    </row>
    <row r="145" spans="1:3" ht="28.8" x14ac:dyDescent="0.3">
      <c r="A145" s="26">
        <v>9111</v>
      </c>
      <c r="B145" s="46" t="s">
        <v>50</v>
      </c>
      <c r="C145" s="42">
        <v>43522784.549999997</v>
      </c>
    </row>
    <row r="146" spans="1:3" x14ac:dyDescent="0.3">
      <c r="A146" s="26">
        <v>9211</v>
      </c>
      <c r="B146" s="46" t="s">
        <v>51</v>
      </c>
      <c r="C146" s="42">
        <v>26300000</v>
      </c>
    </row>
    <row r="147" spans="1:3" ht="28.8" x14ac:dyDescent="0.3">
      <c r="A147" s="46" t="s">
        <v>473</v>
      </c>
      <c r="C147" s="42">
        <v>3971461969.2099996</v>
      </c>
    </row>
  </sheetData>
  <pageMargins left="0.70866141732283472" right="0.70866141732283472" top="1.1417322834645669" bottom="0.74803149606299213" header="0.31496062992125984" footer="0.31496062992125984"/>
  <pageSetup paperSize="9" orientation="portrait" r:id="rId2"/>
  <headerFooter>
    <oddHeader>&amp;C&amp;"-,Negrita"&amp;13MUNICIPIO DE TLAJOMULCO DE ZÚÑIGA, JALISCO
1ERA MODIFICACIÓN 2024
CLASIFICACION POR OBJETO DEL GASTO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2"/>
  <sheetViews>
    <sheetView view="pageLayout" zoomScale="80" zoomScaleNormal="100" zoomScalePageLayoutView="80" workbookViewId="0">
      <selection activeCell="B9" sqref="B9"/>
    </sheetView>
  </sheetViews>
  <sheetFormatPr baseColWidth="10" defaultRowHeight="14.4" x14ac:dyDescent="0.3"/>
  <cols>
    <col min="1" max="1" width="11.44140625" style="26" customWidth="1"/>
    <col min="2" max="2" width="39.6640625" style="46" bestFit="1" customWidth="1"/>
    <col min="3" max="5" width="17.5546875" bestFit="1" customWidth="1"/>
    <col min="6" max="6" width="16.33203125" bestFit="1" customWidth="1"/>
  </cols>
  <sheetData>
    <row r="1" spans="1:6" ht="21" customHeight="1" x14ac:dyDescent="0.3"/>
    <row r="3" spans="1:6" hidden="1" x14ac:dyDescent="0.3">
      <c r="A3" s="47" t="s">
        <v>486</v>
      </c>
      <c r="B3" s="26"/>
      <c r="C3" s="10" t="s">
        <v>487</v>
      </c>
    </row>
    <row r="4" spans="1:6" s="26" customFormat="1" ht="57.6" x14ac:dyDescent="0.3">
      <c r="A4" s="43" t="s">
        <v>516</v>
      </c>
      <c r="B4" s="43" t="s">
        <v>515</v>
      </c>
      <c r="C4" s="46" t="s">
        <v>488</v>
      </c>
      <c r="D4" s="26" t="s">
        <v>489</v>
      </c>
      <c r="E4" s="26" t="s">
        <v>490</v>
      </c>
      <c r="F4" s="26" t="s">
        <v>473</v>
      </c>
    </row>
    <row r="5" spans="1:6" x14ac:dyDescent="0.3">
      <c r="A5" s="26">
        <v>1000</v>
      </c>
      <c r="B5" t="s">
        <v>56</v>
      </c>
      <c r="C5" s="13"/>
      <c r="D5" s="13"/>
      <c r="E5" s="13">
        <v>1473565234.0000002</v>
      </c>
      <c r="F5" s="13">
        <v>1473565234.0000002</v>
      </c>
    </row>
    <row r="6" spans="1:6" x14ac:dyDescent="0.3">
      <c r="A6" s="26">
        <v>2000</v>
      </c>
      <c r="B6" t="s">
        <v>109</v>
      </c>
      <c r="C6" s="13"/>
      <c r="D6" s="13"/>
      <c r="E6" s="13">
        <v>192012953.67000005</v>
      </c>
      <c r="F6" s="13">
        <v>192012953.67000005</v>
      </c>
    </row>
    <row r="7" spans="1:6" x14ac:dyDescent="0.3">
      <c r="A7" s="26">
        <v>3000</v>
      </c>
      <c r="B7" t="s">
        <v>44</v>
      </c>
      <c r="C7" s="13"/>
      <c r="D7" s="13"/>
      <c r="E7" s="13">
        <v>1216993348.1900003</v>
      </c>
      <c r="F7" s="13">
        <v>1216993348.1900003</v>
      </c>
    </row>
    <row r="8" spans="1:6" ht="28.8" x14ac:dyDescent="0.3">
      <c r="A8" s="26">
        <v>4000</v>
      </c>
      <c r="B8" s="28" t="s">
        <v>144</v>
      </c>
      <c r="C8" s="13"/>
      <c r="D8" s="13"/>
      <c r="E8" s="13">
        <v>271392257.25999999</v>
      </c>
      <c r="F8" s="13">
        <v>271392257.25999999</v>
      </c>
    </row>
    <row r="9" spans="1:6" x14ac:dyDescent="0.3">
      <c r="A9" s="26">
        <v>5000</v>
      </c>
      <c r="B9" t="s">
        <v>87</v>
      </c>
      <c r="C9" s="13"/>
      <c r="D9" s="13">
        <v>120750714.04000001</v>
      </c>
      <c r="E9" s="13"/>
      <c r="F9" s="13">
        <v>120750714.04000001</v>
      </c>
    </row>
    <row r="10" spans="1:6" x14ac:dyDescent="0.3">
      <c r="A10" s="26">
        <v>6000</v>
      </c>
      <c r="B10" t="s">
        <v>119</v>
      </c>
      <c r="C10" s="13"/>
      <c r="D10" s="13">
        <v>626924677.5</v>
      </c>
      <c r="E10" s="13"/>
      <c r="F10" s="13">
        <v>626924677.5</v>
      </c>
    </row>
    <row r="11" spans="1:6" x14ac:dyDescent="0.3">
      <c r="A11" s="26">
        <v>9000</v>
      </c>
      <c r="B11" t="s">
        <v>49</v>
      </c>
      <c r="C11" s="13">
        <v>69822784.549999997</v>
      </c>
      <c r="D11" s="13"/>
      <c r="E11" s="13"/>
      <c r="F11" s="13">
        <v>69822784.549999997</v>
      </c>
    </row>
    <row r="12" spans="1:6" x14ac:dyDescent="0.3">
      <c r="A12" s="26" t="s">
        <v>473</v>
      </c>
      <c r="B12" s="26"/>
      <c r="C12" s="13">
        <v>69822784.549999997</v>
      </c>
      <c r="D12" s="13">
        <v>747675391.53999996</v>
      </c>
      <c r="E12" s="13">
        <v>3153963793.1200008</v>
      </c>
      <c r="F12" s="13">
        <v>3971461969.210001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 xml:space="preserve">&amp;C&amp;"-,Negrita"&amp;13MUNICIPIO DE TLAJOMULCO DE ZÚÑIGA, JALISCO
1ERA MODIFICACIÓN 2024
CLASIFICACIÓN ECONÓMICA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9D5BC-54D2-4A24-ABB0-2C7FF884649E}">
  <dimension ref="A2:B21"/>
  <sheetViews>
    <sheetView view="pageLayout" zoomScaleNormal="100" workbookViewId="0">
      <selection activeCell="A12" sqref="A12"/>
    </sheetView>
  </sheetViews>
  <sheetFormatPr baseColWidth="10" defaultRowHeight="14.4" x14ac:dyDescent="0.3"/>
  <cols>
    <col min="1" max="1" width="111.33203125" bestFit="1" customWidth="1"/>
    <col min="2" max="2" width="15.5546875" bestFit="1" customWidth="1"/>
    <col min="3" max="3" width="25.109375" bestFit="1" customWidth="1"/>
    <col min="4" max="4" width="103.44140625" bestFit="1" customWidth="1"/>
    <col min="5" max="5" width="15.5546875" bestFit="1" customWidth="1"/>
  </cols>
  <sheetData>
    <row r="2" spans="1:2" s="48" customFormat="1" hidden="1" x14ac:dyDescent="0.3">
      <c r="A2" s="10" t="s">
        <v>14</v>
      </c>
      <c r="B2" s="11">
        <v>6000</v>
      </c>
    </row>
    <row r="4" spans="1:2" x14ac:dyDescent="0.3">
      <c r="A4" s="30" t="s">
        <v>484</v>
      </c>
      <c r="B4" s="31" t="s">
        <v>485</v>
      </c>
    </row>
    <row r="5" spans="1:2" x14ac:dyDescent="0.3">
      <c r="A5" s="11" t="s">
        <v>300</v>
      </c>
      <c r="B5" s="13"/>
    </row>
    <row r="6" spans="1:2" x14ac:dyDescent="0.3">
      <c r="A6" s="27" t="s">
        <v>40</v>
      </c>
      <c r="B6" s="13"/>
    </row>
    <row r="7" spans="1:2" x14ac:dyDescent="0.3">
      <c r="A7" s="33">
        <v>6321</v>
      </c>
      <c r="B7" s="13"/>
    </row>
    <row r="8" spans="1:2" x14ac:dyDescent="0.3">
      <c r="A8" s="34" t="s">
        <v>313</v>
      </c>
      <c r="B8" s="13">
        <v>105545390</v>
      </c>
    </row>
    <row r="9" spans="1:2" x14ac:dyDescent="0.3">
      <c r="A9" s="11" t="s">
        <v>116</v>
      </c>
      <c r="B9" s="13"/>
    </row>
    <row r="10" spans="1:2" x14ac:dyDescent="0.3">
      <c r="A10" s="27" t="s">
        <v>75</v>
      </c>
      <c r="B10" s="13"/>
    </row>
    <row r="11" spans="1:2" x14ac:dyDescent="0.3">
      <c r="A11" s="33">
        <v>6121</v>
      </c>
      <c r="B11" s="13"/>
    </row>
    <row r="12" spans="1:2" x14ac:dyDescent="0.3">
      <c r="A12" s="34" t="s">
        <v>120</v>
      </c>
      <c r="B12" s="13">
        <v>116200000</v>
      </c>
    </row>
    <row r="13" spans="1:2" x14ac:dyDescent="0.3">
      <c r="A13" s="33">
        <v>6131</v>
      </c>
      <c r="B13" s="13"/>
    </row>
    <row r="14" spans="1:2" x14ac:dyDescent="0.3">
      <c r="A14" s="34" t="s">
        <v>122</v>
      </c>
      <c r="B14" s="13">
        <v>231243076</v>
      </c>
    </row>
    <row r="15" spans="1:2" x14ac:dyDescent="0.3">
      <c r="A15" s="33">
        <v>6151</v>
      </c>
      <c r="B15" s="13"/>
    </row>
    <row r="16" spans="1:2" x14ac:dyDescent="0.3">
      <c r="A16" s="34" t="s">
        <v>123</v>
      </c>
      <c r="B16" s="13">
        <v>143936211.5</v>
      </c>
    </row>
    <row r="17" spans="1:2" x14ac:dyDescent="0.3">
      <c r="A17" s="11" t="s">
        <v>390</v>
      </c>
      <c r="B17" s="13"/>
    </row>
    <row r="18" spans="1:2" x14ac:dyDescent="0.3">
      <c r="A18" s="27" t="s">
        <v>75</v>
      </c>
      <c r="B18" s="13"/>
    </row>
    <row r="19" spans="1:2" x14ac:dyDescent="0.3">
      <c r="A19" s="33">
        <v>6151</v>
      </c>
      <c r="B19" s="13"/>
    </row>
    <row r="20" spans="1:2" x14ac:dyDescent="0.3">
      <c r="A20" s="34" t="s">
        <v>123</v>
      </c>
      <c r="B20" s="13">
        <v>30000000</v>
      </c>
    </row>
    <row r="21" spans="1:2" x14ac:dyDescent="0.3">
      <c r="A21" s="11" t="s">
        <v>473</v>
      </c>
      <c r="B21" s="13">
        <v>626924677.5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&amp;C&amp;"-,Negrita"&amp;13MUNICIPIO DE TLAJOMULCO DE ZÚÑIGA, JALISCO
1ERA MODIFICACIÓN 2024
CAPITULO 6000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6"/>
  <sheetViews>
    <sheetView tabSelected="1" view="pageLayout" zoomScaleNormal="100" workbookViewId="0">
      <selection activeCell="B10" sqref="B10"/>
    </sheetView>
  </sheetViews>
  <sheetFormatPr baseColWidth="10" defaultRowHeight="14.4" x14ac:dyDescent="0.3"/>
  <cols>
    <col min="1" max="1" width="11.6640625" customWidth="1"/>
    <col min="2" max="2" width="50.5546875" bestFit="1" customWidth="1"/>
    <col min="3" max="3" width="15.5546875" bestFit="1" customWidth="1"/>
  </cols>
  <sheetData>
    <row r="1" spans="1:3" ht="21" customHeight="1" x14ac:dyDescent="0.3"/>
    <row r="3" spans="1:3" x14ac:dyDescent="0.3">
      <c r="A3" s="30" t="s">
        <v>16</v>
      </c>
      <c r="B3" s="30" t="s">
        <v>17</v>
      </c>
      <c r="C3" s="31" t="s">
        <v>485</v>
      </c>
    </row>
    <row r="4" spans="1:3" ht="28.8" x14ac:dyDescent="0.3">
      <c r="A4">
        <v>9111</v>
      </c>
      <c r="B4" s="28" t="s">
        <v>50</v>
      </c>
      <c r="C4" s="13">
        <v>43522784.549999997</v>
      </c>
    </row>
    <row r="5" spans="1:3" ht="28.8" x14ac:dyDescent="0.3">
      <c r="A5">
        <v>9211</v>
      </c>
      <c r="B5" s="28" t="s">
        <v>51</v>
      </c>
      <c r="C5" s="13">
        <v>26300000</v>
      </c>
    </row>
    <row r="6" spans="1:3" x14ac:dyDescent="0.3">
      <c r="A6" t="s">
        <v>473</v>
      </c>
      <c r="C6" s="13">
        <v>69822784.549999997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&amp;C&amp;"-,Negrita"&amp;13MUNICIPIO DE TLAJOMULCO DE ZÚÑIGA, JALISCO
1ERA MODIFICACIÓN 2024
DEUDA PÚBLICA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9AA19-5027-46C4-865B-6A5017DF9552}">
  <dimension ref="A2:B34"/>
  <sheetViews>
    <sheetView view="pageLayout" zoomScaleNormal="100" workbookViewId="0">
      <selection activeCell="A12" sqref="A12"/>
    </sheetView>
  </sheetViews>
  <sheetFormatPr baseColWidth="10" defaultRowHeight="14.4" x14ac:dyDescent="0.3"/>
  <cols>
    <col min="1" max="1" width="67.88671875" customWidth="1"/>
    <col min="2" max="2" width="15.5546875" bestFit="1" customWidth="1"/>
    <col min="3" max="3" width="25.109375" bestFit="1" customWidth="1"/>
    <col min="4" max="4" width="103.44140625" bestFit="1" customWidth="1"/>
    <col min="5" max="5" width="15.5546875" bestFit="1" customWidth="1"/>
  </cols>
  <sheetData>
    <row r="2" spans="1:2" s="50" customFormat="1" hidden="1" x14ac:dyDescent="0.3">
      <c r="A2" s="10" t="s">
        <v>14</v>
      </c>
      <c r="B2" s="11">
        <v>4000</v>
      </c>
    </row>
    <row r="3" spans="1:2" s="49" customFormat="1" x14ac:dyDescent="0.3"/>
    <row r="4" spans="1:2" x14ac:dyDescent="0.3">
      <c r="A4" s="10" t="s">
        <v>513</v>
      </c>
      <c r="B4" s="31" t="s">
        <v>485</v>
      </c>
    </row>
    <row r="5" spans="1:2" x14ac:dyDescent="0.3">
      <c r="A5" s="11" t="s">
        <v>273</v>
      </c>
      <c r="B5" s="13"/>
    </row>
    <row r="6" spans="1:2" x14ac:dyDescent="0.3">
      <c r="A6" s="27" t="s">
        <v>274</v>
      </c>
      <c r="B6" s="13">
        <v>649200</v>
      </c>
    </row>
    <row r="7" spans="1:2" x14ac:dyDescent="0.3">
      <c r="A7" s="11" t="s">
        <v>224</v>
      </c>
      <c r="B7" s="13"/>
    </row>
    <row r="8" spans="1:2" x14ac:dyDescent="0.3">
      <c r="A8" s="27" t="s">
        <v>295</v>
      </c>
      <c r="B8" s="13">
        <v>960000</v>
      </c>
    </row>
    <row r="9" spans="1:2" x14ac:dyDescent="0.3">
      <c r="A9" s="27" t="s">
        <v>331</v>
      </c>
      <c r="B9" s="13">
        <v>4677246</v>
      </c>
    </row>
    <row r="10" spans="1:2" x14ac:dyDescent="0.3">
      <c r="A10" s="27" t="s">
        <v>439</v>
      </c>
      <c r="B10" s="13">
        <v>6135546.4699999997</v>
      </c>
    </row>
    <row r="11" spans="1:2" x14ac:dyDescent="0.3">
      <c r="A11" s="27" t="s">
        <v>444</v>
      </c>
      <c r="B11" s="13">
        <v>13523208.92</v>
      </c>
    </row>
    <row r="12" spans="1:2" x14ac:dyDescent="0.3">
      <c r="A12" s="27" t="s">
        <v>398</v>
      </c>
      <c r="B12" s="13">
        <v>1000000</v>
      </c>
    </row>
    <row r="13" spans="1:2" x14ac:dyDescent="0.3">
      <c r="A13" s="27" t="s">
        <v>225</v>
      </c>
      <c r="B13" s="13">
        <v>4500000</v>
      </c>
    </row>
    <row r="14" spans="1:2" x14ac:dyDescent="0.3">
      <c r="A14" s="27" t="s">
        <v>231</v>
      </c>
      <c r="B14" s="13">
        <v>5600000</v>
      </c>
    </row>
    <row r="15" spans="1:2" x14ac:dyDescent="0.3">
      <c r="A15" s="27" t="s">
        <v>252</v>
      </c>
      <c r="B15" s="13">
        <v>14778438.16</v>
      </c>
    </row>
    <row r="16" spans="1:2" x14ac:dyDescent="0.3">
      <c r="A16" s="27" t="s">
        <v>451</v>
      </c>
      <c r="B16" s="13">
        <v>68471532.379999995</v>
      </c>
    </row>
    <row r="17" spans="1:2" x14ac:dyDescent="0.3">
      <c r="A17" s="27" t="s">
        <v>234</v>
      </c>
      <c r="B17" s="13">
        <v>1200000</v>
      </c>
    </row>
    <row r="18" spans="1:2" x14ac:dyDescent="0.3">
      <c r="A18" s="11" t="s">
        <v>140</v>
      </c>
      <c r="B18" s="13"/>
    </row>
    <row r="19" spans="1:2" x14ac:dyDescent="0.3">
      <c r="A19" s="27" t="s">
        <v>424</v>
      </c>
      <c r="B19" s="13">
        <v>100000</v>
      </c>
    </row>
    <row r="20" spans="1:2" x14ac:dyDescent="0.3">
      <c r="A20" s="27" t="s">
        <v>141</v>
      </c>
      <c r="B20" s="13">
        <v>3000000</v>
      </c>
    </row>
    <row r="21" spans="1:2" x14ac:dyDescent="0.3">
      <c r="A21" s="27" t="s">
        <v>146</v>
      </c>
      <c r="B21" s="13">
        <v>400000</v>
      </c>
    </row>
    <row r="22" spans="1:2" x14ac:dyDescent="0.3">
      <c r="A22" s="27" t="s">
        <v>171</v>
      </c>
      <c r="B22" s="13">
        <v>500000</v>
      </c>
    </row>
    <row r="23" spans="1:2" x14ac:dyDescent="0.3">
      <c r="A23" s="11" t="s">
        <v>40</v>
      </c>
      <c r="B23" s="13"/>
    </row>
    <row r="24" spans="1:2" x14ac:dyDescent="0.3">
      <c r="A24" s="27" t="s">
        <v>41</v>
      </c>
      <c r="B24" s="13">
        <v>11358535.449999999</v>
      </c>
    </row>
    <row r="25" spans="1:2" x14ac:dyDescent="0.3">
      <c r="A25" s="11" t="s">
        <v>258</v>
      </c>
      <c r="B25" s="13"/>
    </row>
    <row r="26" spans="1:2" x14ac:dyDescent="0.3">
      <c r="A26" s="27" t="s">
        <v>433</v>
      </c>
      <c r="B26" s="13">
        <v>17059649.879999999</v>
      </c>
    </row>
    <row r="27" spans="1:2" x14ac:dyDescent="0.3">
      <c r="A27" s="27" t="s">
        <v>410</v>
      </c>
      <c r="B27" s="13">
        <v>4400000</v>
      </c>
    </row>
    <row r="28" spans="1:2" x14ac:dyDescent="0.3">
      <c r="A28" s="27" t="s">
        <v>259</v>
      </c>
      <c r="B28" s="13">
        <v>30000000</v>
      </c>
    </row>
    <row r="29" spans="1:2" x14ac:dyDescent="0.3">
      <c r="A29" s="27" t="s">
        <v>264</v>
      </c>
      <c r="B29" s="13">
        <v>1000000</v>
      </c>
    </row>
    <row r="30" spans="1:2" x14ac:dyDescent="0.3">
      <c r="A30" s="27" t="s">
        <v>265</v>
      </c>
      <c r="B30" s="13">
        <v>12000000</v>
      </c>
    </row>
    <row r="31" spans="1:2" x14ac:dyDescent="0.3">
      <c r="A31" s="27" t="s">
        <v>269</v>
      </c>
      <c r="B31" s="13">
        <v>52216447.640000001</v>
      </c>
    </row>
    <row r="32" spans="1:2" x14ac:dyDescent="0.3">
      <c r="A32" s="27" t="s">
        <v>413</v>
      </c>
      <c r="B32" s="13">
        <v>200000</v>
      </c>
    </row>
    <row r="33" spans="1:2" x14ac:dyDescent="0.3">
      <c r="A33" s="27" t="s">
        <v>270</v>
      </c>
      <c r="B33" s="13">
        <v>17662452.359999999</v>
      </c>
    </row>
    <row r="34" spans="1:2" x14ac:dyDescent="0.3">
      <c r="A34" s="11" t="s">
        <v>473</v>
      </c>
      <c r="B34" s="13">
        <v>271392257.25999999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&amp;C&amp;"-,Negrita"&amp;13MUNICIPIO DE TLAJOMULCO DE ZÚÑIGA, JALISCO
1ERA MODIFICACIÓN 2024
APOYOS Y SUBSIDIOS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D60"/>
  <sheetViews>
    <sheetView view="pageLayout" zoomScale="80" zoomScaleNormal="100" zoomScalePageLayoutView="80" workbookViewId="0">
      <selection activeCell="B19" activeCellId="1" sqref="B16:D16 B19:D19"/>
      <pivotSelection pane="bottomRight" showHeader="1" extendable="1" axis="axisRow" dimension="1" start="17" min="9" max="28" activeRow="18" activeCol="1" previousRow="15" previousCol="1" click="1" r:id="rId1">
        <pivotArea dataOnly="0" axis="axisRow" fieldPosition="0">
          <references count="1">
            <reference field="5" count="2">
              <x v="6"/>
              <x v="7"/>
            </reference>
          </references>
        </pivotArea>
      </pivotSelection>
    </sheetView>
  </sheetViews>
  <sheetFormatPr baseColWidth="10" defaultRowHeight="14.4" x14ac:dyDescent="0.3"/>
  <cols>
    <col min="1" max="1" width="37.33203125" customWidth="1"/>
    <col min="2" max="2" width="16.6640625" bestFit="1" customWidth="1"/>
    <col min="3" max="3" width="51.88671875" bestFit="1" customWidth="1"/>
    <col min="4" max="4" width="16.6640625" bestFit="1" customWidth="1"/>
    <col min="5" max="5" width="20.33203125" customWidth="1"/>
    <col min="6" max="6" width="51.5546875" bestFit="1" customWidth="1"/>
    <col min="7" max="7" width="16.6640625" bestFit="1" customWidth="1"/>
  </cols>
  <sheetData>
    <row r="1" spans="1:4" x14ac:dyDescent="0.3">
      <c r="A1" s="10" t="s">
        <v>492</v>
      </c>
      <c r="B1" s="10" t="s">
        <v>491</v>
      </c>
      <c r="C1" s="10" t="s">
        <v>3</v>
      </c>
      <c r="D1" s="32" t="s">
        <v>486</v>
      </c>
    </row>
    <row r="2" spans="1:4" x14ac:dyDescent="0.3">
      <c r="A2" t="s">
        <v>506</v>
      </c>
      <c r="D2" s="13"/>
    </row>
    <row r="3" spans="1:4" x14ac:dyDescent="0.3">
      <c r="B3" t="s">
        <v>505</v>
      </c>
      <c r="D3" s="13"/>
    </row>
    <row r="4" spans="1:4" x14ac:dyDescent="0.3">
      <c r="C4" t="s">
        <v>135</v>
      </c>
      <c r="D4" s="13">
        <v>11758000</v>
      </c>
    </row>
    <row r="5" spans="1:4" x14ac:dyDescent="0.3">
      <c r="A5" t="s">
        <v>508</v>
      </c>
      <c r="D5" s="13"/>
    </row>
    <row r="6" spans="1:4" x14ac:dyDescent="0.3">
      <c r="B6" t="s">
        <v>509</v>
      </c>
      <c r="D6" s="13"/>
    </row>
    <row r="7" spans="1:4" x14ac:dyDescent="0.3">
      <c r="C7" t="s">
        <v>81</v>
      </c>
      <c r="D7" s="13">
        <v>107329524.40000001</v>
      </c>
    </row>
    <row r="8" spans="1:4" x14ac:dyDescent="0.3">
      <c r="A8" t="s">
        <v>507</v>
      </c>
      <c r="D8" s="13"/>
    </row>
    <row r="9" spans="1:4" x14ac:dyDescent="0.3">
      <c r="B9" t="s">
        <v>423</v>
      </c>
      <c r="D9" s="13"/>
    </row>
    <row r="10" spans="1:4" x14ac:dyDescent="0.3">
      <c r="C10" t="s">
        <v>423</v>
      </c>
      <c r="D10" s="13">
        <v>100000</v>
      </c>
    </row>
    <row r="11" spans="1:4" x14ac:dyDescent="0.3">
      <c r="A11" t="s">
        <v>499</v>
      </c>
      <c r="D11" s="13"/>
    </row>
    <row r="12" spans="1:4" x14ac:dyDescent="0.3">
      <c r="B12" t="s">
        <v>503</v>
      </c>
      <c r="D12" s="13"/>
    </row>
    <row r="13" spans="1:4" x14ac:dyDescent="0.3">
      <c r="C13" t="s">
        <v>409</v>
      </c>
      <c r="D13" s="13">
        <v>5100000</v>
      </c>
    </row>
    <row r="14" spans="1:4" x14ac:dyDescent="0.3">
      <c r="B14" t="s">
        <v>249</v>
      </c>
      <c r="D14" s="13"/>
    </row>
    <row r="15" spans="1:4" x14ac:dyDescent="0.3">
      <c r="C15" t="s">
        <v>249</v>
      </c>
      <c r="D15" s="13">
        <v>138116320.5</v>
      </c>
    </row>
    <row r="16" spans="1:4" x14ac:dyDescent="0.3">
      <c r="B16" t="s">
        <v>498</v>
      </c>
      <c r="D16" s="13"/>
    </row>
    <row r="17" spans="1:4" x14ac:dyDescent="0.3">
      <c r="C17" t="s">
        <v>90</v>
      </c>
      <c r="D17" s="13">
        <v>164595000</v>
      </c>
    </row>
    <row r="18" spans="1:4" x14ac:dyDescent="0.3">
      <c r="C18" t="s">
        <v>401</v>
      </c>
      <c r="D18" s="13">
        <v>3980000</v>
      </c>
    </row>
    <row r="19" spans="1:4" x14ac:dyDescent="0.3">
      <c r="B19" t="s">
        <v>504</v>
      </c>
      <c r="D19" s="13"/>
    </row>
    <row r="20" spans="1:4" x14ac:dyDescent="0.3">
      <c r="C20" t="s">
        <v>448</v>
      </c>
      <c r="D20" s="13">
        <v>68471532.379999995</v>
      </c>
    </row>
    <row r="21" spans="1:4" x14ac:dyDescent="0.3">
      <c r="C21" t="s">
        <v>436</v>
      </c>
      <c r="D21" s="13">
        <v>19658755.390000001</v>
      </c>
    </row>
    <row r="22" spans="1:4" x14ac:dyDescent="0.3">
      <c r="B22" t="s">
        <v>502</v>
      </c>
      <c r="D22" s="13"/>
    </row>
    <row r="23" spans="1:4" x14ac:dyDescent="0.3">
      <c r="C23" t="s">
        <v>416</v>
      </c>
      <c r="D23" s="13">
        <v>2830000</v>
      </c>
    </row>
    <row r="24" spans="1:4" x14ac:dyDescent="0.3">
      <c r="C24" t="s">
        <v>430</v>
      </c>
      <c r="D24" s="13">
        <v>17059649.879999999</v>
      </c>
    </row>
    <row r="25" spans="1:4" x14ac:dyDescent="0.3">
      <c r="B25" t="s">
        <v>501</v>
      </c>
      <c r="D25" s="13"/>
    </row>
    <row r="26" spans="1:4" x14ac:dyDescent="0.3">
      <c r="C26" t="s">
        <v>207</v>
      </c>
      <c r="D26" s="13">
        <v>34470256</v>
      </c>
    </row>
    <row r="27" spans="1:4" x14ac:dyDescent="0.3">
      <c r="B27" t="s">
        <v>500</v>
      </c>
      <c r="D27" s="13"/>
    </row>
    <row r="28" spans="1:4" x14ac:dyDescent="0.3">
      <c r="C28" t="s">
        <v>125</v>
      </c>
      <c r="D28" s="13">
        <v>106113283.92999999</v>
      </c>
    </row>
    <row r="29" spans="1:4" x14ac:dyDescent="0.3">
      <c r="C29" t="s">
        <v>223</v>
      </c>
      <c r="D29" s="13">
        <v>488671520.2099998</v>
      </c>
    </row>
    <row r="30" spans="1:4" x14ac:dyDescent="0.3">
      <c r="A30" t="s">
        <v>495</v>
      </c>
      <c r="D30" s="13"/>
    </row>
    <row r="31" spans="1:4" x14ac:dyDescent="0.3">
      <c r="B31" t="s">
        <v>497</v>
      </c>
      <c r="D31" s="13"/>
    </row>
    <row r="32" spans="1:4" ht="68.400000000000006" customHeight="1" x14ac:dyDescent="0.3">
      <c r="C32" t="s">
        <v>98</v>
      </c>
      <c r="D32" s="13">
        <v>48741646.799999997</v>
      </c>
    </row>
    <row r="33" spans="1:4" x14ac:dyDescent="0.3">
      <c r="C33" t="s">
        <v>72</v>
      </c>
      <c r="D33" s="13">
        <v>25894456</v>
      </c>
    </row>
    <row r="34" spans="1:4" x14ac:dyDescent="0.3">
      <c r="B34" t="s">
        <v>496</v>
      </c>
      <c r="D34" s="13"/>
    </row>
    <row r="35" spans="1:4" x14ac:dyDescent="0.3">
      <c r="C35" t="s">
        <v>287</v>
      </c>
      <c r="D35" s="13">
        <v>2525000</v>
      </c>
    </row>
    <row r="36" spans="1:4" x14ac:dyDescent="0.3">
      <c r="C36" t="s">
        <v>35</v>
      </c>
      <c r="D36" s="13">
        <v>2726047023.7200012</v>
      </c>
    </row>
    <row r="37" spans="1:4" x14ac:dyDescent="0.3">
      <c r="A37" t="s">
        <v>473</v>
      </c>
      <c r="D37" s="13">
        <v>3971461969.210001</v>
      </c>
    </row>
    <row r="60" ht="52.5" customHeight="1" x14ac:dyDescent="0.3"/>
  </sheetData>
  <pageMargins left="0.70866141732283472" right="0.70866141732283472" top="1.1417322834645669" bottom="0.74803149606299213" header="0.31496062992125984" footer="0.31496062992125984"/>
  <pageSetup paperSize="9" scale="77" orientation="landscape" r:id="rId2"/>
  <headerFooter>
    <oddHeader xml:space="preserve">&amp;C&amp;"-,Negrita"&amp;13MUNICIPIO DE TLAJOMULCO DE ZÚÑIGA, JALISCO
1ERA MODIFICACIÓN 2024
CLASIFICACIÓN FUNCIONAL  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31"/>
  <sheetViews>
    <sheetView view="pageLayout" topLeftCell="A722" zoomScaleNormal="100" workbookViewId="0">
      <selection activeCell="B554" sqref="B554"/>
    </sheetView>
  </sheetViews>
  <sheetFormatPr baseColWidth="10" defaultRowHeight="14.4" x14ac:dyDescent="0.3"/>
  <cols>
    <col min="1" max="1" width="67.5546875" style="26" customWidth="1"/>
    <col min="2" max="2" width="16.33203125" style="26" bestFit="1" customWidth="1"/>
    <col min="3" max="3" width="22.5546875" bestFit="1" customWidth="1"/>
  </cols>
  <sheetData>
    <row r="1" spans="1:2" ht="21" customHeight="1" x14ac:dyDescent="0.3"/>
    <row r="3" spans="1:2" x14ac:dyDescent="0.3">
      <c r="A3" s="51" t="s">
        <v>512</v>
      </c>
      <c r="B3" s="29" t="s">
        <v>485</v>
      </c>
    </row>
    <row r="4" spans="1:2" x14ac:dyDescent="0.3">
      <c r="A4" s="55" t="s">
        <v>443</v>
      </c>
      <c r="B4" s="56"/>
    </row>
    <row r="5" spans="1:2" x14ac:dyDescent="0.3">
      <c r="A5" s="55" t="s">
        <v>444</v>
      </c>
      <c r="B5" s="56"/>
    </row>
    <row r="6" spans="1:2" x14ac:dyDescent="0.3">
      <c r="A6" s="55" t="s">
        <v>224</v>
      </c>
      <c r="B6" s="56"/>
    </row>
    <row r="7" spans="1:2" x14ac:dyDescent="0.3">
      <c r="A7" s="55">
        <v>4211</v>
      </c>
      <c r="B7" s="56"/>
    </row>
    <row r="8" spans="1:2" x14ac:dyDescent="0.3">
      <c r="A8" s="55" t="s">
        <v>255</v>
      </c>
      <c r="B8" s="56">
        <v>13523208.92</v>
      </c>
    </row>
    <row r="9" spans="1:2" x14ac:dyDescent="0.3">
      <c r="A9" s="55" t="s">
        <v>102</v>
      </c>
      <c r="B9" s="56"/>
    </row>
    <row r="10" spans="1:2" x14ac:dyDescent="0.3">
      <c r="A10" s="55" t="s">
        <v>104</v>
      </c>
      <c r="B10" s="56"/>
    </row>
    <row r="11" spans="1:2" x14ac:dyDescent="0.3">
      <c r="A11" s="55" t="s">
        <v>103</v>
      </c>
      <c r="B11" s="56"/>
    </row>
    <row r="12" spans="1:2" x14ac:dyDescent="0.3">
      <c r="A12" s="55">
        <v>3181</v>
      </c>
      <c r="B12" s="56"/>
    </row>
    <row r="13" spans="1:2" x14ac:dyDescent="0.3">
      <c r="A13" s="55" t="s">
        <v>193</v>
      </c>
      <c r="B13" s="56">
        <v>10000</v>
      </c>
    </row>
    <row r="14" spans="1:2" x14ac:dyDescent="0.3">
      <c r="A14" s="55">
        <v>3341</v>
      </c>
      <c r="B14" s="56"/>
    </row>
    <row r="15" spans="1:2" x14ac:dyDescent="0.3">
      <c r="A15" s="55" t="s">
        <v>107</v>
      </c>
      <c r="B15" s="56">
        <v>3000000</v>
      </c>
    </row>
    <row r="16" spans="1:2" x14ac:dyDescent="0.3">
      <c r="A16" s="55">
        <v>3941</v>
      </c>
      <c r="B16" s="56"/>
    </row>
    <row r="17" spans="1:2" x14ac:dyDescent="0.3">
      <c r="A17" s="55" t="s">
        <v>281</v>
      </c>
      <c r="B17" s="56">
        <v>50000</v>
      </c>
    </row>
    <row r="18" spans="1:2" x14ac:dyDescent="0.3">
      <c r="A18" s="55" t="s">
        <v>108</v>
      </c>
      <c r="B18" s="56"/>
    </row>
    <row r="19" spans="1:2" x14ac:dyDescent="0.3">
      <c r="A19" s="55" t="s">
        <v>103</v>
      </c>
      <c r="B19" s="56"/>
    </row>
    <row r="20" spans="1:2" x14ac:dyDescent="0.3">
      <c r="A20" s="55">
        <v>2181</v>
      </c>
      <c r="B20" s="56"/>
    </row>
    <row r="21" spans="1:2" x14ac:dyDescent="0.3">
      <c r="A21" s="55" t="s">
        <v>282</v>
      </c>
      <c r="B21" s="56">
        <v>60000</v>
      </c>
    </row>
    <row r="22" spans="1:2" x14ac:dyDescent="0.3">
      <c r="A22" s="55">
        <v>2211</v>
      </c>
      <c r="B22" s="56"/>
    </row>
    <row r="23" spans="1:2" x14ac:dyDescent="0.3">
      <c r="A23" s="55" t="s">
        <v>175</v>
      </c>
      <c r="B23" s="56">
        <v>390000</v>
      </c>
    </row>
    <row r="24" spans="1:2" x14ac:dyDescent="0.3">
      <c r="A24" s="55">
        <v>2711</v>
      </c>
      <c r="B24" s="56"/>
    </row>
    <row r="25" spans="1:2" x14ac:dyDescent="0.3">
      <c r="A25" s="55" t="s">
        <v>215</v>
      </c>
      <c r="B25" s="56">
        <v>1300000</v>
      </c>
    </row>
    <row r="26" spans="1:2" x14ac:dyDescent="0.3">
      <c r="A26" s="55">
        <v>2821</v>
      </c>
      <c r="B26" s="56"/>
    </row>
    <row r="27" spans="1:2" x14ac:dyDescent="0.3">
      <c r="A27" s="55" t="s">
        <v>283</v>
      </c>
      <c r="B27" s="56">
        <v>840000</v>
      </c>
    </row>
    <row r="28" spans="1:2" x14ac:dyDescent="0.3">
      <c r="A28" s="55">
        <v>2831</v>
      </c>
      <c r="B28" s="56"/>
    </row>
    <row r="29" spans="1:2" x14ac:dyDescent="0.3">
      <c r="A29" s="55" t="s">
        <v>110</v>
      </c>
      <c r="B29" s="56">
        <v>3364514.8</v>
      </c>
    </row>
    <row r="30" spans="1:2" x14ac:dyDescent="0.3">
      <c r="A30" s="55">
        <v>3161</v>
      </c>
      <c r="B30" s="56"/>
    </row>
    <row r="31" spans="1:2" x14ac:dyDescent="0.3">
      <c r="A31" s="55" t="s">
        <v>192</v>
      </c>
      <c r="B31" s="56">
        <v>230000</v>
      </c>
    </row>
    <row r="32" spans="1:2" x14ac:dyDescent="0.3">
      <c r="A32" s="55">
        <v>3361</v>
      </c>
      <c r="B32" s="56"/>
    </row>
    <row r="33" spans="1:2" x14ac:dyDescent="0.3">
      <c r="A33" s="55" t="s">
        <v>284</v>
      </c>
      <c r="B33" s="56">
        <v>30000</v>
      </c>
    </row>
    <row r="34" spans="1:2" x14ac:dyDescent="0.3">
      <c r="A34" s="55">
        <v>3391</v>
      </c>
      <c r="B34" s="56"/>
    </row>
    <row r="35" spans="1:2" x14ac:dyDescent="0.3">
      <c r="A35" s="55" t="s">
        <v>203</v>
      </c>
      <c r="B35" s="56">
        <v>1900000</v>
      </c>
    </row>
    <row r="36" spans="1:2" x14ac:dyDescent="0.3">
      <c r="A36" s="55">
        <v>3962</v>
      </c>
      <c r="B36" s="56"/>
    </row>
    <row r="37" spans="1:2" x14ac:dyDescent="0.3">
      <c r="A37" s="55" t="s">
        <v>285</v>
      </c>
      <c r="B37" s="56">
        <v>120000</v>
      </c>
    </row>
    <row r="38" spans="1:2" x14ac:dyDescent="0.3">
      <c r="A38" s="55" t="s">
        <v>432</v>
      </c>
      <c r="B38" s="56"/>
    </row>
    <row r="39" spans="1:2" x14ac:dyDescent="0.3">
      <c r="A39" s="55" t="s">
        <v>433</v>
      </c>
      <c r="B39" s="56"/>
    </row>
    <row r="40" spans="1:2" x14ac:dyDescent="0.3">
      <c r="A40" s="55" t="s">
        <v>258</v>
      </c>
      <c r="B40" s="56"/>
    </row>
    <row r="41" spans="1:2" x14ac:dyDescent="0.3">
      <c r="A41" s="55">
        <v>4211</v>
      </c>
      <c r="B41" s="56"/>
    </row>
    <row r="42" spans="1:2" x14ac:dyDescent="0.3">
      <c r="A42" s="55" t="s">
        <v>255</v>
      </c>
      <c r="B42" s="56">
        <v>17059649.879999999</v>
      </c>
    </row>
    <row r="43" spans="1:2" x14ac:dyDescent="0.3">
      <c r="A43" s="55" t="s">
        <v>257</v>
      </c>
      <c r="B43" s="56"/>
    </row>
    <row r="44" spans="1:2" x14ac:dyDescent="0.3">
      <c r="A44" s="55" t="s">
        <v>410</v>
      </c>
      <c r="B44" s="56"/>
    </row>
    <row r="45" spans="1:2" x14ac:dyDescent="0.3">
      <c r="A45" s="55" t="s">
        <v>258</v>
      </c>
      <c r="B45" s="56"/>
    </row>
    <row r="46" spans="1:2" x14ac:dyDescent="0.3">
      <c r="A46" s="55">
        <v>2491</v>
      </c>
      <c r="B46" s="56"/>
    </row>
    <row r="47" spans="1:2" x14ac:dyDescent="0.3">
      <c r="A47" s="55" t="s">
        <v>188</v>
      </c>
      <c r="B47" s="56">
        <v>250000</v>
      </c>
    </row>
    <row r="48" spans="1:2" x14ac:dyDescent="0.3">
      <c r="A48" s="55">
        <v>4411</v>
      </c>
      <c r="B48" s="56"/>
    </row>
    <row r="49" spans="1:2" x14ac:dyDescent="0.3">
      <c r="A49" s="55" t="s">
        <v>228</v>
      </c>
      <c r="B49" s="56">
        <v>100000</v>
      </c>
    </row>
    <row r="50" spans="1:2" x14ac:dyDescent="0.3">
      <c r="A50" s="55">
        <v>4431</v>
      </c>
      <c r="B50" s="56"/>
    </row>
    <row r="51" spans="1:2" x14ac:dyDescent="0.3">
      <c r="A51" s="55" t="s">
        <v>411</v>
      </c>
      <c r="B51" s="56">
        <v>4300000</v>
      </c>
    </row>
    <row r="52" spans="1:2" x14ac:dyDescent="0.3">
      <c r="A52" s="55">
        <v>5671</v>
      </c>
      <c r="B52" s="56"/>
    </row>
    <row r="53" spans="1:2" x14ac:dyDescent="0.3">
      <c r="A53" s="55" t="s">
        <v>170</v>
      </c>
      <c r="B53" s="56">
        <v>250000</v>
      </c>
    </row>
    <row r="54" spans="1:2" x14ac:dyDescent="0.3">
      <c r="A54" s="55" t="s">
        <v>259</v>
      </c>
      <c r="B54" s="56"/>
    </row>
    <row r="55" spans="1:2" x14ac:dyDescent="0.3">
      <c r="A55" s="55" t="s">
        <v>258</v>
      </c>
      <c r="B55" s="56"/>
    </row>
    <row r="56" spans="1:2" x14ac:dyDescent="0.3">
      <c r="A56" s="55">
        <v>3821</v>
      </c>
      <c r="B56" s="56"/>
    </row>
    <row r="57" spans="1:2" x14ac:dyDescent="0.3">
      <c r="A57" s="55" t="s">
        <v>160</v>
      </c>
      <c r="B57" s="56">
        <v>4000000</v>
      </c>
    </row>
    <row r="58" spans="1:2" x14ac:dyDescent="0.3">
      <c r="A58" s="55">
        <v>4451</v>
      </c>
      <c r="B58" s="56"/>
    </row>
    <row r="59" spans="1:2" x14ac:dyDescent="0.3">
      <c r="A59" s="55" t="s">
        <v>262</v>
      </c>
      <c r="B59" s="56">
        <v>30000000</v>
      </c>
    </row>
    <row r="60" spans="1:2" x14ac:dyDescent="0.3">
      <c r="A60" s="55" t="s">
        <v>264</v>
      </c>
      <c r="B60" s="56"/>
    </row>
    <row r="61" spans="1:2" x14ac:dyDescent="0.3">
      <c r="A61" s="55" t="s">
        <v>258</v>
      </c>
      <c r="B61" s="56"/>
    </row>
    <row r="62" spans="1:2" x14ac:dyDescent="0.3">
      <c r="A62" s="55">
        <v>4411</v>
      </c>
      <c r="B62" s="56"/>
    </row>
    <row r="63" spans="1:2" x14ac:dyDescent="0.3">
      <c r="A63" s="55" t="s">
        <v>228</v>
      </c>
      <c r="B63" s="56">
        <v>1000000</v>
      </c>
    </row>
    <row r="64" spans="1:2" x14ac:dyDescent="0.3">
      <c r="A64" s="55" t="s">
        <v>265</v>
      </c>
      <c r="B64" s="56"/>
    </row>
    <row r="65" spans="1:2" x14ac:dyDescent="0.3">
      <c r="A65" s="55" t="s">
        <v>258</v>
      </c>
      <c r="B65" s="56"/>
    </row>
    <row r="66" spans="1:2" x14ac:dyDescent="0.3">
      <c r="A66" s="55">
        <v>3351</v>
      </c>
      <c r="B66" s="56"/>
    </row>
    <row r="67" spans="1:2" x14ac:dyDescent="0.3">
      <c r="A67" s="55" t="s">
        <v>268</v>
      </c>
      <c r="B67" s="56">
        <v>470000</v>
      </c>
    </row>
    <row r="68" spans="1:2" x14ac:dyDescent="0.3">
      <c r="A68" s="55">
        <v>3821</v>
      </c>
      <c r="B68" s="56"/>
    </row>
    <row r="69" spans="1:2" x14ac:dyDescent="0.3">
      <c r="A69" s="55" t="s">
        <v>160</v>
      </c>
      <c r="B69" s="56">
        <v>74530</v>
      </c>
    </row>
    <row r="70" spans="1:2" x14ac:dyDescent="0.3">
      <c r="A70" s="55">
        <v>4411</v>
      </c>
      <c r="B70" s="56"/>
    </row>
    <row r="71" spans="1:2" x14ac:dyDescent="0.3">
      <c r="A71" s="55" t="s">
        <v>228</v>
      </c>
      <c r="B71" s="56">
        <v>12000000</v>
      </c>
    </row>
    <row r="72" spans="1:2" x14ac:dyDescent="0.3">
      <c r="A72" s="55" t="s">
        <v>269</v>
      </c>
      <c r="B72" s="56"/>
    </row>
    <row r="73" spans="1:2" x14ac:dyDescent="0.3">
      <c r="A73" s="55" t="s">
        <v>258</v>
      </c>
      <c r="B73" s="56"/>
    </row>
    <row r="74" spans="1:2" x14ac:dyDescent="0.3">
      <c r="A74" s="55">
        <v>4411</v>
      </c>
      <c r="B74" s="56"/>
    </row>
    <row r="75" spans="1:2" x14ac:dyDescent="0.3">
      <c r="A75" s="55" t="s">
        <v>228</v>
      </c>
      <c r="B75" s="56">
        <v>52216447.640000001</v>
      </c>
    </row>
    <row r="76" spans="1:2" x14ac:dyDescent="0.3">
      <c r="A76" s="55" t="s">
        <v>417</v>
      </c>
      <c r="B76" s="56"/>
    </row>
    <row r="77" spans="1:2" x14ac:dyDescent="0.3">
      <c r="A77" s="55" t="s">
        <v>258</v>
      </c>
      <c r="B77" s="56"/>
    </row>
    <row r="78" spans="1:2" x14ac:dyDescent="0.3">
      <c r="A78" s="55">
        <v>2491</v>
      </c>
      <c r="B78" s="56"/>
    </row>
    <row r="79" spans="1:2" x14ac:dyDescent="0.3">
      <c r="A79" s="55" t="s">
        <v>188</v>
      </c>
      <c r="B79" s="56">
        <v>150000</v>
      </c>
    </row>
    <row r="80" spans="1:2" x14ac:dyDescent="0.3">
      <c r="A80" s="55">
        <v>2541</v>
      </c>
      <c r="B80" s="56"/>
    </row>
    <row r="81" spans="1:2" x14ac:dyDescent="0.3">
      <c r="A81" s="55" t="s">
        <v>183</v>
      </c>
      <c r="B81" s="56">
        <v>2500</v>
      </c>
    </row>
    <row r="82" spans="1:2" x14ac:dyDescent="0.3">
      <c r="A82" s="55">
        <v>2911</v>
      </c>
      <c r="B82" s="56"/>
    </row>
    <row r="83" spans="1:2" x14ac:dyDescent="0.3">
      <c r="A83" s="55" t="s">
        <v>156</v>
      </c>
      <c r="B83" s="56">
        <v>3500</v>
      </c>
    </row>
    <row r="84" spans="1:2" x14ac:dyDescent="0.3">
      <c r="A84" s="55">
        <v>3221</v>
      </c>
      <c r="B84" s="56"/>
    </row>
    <row r="85" spans="1:2" x14ac:dyDescent="0.3">
      <c r="A85" s="55" t="s">
        <v>359</v>
      </c>
      <c r="B85" s="56">
        <v>174000</v>
      </c>
    </row>
    <row r="86" spans="1:2" x14ac:dyDescent="0.3">
      <c r="A86" s="55">
        <v>3821</v>
      </c>
      <c r="B86" s="56"/>
    </row>
    <row r="87" spans="1:2" x14ac:dyDescent="0.3">
      <c r="A87" s="55" t="s">
        <v>160</v>
      </c>
      <c r="B87" s="56">
        <v>2500000</v>
      </c>
    </row>
    <row r="88" spans="1:2" x14ac:dyDescent="0.3">
      <c r="A88" s="55" t="s">
        <v>413</v>
      </c>
      <c r="B88" s="56"/>
    </row>
    <row r="89" spans="1:2" x14ac:dyDescent="0.3">
      <c r="A89" s="55" t="s">
        <v>258</v>
      </c>
      <c r="B89" s="56"/>
    </row>
    <row r="90" spans="1:2" x14ac:dyDescent="0.3">
      <c r="A90" s="55">
        <v>4421</v>
      </c>
      <c r="B90" s="56"/>
    </row>
    <row r="91" spans="1:2" x14ac:dyDescent="0.3">
      <c r="A91" s="55" t="s">
        <v>414</v>
      </c>
      <c r="B91" s="56">
        <v>200000</v>
      </c>
    </row>
    <row r="92" spans="1:2" x14ac:dyDescent="0.3">
      <c r="A92" s="55" t="s">
        <v>270</v>
      </c>
      <c r="B92" s="56"/>
    </row>
    <row r="93" spans="1:2" x14ac:dyDescent="0.3">
      <c r="A93" s="55" t="s">
        <v>258</v>
      </c>
      <c r="B93" s="56"/>
    </row>
    <row r="94" spans="1:2" x14ac:dyDescent="0.3">
      <c r="A94" s="55">
        <v>4411</v>
      </c>
      <c r="B94" s="56"/>
    </row>
    <row r="95" spans="1:2" x14ac:dyDescent="0.3">
      <c r="A95" s="55" t="s">
        <v>228</v>
      </c>
      <c r="B95" s="56">
        <v>17662452.359999999</v>
      </c>
    </row>
    <row r="96" spans="1:2" x14ac:dyDescent="0.3">
      <c r="A96" s="55" t="s">
        <v>139</v>
      </c>
      <c r="B96" s="56"/>
    </row>
    <row r="97" spans="1:2" x14ac:dyDescent="0.3">
      <c r="A97" s="55" t="s">
        <v>147</v>
      </c>
      <c r="B97" s="56"/>
    </row>
    <row r="98" spans="1:2" x14ac:dyDescent="0.3">
      <c r="A98" s="55" t="s">
        <v>140</v>
      </c>
      <c r="B98" s="56"/>
    </row>
    <row r="99" spans="1:2" x14ac:dyDescent="0.3">
      <c r="A99" s="55">
        <v>2221</v>
      </c>
      <c r="B99" s="56"/>
    </row>
    <row r="100" spans="1:2" x14ac:dyDescent="0.3">
      <c r="A100" s="55" t="s">
        <v>150</v>
      </c>
      <c r="B100" s="56">
        <v>96000</v>
      </c>
    </row>
    <row r="101" spans="1:2" x14ac:dyDescent="0.3">
      <c r="A101" s="55">
        <v>2351</v>
      </c>
      <c r="B101" s="56"/>
    </row>
    <row r="102" spans="1:2" x14ac:dyDescent="0.3">
      <c r="A102" s="55" t="s">
        <v>151</v>
      </c>
      <c r="B102" s="56">
        <v>500000</v>
      </c>
    </row>
    <row r="103" spans="1:2" x14ac:dyDescent="0.3">
      <c r="A103" s="55">
        <v>2391</v>
      </c>
      <c r="B103" s="56"/>
    </row>
    <row r="104" spans="1:2" x14ac:dyDescent="0.3">
      <c r="A104" s="55" t="s">
        <v>152</v>
      </c>
      <c r="B104" s="56">
        <v>700000</v>
      </c>
    </row>
    <row r="105" spans="1:2" x14ac:dyDescent="0.3">
      <c r="A105" s="55">
        <v>2431</v>
      </c>
      <c r="B105" s="56"/>
    </row>
    <row r="106" spans="1:2" x14ac:dyDescent="0.3">
      <c r="A106" s="55" t="s">
        <v>153</v>
      </c>
      <c r="B106" s="56">
        <v>50000</v>
      </c>
    </row>
    <row r="107" spans="1:2" x14ac:dyDescent="0.3">
      <c r="A107" s="55">
        <v>2451</v>
      </c>
      <c r="B107" s="56"/>
    </row>
    <row r="108" spans="1:2" x14ac:dyDescent="0.3">
      <c r="A108" s="55" t="s">
        <v>154</v>
      </c>
      <c r="B108" s="56">
        <v>500000</v>
      </c>
    </row>
    <row r="109" spans="1:2" x14ac:dyDescent="0.3">
      <c r="A109" s="55">
        <v>2721</v>
      </c>
      <c r="B109" s="56"/>
    </row>
    <row r="110" spans="1:2" x14ac:dyDescent="0.3">
      <c r="A110" s="55" t="s">
        <v>155</v>
      </c>
      <c r="B110" s="56">
        <v>200000</v>
      </c>
    </row>
    <row r="111" spans="1:2" x14ac:dyDescent="0.3">
      <c r="A111" s="55">
        <v>2911</v>
      </c>
      <c r="B111" s="56"/>
    </row>
    <row r="112" spans="1:2" x14ac:dyDescent="0.3">
      <c r="A112" s="55" t="s">
        <v>156</v>
      </c>
      <c r="B112" s="56">
        <v>150000</v>
      </c>
    </row>
    <row r="113" spans="1:2" x14ac:dyDescent="0.3">
      <c r="A113" s="55">
        <v>3261</v>
      </c>
      <c r="B113" s="56"/>
    </row>
    <row r="114" spans="1:2" x14ac:dyDescent="0.3">
      <c r="A114" s="55" t="s">
        <v>157</v>
      </c>
      <c r="B114" s="56">
        <v>800000</v>
      </c>
    </row>
    <row r="115" spans="1:2" x14ac:dyDescent="0.3">
      <c r="A115" s="55">
        <v>3291</v>
      </c>
      <c r="B115" s="56"/>
    </row>
    <row r="116" spans="1:2" x14ac:dyDescent="0.3">
      <c r="A116" s="55" t="s">
        <v>159</v>
      </c>
      <c r="B116" s="56">
        <v>42000</v>
      </c>
    </row>
    <row r="117" spans="1:2" x14ac:dyDescent="0.3">
      <c r="A117" s="55">
        <v>3821</v>
      </c>
      <c r="B117" s="56"/>
    </row>
    <row r="118" spans="1:2" x14ac:dyDescent="0.3">
      <c r="A118" s="55" t="s">
        <v>160</v>
      </c>
      <c r="B118" s="56">
        <v>4300000</v>
      </c>
    </row>
    <row r="119" spans="1:2" x14ac:dyDescent="0.3">
      <c r="A119" s="55">
        <v>5121</v>
      </c>
      <c r="B119" s="56"/>
    </row>
    <row r="120" spans="1:2" x14ac:dyDescent="0.3">
      <c r="A120" s="55" t="s">
        <v>167</v>
      </c>
      <c r="B120" s="56">
        <v>100000</v>
      </c>
    </row>
    <row r="121" spans="1:2" x14ac:dyDescent="0.3">
      <c r="A121" s="55">
        <v>5311</v>
      </c>
      <c r="B121" s="56"/>
    </row>
    <row r="122" spans="1:2" x14ac:dyDescent="0.3">
      <c r="A122" s="55" t="s">
        <v>168</v>
      </c>
      <c r="B122" s="56">
        <v>250000</v>
      </c>
    </row>
    <row r="123" spans="1:2" x14ac:dyDescent="0.3">
      <c r="A123" s="55">
        <v>5451</v>
      </c>
      <c r="B123" s="56"/>
    </row>
    <row r="124" spans="1:2" x14ac:dyDescent="0.3">
      <c r="A124" s="55" t="s">
        <v>169</v>
      </c>
      <c r="B124" s="56">
        <v>0</v>
      </c>
    </row>
    <row r="125" spans="1:2" x14ac:dyDescent="0.3">
      <c r="A125" s="55">
        <v>5671</v>
      </c>
      <c r="B125" s="56"/>
    </row>
    <row r="126" spans="1:2" x14ac:dyDescent="0.3">
      <c r="A126" s="55" t="s">
        <v>170</v>
      </c>
      <c r="B126" s="56">
        <v>170000</v>
      </c>
    </row>
    <row r="127" spans="1:2" x14ac:dyDescent="0.3">
      <c r="A127" s="55" t="s">
        <v>424</v>
      </c>
      <c r="B127" s="56"/>
    </row>
    <row r="128" spans="1:2" x14ac:dyDescent="0.3">
      <c r="A128" s="55" t="s">
        <v>140</v>
      </c>
      <c r="B128" s="56"/>
    </row>
    <row r="129" spans="1:2" x14ac:dyDescent="0.3">
      <c r="A129" s="55">
        <v>3821</v>
      </c>
      <c r="B129" s="56"/>
    </row>
    <row r="130" spans="1:2" x14ac:dyDescent="0.3">
      <c r="A130" s="55" t="s">
        <v>160</v>
      </c>
      <c r="B130" s="56">
        <v>0</v>
      </c>
    </row>
    <row r="131" spans="1:2" x14ac:dyDescent="0.3">
      <c r="A131" s="55">
        <v>4411</v>
      </c>
      <c r="B131" s="56"/>
    </row>
    <row r="132" spans="1:2" x14ac:dyDescent="0.3">
      <c r="A132" s="55" t="s">
        <v>228</v>
      </c>
      <c r="B132" s="56">
        <v>100000</v>
      </c>
    </row>
    <row r="133" spans="1:2" x14ac:dyDescent="0.3">
      <c r="A133" s="55" t="s">
        <v>141</v>
      </c>
      <c r="B133" s="56"/>
    </row>
    <row r="134" spans="1:2" x14ac:dyDescent="0.3">
      <c r="A134" s="55" t="s">
        <v>140</v>
      </c>
      <c r="B134" s="56"/>
    </row>
    <row r="135" spans="1:2" x14ac:dyDescent="0.3">
      <c r="A135" s="55">
        <v>4311</v>
      </c>
      <c r="B135" s="56"/>
    </row>
    <row r="136" spans="1:2" x14ac:dyDescent="0.3">
      <c r="A136" s="55" t="s">
        <v>145</v>
      </c>
      <c r="B136" s="56">
        <v>3000000</v>
      </c>
    </row>
    <row r="137" spans="1:2" x14ac:dyDescent="0.3">
      <c r="A137" s="55" t="s">
        <v>146</v>
      </c>
      <c r="B137" s="56"/>
    </row>
    <row r="138" spans="1:2" x14ac:dyDescent="0.3">
      <c r="A138" s="55" t="s">
        <v>140</v>
      </c>
      <c r="B138" s="56"/>
    </row>
    <row r="139" spans="1:2" x14ac:dyDescent="0.3">
      <c r="A139" s="55">
        <v>4311</v>
      </c>
      <c r="B139" s="56"/>
    </row>
    <row r="140" spans="1:2" x14ac:dyDescent="0.3">
      <c r="A140" s="55" t="s">
        <v>145</v>
      </c>
      <c r="B140" s="56">
        <v>400000</v>
      </c>
    </row>
    <row r="141" spans="1:2" x14ac:dyDescent="0.3">
      <c r="A141" s="55" t="s">
        <v>171</v>
      </c>
      <c r="B141" s="56"/>
    </row>
    <row r="142" spans="1:2" x14ac:dyDescent="0.3">
      <c r="A142" s="55" t="s">
        <v>140</v>
      </c>
      <c r="B142" s="56"/>
    </row>
    <row r="143" spans="1:2" x14ac:dyDescent="0.3">
      <c r="A143" s="55">
        <v>2521</v>
      </c>
      <c r="B143" s="56"/>
    </row>
    <row r="144" spans="1:2" x14ac:dyDescent="0.3">
      <c r="A144" s="55" t="s">
        <v>172</v>
      </c>
      <c r="B144" s="56">
        <v>0</v>
      </c>
    </row>
    <row r="145" spans="1:2" x14ac:dyDescent="0.3">
      <c r="A145" s="55">
        <v>4311</v>
      </c>
      <c r="B145" s="56"/>
    </row>
    <row r="146" spans="1:2" x14ac:dyDescent="0.3">
      <c r="A146" s="55" t="s">
        <v>145</v>
      </c>
      <c r="B146" s="56">
        <v>500000</v>
      </c>
    </row>
    <row r="147" spans="1:2" x14ac:dyDescent="0.3">
      <c r="A147" s="55" t="s">
        <v>385</v>
      </c>
      <c r="B147" s="56"/>
    </row>
    <row r="148" spans="1:2" x14ac:dyDescent="0.3">
      <c r="A148" s="55" t="s">
        <v>75</v>
      </c>
      <c r="B148" s="56"/>
    </row>
    <row r="149" spans="1:2" x14ac:dyDescent="0.3">
      <c r="A149" s="55">
        <v>2221</v>
      </c>
      <c r="B149" s="56"/>
    </row>
    <row r="150" spans="1:2" x14ac:dyDescent="0.3">
      <c r="A150" s="55" t="s">
        <v>150</v>
      </c>
      <c r="B150" s="56">
        <v>70000</v>
      </c>
    </row>
    <row r="151" spans="1:2" x14ac:dyDescent="0.3">
      <c r="A151" s="55">
        <v>2721</v>
      </c>
      <c r="B151" s="56"/>
    </row>
    <row r="152" spans="1:2" x14ac:dyDescent="0.3">
      <c r="A152" s="55" t="s">
        <v>155</v>
      </c>
      <c r="B152" s="56">
        <v>50000</v>
      </c>
    </row>
    <row r="153" spans="1:2" x14ac:dyDescent="0.3">
      <c r="A153" s="55">
        <v>2911</v>
      </c>
      <c r="B153" s="56"/>
    </row>
    <row r="154" spans="1:2" x14ac:dyDescent="0.3">
      <c r="A154" s="55" t="s">
        <v>156</v>
      </c>
      <c r="B154" s="56">
        <v>70000</v>
      </c>
    </row>
    <row r="155" spans="1:2" x14ac:dyDescent="0.3">
      <c r="A155" s="55">
        <v>3571</v>
      </c>
      <c r="B155" s="56"/>
    </row>
    <row r="156" spans="1:2" x14ac:dyDescent="0.3">
      <c r="A156" s="55" t="s">
        <v>180</v>
      </c>
      <c r="B156" s="56">
        <v>300000</v>
      </c>
    </row>
    <row r="157" spans="1:2" x14ac:dyDescent="0.3">
      <c r="A157" s="55" t="s">
        <v>272</v>
      </c>
      <c r="B157" s="56"/>
    </row>
    <row r="158" spans="1:2" x14ac:dyDescent="0.3">
      <c r="A158" s="55" t="s">
        <v>274</v>
      </c>
      <c r="B158" s="56"/>
    </row>
    <row r="159" spans="1:2" x14ac:dyDescent="0.3">
      <c r="A159" s="55" t="s">
        <v>273</v>
      </c>
      <c r="B159" s="56"/>
    </row>
    <row r="160" spans="1:2" x14ac:dyDescent="0.3">
      <c r="A160" s="55">
        <v>2171</v>
      </c>
      <c r="B160" s="56"/>
    </row>
    <row r="161" spans="1:2" x14ac:dyDescent="0.3">
      <c r="A161" s="55" t="s">
        <v>277</v>
      </c>
      <c r="B161" s="56">
        <v>30000</v>
      </c>
    </row>
    <row r="162" spans="1:2" x14ac:dyDescent="0.3">
      <c r="A162" s="55">
        <v>2221</v>
      </c>
      <c r="B162" s="56"/>
    </row>
    <row r="163" spans="1:2" x14ac:dyDescent="0.3">
      <c r="A163" s="55" t="s">
        <v>150</v>
      </c>
      <c r="B163" s="56">
        <v>40000</v>
      </c>
    </row>
    <row r="164" spans="1:2" x14ac:dyDescent="0.3">
      <c r="A164" s="55">
        <v>2521</v>
      </c>
      <c r="B164" s="56"/>
    </row>
    <row r="165" spans="1:2" x14ac:dyDescent="0.3">
      <c r="A165" s="55" t="s">
        <v>172</v>
      </c>
      <c r="B165" s="56">
        <v>50000</v>
      </c>
    </row>
    <row r="166" spans="1:2" x14ac:dyDescent="0.3">
      <c r="A166" s="55">
        <v>2591</v>
      </c>
      <c r="B166" s="56"/>
    </row>
    <row r="167" spans="1:2" x14ac:dyDescent="0.3">
      <c r="A167" s="55" t="s">
        <v>278</v>
      </c>
      <c r="B167" s="56">
        <v>3775271.34</v>
      </c>
    </row>
    <row r="168" spans="1:2" x14ac:dyDescent="0.3">
      <c r="A168" s="55">
        <v>3391</v>
      </c>
      <c r="B168" s="56"/>
    </row>
    <row r="169" spans="1:2" x14ac:dyDescent="0.3">
      <c r="A169" s="55" t="s">
        <v>203</v>
      </c>
      <c r="B169" s="56">
        <v>600000</v>
      </c>
    </row>
    <row r="170" spans="1:2" x14ac:dyDescent="0.3">
      <c r="A170" s="55">
        <v>3821</v>
      </c>
      <c r="B170" s="56"/>
    </row>
    <row r="171" spans="1:2" x14ac:dyDescent="0.3">
      <c r="A171" s="55" t="s">
        <v>160</v>
      </c>
      <c r="B171" s="56">
        <v>619981</v>
      </c>
    </row>
    <row r="172" spans="1:2" x14ac:dyDescent="0.3">
      <c r="A172" s="55">
        <v>4211</v>
      </c>
      <c r="B172" s="56"/>
    </row>
    <row r="173" spans="1:2" x14ac:dyDescent="0.3">
      <c r="A173" s="55" t="s">
        <v>255</v>
      </c>
      <c r="B173" s="56">
        <v>199200</v>
      </c>
    </row>
    <row r="174" spans="1:2" x14ac:dyDescent="0.3">
      <c r="A174" s="55">
        <v>4411</v>
      </c>
      <c r="B174" s="56"/>
    </row>
    <row r="175" spans="1:2" x14ac:dyDescent="0.3">
      <c r="A175" s="55" t="s">
        <v>228</v>
      </c>
      <c r="B175" s="56">
        <v>450000</v>
      </c>
    </row>
    <row r="176" spans="1:2" x14ac:dyDescent="0.3">
      <c r="A176" s="55">
        <v>5671</v>
      </c>
      <c r="B176" s="56"/>
    </row>
    <row r="177" spans="1:2" x14ac:dyDescent="0.3">
      <c r="A177" s="55" t="s">
        <v>170</v>
      </c>
      <c r="B177" s="56">
        <v>100000</v>
      </c>
    </row>
    <row r="178" spans="1:2" x14ac:dyDescent="0.3">
      <c r="A178" s="55">
        <v>5781</v>
      </c>
      <c r="B178" s="56"/>
    </row>
    <row r="179" spans="1:2" x14ac:dyDescent="0.3">
      <c r="A179" s="55" t="s">
        <v>280</v>
      </c>
      <c r="B179" s="56">
        <v>50000</v>
      </c>
    </row>
    <row r="180" spans="1:2" x14ac:dyDescent="0.3">
      <c r="A180" s="55" t="s">
        <v>83</v>
      </c>
      <c r="B180" s="56"/>
    </row>
    <row r="181" spans="1:2" x14ac:dyDescent="0.3">
      <c r="A181" s="55" t="s">
        <v>186</v>
      </c>
      <c r="B181" s="56"/>
    </row>
    <row r="182" spans="1:2" x14ac:dyDescent="0.3">
      <c r="A182" s="55" t="s">
        <v>40</v>
      </c>
      <c r="B182" s="56"/>
    </row>
    <row r="183" spans="1:2" x14ac:dyDescent="0.3">
      <c r="A183" s="55">
        <v>2141</v>
      </c>
      <c r="B183" s="56"/>
    </row>
    <row r="184" spans="1:2" x14ac:dyDescent="0.3">
      <c r="A184" s="55" t="s">
        <v>187</v>
      </c>
      <c r="B184" s="56">
        <v>180000</v>
      </c>
    </row>
    <row r="185" spans="1:2" x14ac:dyDescent="0.3">
      <c r="A185" s="55">
        <v>2461</v>
      </c>
      <c r="B185" s="56"/>
    </row>
    <row r="186" spans="1:2" x14ac:dyDescent="0.3">
      <c r="A186" s="55" t="s">
        <v>177</v>
      </c>
      <c r="B186" s="56">
        <v>501333</v>
      </c>
    </row>
    <row r="187" spans="1:2" x14ac:dyDescent="0.3">
      <c r="A187" s="55">
        <v>2471</v>
      </c>
      <c r="B187" s="56"/>
    </row>
    <row r="188" spans="1:2" x14ac:dyDescent="0.3">
      <c r="A188" s="55" t="s">
        <v>178</v>
      </c>
      <c r="B188" s="56">
        <v>1414</v>
      </c>
    </row>
    <row r="189" spans="1:2" x14ac:dyDescent="0.3">
      <c r="A189" s="55">
        <v>2491</v>
      </c>
      <c r="B189" s="56"/>
    </row>
    <row r="190" spans="1:2" x14ac:dyDescent="0.3">
      <c r="A190" s="55" t="s">
        <v>188</v>
      </c>
      <c r="B190" s="56">
        <v>2000</v>
      </c>
    </row>
    <row r="191" spans="1:2" x14ac:dyDescent="0.3">
      <c r="A191" s="55">
        <v>2721</v>
      </c>
      <c r="B191" s="56"/>
    </row>
    <row r="192" spans="1:2" x14ac:dyDescent="0.3">
      <c r="A192" s="55" t="s">
        <v>155</v>
      </c>
      <c r="B192" s="56">
        <v>6780</v>
      </c>
    </row>
    <row r="193" spans="1:2" x14ac:dyDescent="0.3">
      <c r="A193" s="55">
        <v>2911</v>
      </c>
      <c r="B193" s="56"/>
    </row>
    <row r="194" spans="1:2" x14ac:dyDescent="0.3">
      <c r="A194" s="55" t="s">
        <v>156</v>
      </c>
      <c r="B194" s="56">
        <v>44519</v>
      </c>
    </row>
    <row r="195" spans="1:2" x14ac:dyDescent="0.3">
      <c r="A195" s="55">
        <v>2941</v>
      </c>
      <c r="B195" s="56"/>
    </row>
    <row r="196" spans="1:2" x14ac:dyDescent="0.3">
      <c r="A196" s="55" t="s">
        <v>189</v>
      </c>
      <c r="B196" s="56">
        <v>1137000</v>
      </c>
    </row>
    <row r="197" spans="1:2" x14ac:dyDescent="0.3">
      <c r="A197" s="55">
        <v>2991</v>
      </c>
      <c r="B197" s="56"/>
    </row>
    <row r="198" spans="1:2" x14ac:dyDescent="0.3">
      <c r="A198" s="55" t="s">
        <v>190</v>
      </c>
      <c r="B198" s="56">
        <v>1624</v>
      </c>
    </row>
    <row r="199" spans="1:2" x14ac:dyDescent="0.3">
      <c r="A199" s="55">
        <v>3141</v>
      </c>
      <c r="B199" s="56"/>
    </row>
    <row r="200" spans="1:2" x14ac:dyDescent="0.3">
      <c r="A200" s="55" t="s">
        <v>191</v>
      </c>
      <c r="B200" s="56">
        <v>2000000</v>
      </c>
    </row>
    <row r="201" spans="1:2" x14ac:dyDescent="0.3">
      <c r="A201" s="55">
        <v>3161</v>
      </c>
      <c r="B201" s="56"/>
    </row>
    <row r="202" spans="1:2" x14ac:dyDescent="0.3">
      <c r="A202" s="55" t="s">
        <v>192</v>
      </c>
      <c r="B202" s="56">
        <v>7097022.4000000004</v>
      </c>
    </row>
    <row r="203" spans="1:2" x14ac:dyDescent="0.3">
      <c r="A203" s="55">
        <v>3181</v>
      </c>
      <c r="B203" s="56"/>
    </row>
    <row r="204" spans="1:2" x14ac:dyDescent="0.3">
      <c r="A204" s="55" t="s">
        <v>193</v>
      </c>
      <c r="B204" s="56">
        <v>0</v>
      </c>
    </row>
    <row r="205" spans="1:2" x14ac:dyDescent="0.3">
      <c r="A205" s="55">
        <v>3471</v>
      </c>
      <c r="B205" s="56"/>
    </row>
    <row r="206" spans="1:2" x14ac:dyDescent="0.3">
      <c r="A206" s="55" t="s">
        <v>194</v>
      </c>
      <c r="B206" s="56">
        <v>400000</v>
      </c>
    </row>
    <row r="207" spans="1:2" x14ac:dyDescent="0.3">
      <c r="A207" s="55">
        <v>3521</v>
      </c>
      <c r="B207" s="56"/>
    </row>
    <row r="208" spans="1:2" x14ac:dyDescent="0.3">
      <c r="A208" s="55" t="s">
        <v>195</v>
      </c>
      <c r="B208" s="56">
        <v>25000</v>
      </c>
    </row>
    <row r="209" spans="1:2" x14ac:dyDescent="0.3">
      <c r="A209" s="55">
        <v>3531</v>
      </c>
      <c r="B209" s="56"/>
    </row>
    <row r="210" spans="1:2" x14ac:dyDescent="0.3">
      <c r="A210" s="55" t="s">
        <v>196</v>
      </c>
      <c r="B210" s="56">
        <v>129193</v>
      </c>
    </row>
    <row r="211" spans="1:2" x14ac:dyDescent="0.3">
      <c r="A211" s="55">
        <v>5151</v>
      </c>
      <c r="B211" s="56"/>
    </row>
    <row r="212" spans="1:2" x14ac:dyDescent="0.3">
      <c r="A212" s="55" t="s">
        <v>197</v>
      </c>
      <c r="B212" s="56">
        <v>645000</v>
      </c>
    </row>
    <row r="213" spans="1:2" x14ac:dyDescent="0.3">
      <c r="A213" s="55">
        <v>5191</v>
      </c>
      <c r="B213" s="56"/>
    </row>
    <row r="214" spans="1:2" x14ac:dyDescent="0.3">
      <c r="A214" s="55" t="s">
        <v>198</v>
      </c>
      <c r="B214" s="56">
        <v>1135081</v>
      </c>
    </row>
    <row r="215" spans="1:2" x14ac:dyDescent="0.3">
      <c r="A215" s="55">
        <v>5231</v>
      </c>
      <c r="B215" s="56"/>
    </row>
    <row r="216" spans="1:2" x14ac:dyDescent="0.3">
      <c r="A216" s="55" t="s">
        <v>200</v>
      </c>
      <c r="B216" s="56">
        <v>147400</v>
      </c>
    </row>
    <row r="217" spans="1:2" x14ac:dyDescent="0.3">
      <c r="A217" s="55">
        <v>5671</v>
      </c>
      <c r="B217" s="56"/>
    </row>
    <row r="218" spans="1:2" x14ac:dyDescent="0.3">
      <c r="A218" s="55" t="s">
        <v>170</v>
      </c>
      <c r="B218" s="56">
        <v>600000</v>
      </c>
    </row>
    <row r="219" spans="1:2" x14ac:dyDescent="0.3">
      <c r="A219" s="55" t="s">
        <v>84</v>
      </c>
      <c r="B219" s="56"/>
    </row>
    <row r="220" spans="1:2" x14ac:dyDescent="0.3">
      <c r="A220" s="55" t="s">
        <v>40</v>
      </c>
      <c r="B220" s="56"/>
    </row>
    <row r="221" spans="1:2" x14ac:dyDescent="0.3">
      <c r="A221" s="55">
        <v>3231</v>
      </c>
      <c r="B221" s="56"/>
    </row>
    <row r="222" spans="1:2" x14ac:dyDescent="0.3">
      <c r="A222" s="55" t="s">
        <v>201</v>
      </c>
      <c r="B222" s="56">
        <v>5651997</v>
      </c>
    </row>
    <row r="223" spans="1:2" x14ac:dyDescent="0.3">
      <c r="A223" s="55">
        <v>3331</v>
      </c>
      <c r="B223" s="56"/>
    </row>
    <row r="224" spans="1:2" x14ac:dyDescent="0.3">
      <c r="A224" s="55" t="s">
        <v>202</v>
      </c>
      <c r="B224" s="56">
        <v>5000000</v>
      </c>
    </row>
    <row r="225" spans="1:2" x14ac:dyDescent="0.3">
      <c r="A225" s="55">
        <v>3391</v>
      </c>
      <c r="B225" s="56"/>
    </row>
    <row r="226" spans="1:2" x14ac:dyDescent="0.3">
      <c r="A226" s="55" t="s">
        <v>203</v>
      </c>
      <c r="B226" s="56">
        <v>600000</v>
      </c>
    </row>
    <row r="227" spans="1:2" x14ac:dyDescent="0.3">
      <c r="A227" s="55">
        <v>5651</v>
      </c>
      <c r="B227" s="56"/>
    </row>
    <row r="228" spans="1:2" x14ac:dyDescent="0.3">
      <c r="A228" s="55" t="s">
        <v>184</v>
      </c>
      <c r="B228" s="56">
        <v>984400</v>
      </c>
    </row>
    <row r="229" spans="1:2" x14ac:dyDescent="0.3">
      <c r="A229" s="55">
        <v>5691</v>
      </c>
      <c r="B229" s="56"/>
    </row>
    <row r="230" spans="1:2" x14ac:dyDescent="0.3">
      <c r="A230" s="55" t="s">
        <v>88</v>
      </c>
      <c r="B230" s="56">
        <v>70724000</v>
      </c>
    </row>
    <row r="231" spans="1:2" x14ac:dyDescent="0.3">
      <c r="A231" s="55">
        <v>5911</v>
      </c>
      <c r="B231" s="56"/>
    </row>
    <row r="232" spans="1:2" x14ac:dyDescent="0.3">
      <c r="A232" s="55" t="s">
        <v>204</v>
      </c>
      <c r="B232" s="56">
        <v>6021000</v>
      </c>
    </row>
    <row r="233" spans="1:2" x14ac:dyDescent="0.3">
      <c r="A233" s="55">
        <v>5971</v>
      </c>
      <c r="B233" s="56"/>
    </row>
    <row r="234" spans="1:2" x14ac:dyDescent="0.3">
      <c r="A234" s="55" t="s">
        <v>205</v>
      </c>
      <c r="B234" s="56">
        <v>4294761</v>
      </c>
    </row>
    <row r="235" spans="1:2" x14ac:dyDescent="0.3">
      <c r="A235" s="55" t="s">
        <v>92</v>
      </c>
      <c r="B235" s="56"/>
    </row>
    <row r="236" spans="1:2" x14ac:dyDescent="0.3">
      <c r="A236" s="55" t="s">
        <v>116</v>
      </c>
      <c r="B236" s="56"/>
    </row>
    <row r="237" spans="1:2" x14ac:dyDescent="0.3">
      <c r="A237" s="55" t="s">
        <v>75</v>
      </c>
      <c r="B237" s="56"/>
    </row>
    <row r="238" spans="1:2" x14ac:dyDescent="0.3">
      <c r="A238" s="55">
        <v>2721</v>
      </c>
      <c r="B238" s="56"/>
    </row>
    <row r="239" spans="1:2" x14ac:dyDescent="0.3">
      <c r="A239" s="55" t="s">
        <v>155</v>
      </c>
      <c r="B239" s="56">
        <v>75000</v>
      </c>
    </row>
    <row r="240" spans="1:2" x14ac:dyDescent="0.3">
      <c r="A240" s="55">
        <v>3361</v>
      </c>
      <c r="B240" s="56"/>
    </row>
    <row r="241" spans="1:2" x14ac:dyDescent="0.3">
      <c r="A241" s="55" t="s">
        <v>284</v>
      </c>
      <c r="B241" s="56">
        <v>20000</v>
      </c>
    </row>
    <row r="242" spans="1:2" x14ac:dyDescent="0.3">
      <c r="A242" s="55">
        <v>6121</v>
      </c>
      <c r="B242" s="56"/>
    </row>
    <row r="243" spans="1:2" x14ac:dyDescent="0.3">
      <c r="A243" s="55" t="s">
        <v>120</v>
      </c>
      <c r="B243" s="56">
        <v>116200000</v>
      </c>
    </row>
    <row r="244" spans="1:2" x14ac:dyDescent="0.3">
      <c r="A244" s="55">
        <v>6131</v>
      </c>
      <c r="B244" s="56"/>
    </row>
    <row r="245" spans="1:2" x14ac:dyDescent="0.3">
      <c r="A245" s="55" t="s">
        <v>122</v>
      </c>
      <c r="B245" s="56">
        <v>231243076</v>
      </c>
    </row>
    <row r="246" spans="1:2" x14ac:dyDescent="0.3">
      <c r="A246" s="55">
        <v>6151</v>
      </c>
      <c r="B246" s="56"/>
    </row>
    <row r="247" spans="1:2" x14ac:dyDescent="0.3">
      <c r="A247" s="55" t="s">
        <v>123</v>
      </c>
      <c r="B247" s="56">
        <v>143936211.5</v>
      </c>
    </row>
    <row r="248" spans="1:2" x14ac:dyDescent="0.3">
      <c r="A248" s="55" t="s">
        <v>390</v>
      </c>
      <c r="B248" s="56"/>
    </row>
    <row r="249" spans="1:2" x14ac:dyDescent="0.3">
      <c r="A249" s="55" t="s">
        <v>75</v>
      </c>
      <c r="B249" s="56"/>
    </row>
    <row r="250" spans="1:2" x14ac:dyDescent="0.3">
      <c r="A250" s="55">
        <v>6151</v>
      </c>
      <c r="B250" s="56"/>
    </row>
    <row r="251" spans="1:2" x14ac:dyDescent="0.3">
      <c r="A251" s="55" t="s">
        <v>123</v>
      </c>
      <c r="B251" s="56">
        <v>30000000</v>
      </c>
    </row>
    <row r="252" spans="1:2" x14ac:dyDescent="0.3">
      <c r="A252" s="55" t="s">
        <v>93</v>
      </c>
      <c r="B252" s="56"/>
    </row>
    <row r="253" spans="1:2" x14ac:dyDescent="0.3">
      <c r="A253" s="55" t="s">
        <v>75</v>
      </c>
      <c r="B253" s="56"/>
    </row>
    <row r="254" spans="1:2" x14ac:dyDescent="0.3">
      <c r="A254" s="55">
        <v>2161</v>
      </c>
      <c r="B254" s="56"/>
    </row>
    <row r="255" spans="1:2" x14ac:dyDescent="0.3">
      <c r="A255" s="55" t="s">
        <v>211</v>
      </c>
      <c r="B255" s="56">
        <v>175000</v>
      </c>
    </row>
    <row r="256" spans="1:2" x14ac:dyDescent="0.3">
      <c r="A256" s="55">
        <v>2721</v>
      </c>
      <c r="B256" s="56"/>
    </row>
    <row r="257" spans="1:2" x14ac:dyDescent="0.3">
      <c r="A257" s="55" t="s">
        <v>155</v>
      </c>
      <c r="B257" s="56">
        <v>180000</v>
      </c>
    </row>
    <row r="258" spans="1:2" x14ac:dyDescent="0.3">
      <c r="A258" s="55">
        <v>3581</v>
      </c>
      <c r="B258" s="56"/>
    </row>
    <row r="259" spans="1:2" x14ac:dyDescent="0.3">
      <c r="A259" s="55" t="s">
        <v>96</v>
      </c>
      <c r="B259" s="56">
        <v>164240000</v>
      </c>
    </row>
    <row r="260" spans="1:2" x14ac:dyDescent="0.3">
      <c r="A260" s="55" t="s">
        <v>126</v>
      </c>
      <c r="B260" s="56"/>
    </row>
    <row r="261" spans="1:2" x14ac:dyDescent="0.3">
      <c r="A261" s="55" t="s">
        <v>75</v>
      </c>
      <c r="B261" s="56"/>
    </row>
    <row r="262" spans="1:2" x14ac:dyDescent="0.3">
      <c r="A262" s="55">
        <v>2461</v>
      </c>
      <c r="B262" s="56"/>
    </row>
    <row r="263" spans="1:2" x14ac:dyDescent="0.3">
      <c r="A263" s="55" t="s">
        <v>177</v>
      </c>
      <c r="B263" s="56">
        <v>10600000</v>
      </c>
    </row>
    <row r="264" spans="1:2" x14ac:dyDescent="0.3">
      <c r="A264" s="55">
        <v>2721</v>
      </c>
      <c r="B264" s="56"/>
    </row>
    <row r="265" spans="1:2" x14ac:dyDescent="0.3">
      <c r="A265" s="55" t="s">
        <v>155</v>
      </c>
      <c r="B265" s="56">
        <v>96000</v>
      </c>
    </row>
    <row r="266" spans="1:2" x14ac:dyDescent="0.3">
      <c r="A266" s="55">
        <v>2911</v>
      </c>
      <c r="B266" s="56"/>
    </row>
    <row r="267" spans="1:2" x14ac:dyDescent="0.3">
      <c r="A267" s="55" t="s">
        <v>156</v>
      </c>
      <c r="B267" s="56">
        <v>150000</v>
      </c>
    </row>
    <row r="268" spans="1:2" x14ac:dyDescent="0.3">
      <c r="A268" s="55">
        <v>3111</v>
      </c>
      <c r="B268" s="56"/>
    </row>
    <row r="269" spans="1:2" x14ac:dyDescent="0.3">
      <c r="A269" s="55" t="s">
        <v>129</v>
      </c>
      <c r="B269" s="56">
        <v>95267283.929999992</v>
      </c>
    </row>
    <row r="270" spans="1:2" x14ac:dyDescent="0.3">
      <c r="A270" s="55" t="s">
        <v>381</v>
      </c>
      <c r="B270" s="56"/>
    </row>
    <row r="271" spans="1:2" x14ac:dyDescent="0.3">
      <c r="A271" s="55" t="s">
        <v>75</v>
      </c>
      <c r="B271" s="56"/>
    </row>
    <row r="272" spans="1:2" x14ac:dyDescent="0.3">
      <c r="A272" s="55">
        <v>2161</v>
      </c>
      <c r="B272" s="56"/>
    </row>
    <row r="273" spans="1:2" x14ac:dyDescent="0.3">
      <c r="A273" s="55" t="s">
        <v>211</v>
      </c>
      <c r="B273" s="56">
        <v>1250000</v>
      </c>
    </row>
    <row r="274" spans="1:2" x14ac:dyDescent="0.3">
      <c r="A274" s="55">
        <v>2411</v>
      </c>
      <c r="B274" s="56"/>
    </row>
    <row r="275" spans="1:2" x14ac:dyDescent="0.3">
      <c r="A275" s="55" t="s">
        <v>239</v>
      </c>
      <c r="B275" s="56">
        <v>236389.6</v>
      </c>
    </row>
    <row r="276" spans="1:2" x14ac:dyDescent="0.3">
      <c r="A276" s="55">
        <v>2421</v>
      </c>
      <c r="B276" s="56"/>
    </row>
    <row r="277" spans="1:2" x14ac:dyDescent="0.3">
      <c r="A277" s="55" t="s">
        <v>212</v>
      </c>
      <c r="B277" s="56">
        <v>12100000</v>
      </c>
    </row>
    <row r="278" spans="1:2" x14ac:dyDescent="0.3">
      <c r="A278" s="55">
        <v>2471</v>
      </c>
      <c r="B278" s="56"/>
    </row>
    <row r="279" spans="1:2" x14ac:dyDescent="0.3">
      <c r="A279" s="55" t="s">
        <v>178</v>
      </c>
      <c r="B279" s="56">
        <v>575211.68000000005</v>
      </c>
    </row>
    <row r="280" spans="1:2" x14ac:dyDescent="0.3">
      <c r="A280" s="55">
        <v>2491</v>
      </c>
      <c r="B280" s="56"/>
    </row>
    <row r="281" spans="1:2" x14ac:dyDescent="0.3">
      <c r="A281" s="55" t="s">
        <v>188</v>
      </c>
      <c r="B281" s="56">
        <v>4862000</v>
      </c>
    </row>
    <row r="282" spans="1:2" x14ac:dyDescent="0.3">
      <c r="A282" s="55">
        <v>2721</v>
      </c>
      <c r="B282" s="56"/>
    </row>
    <row r="283" spans="1:2" x14ac:dyDescent="0.3">
      <c r="A283" s="55" t="s">
        <v>155</v>
      </c>
      <c r="B283" s="56">
        <v>366490.4</v>
      </c>
    </row>
    <row r="284" spans="1:2" x14ac:dyDescent="0.3">
      <c r="A284" s="55">
        <v>2911</v>
      </c>
      <c r="B284" s="56"/>
    </row>
    <row r="285" spans="1:2" x14ac:dyDescent="0.3">
      <c r="A285" s="55" t="s">
        <v>156</v>
      </c>
      <c r="B285" s="56">
        <v>921350</v>
      </c>
    </row>
    <row r="286" spans="1:2" x14ac:dyDescent="0.3">
      <c r="A286" s="55">
        <v>3261</v>
      </c>
      <c r="B286" s="56"/>
    </row>
    <row r="287" spans="1:2" x14ac:dyDescent="0.3">
      <c r="A287" s="55" t="s">
        <v>157</v>
      </c>
      <c r="B287" s="56">
        <v>25969672</v>
      </c>
    </row>
    <row r="288" spans="1:2" x14ac:dyDescent="0.3">
      <c r="A288" s="55">
        <v>3371</v>
      </c>
      <c r="B288" s="56"/>
    </row>
    <row r="289" spans="1:2" x14ac:dyDescent="0.3">
      <c r="A289" s="55" t="s">
        <v>360</v>
      </c>
      <c r="B289" s="56">
        <v>5006935</v>
      </c>
    </row>
    <row r="290" spans="1:2" x14ac:dyDescent="0.3">
      <c r="A290" s="55">
        <v>5611</v>
      </c>
      <c r="B290" s="56"/>
    </row>
    <row r="291" spans="1:2" x14ac:dyDescent="0.3">
      <c r="A291" s="55" t="s">
        <v>247</v>
      </c>
      <c r="B291" s="56">
        <v>70064.399999999994</v>
      </c>
    </row>
    <row r="292" spans="1:2" x14ac:dyDescent="0.3">
      <c r="A292" s="55">
        <v>5631</v>
      </c>
      <c r="B292" s="56"/>
    </row>
    <row r="293" spans="1:2" x14ac:dyDescent="0.3">
      <c r="A293" s="55" t="s">
        <v>384</v>
      </c>
      <c r="B293" s="56">
        <v>45765</v>
      </c>
    </row>
    <row r="294" spans="1:2" x14ac:dyDescent="0.3">
      <c r="A294" s="55">
        <v>5671</v>
      </c>
      <c r="B294" s="56"/>
    </row>
    <row r="295" spans="1:2" x14ac:dyDescent="0.3">
      <c r="A295" s="55" t="s">
        <v>170</v>
      </c>
      <c r="B295" s="56">
        <v>1000000</v>
      </c>
    </row>
    <row r="296" spans="1:2" x14ac:dyDescent="0.3">
      <c r="A296" s="55" t="s">
        <v>208</v>
      </c>
      <c r="B296" s="56"/>
    </row>
    <row r="297" spans="1:2" x14ac:dyDescent="0.3">
      <c r="A297" s="55" t="s">
        <v>75</v>
      </c>
      <c r="B297" s="56"/>
    </row>
    <row r="298" spans="1:2" x14ac:dyDescent="0.3">
      <c r="A298" s="55">
        <v>2161</v>
      </c>
      <c r="B298" s="56"/>
    </row>
    <row r="299" spans="1:2" x14ac:dyDescent="0.3">
      <c r="A299" s="55" t="s">
        <v>211</v>
      </c>
      <c r="B299" s="56">
        <v>650000</v>
      </c>
    </row>
    <row r="300" spans="1:2" x14ac:dyDescent="0.3">
      <c r="A300" s="55">
        <v>2421</v>
      </c>
      <c r="B300" s="56"/>
    </row>
    <row r="301" spans="1:2" x14ac:dyDescent="0.3">
      <c r="A301" s="55" t="s">
        <v>212</v>
      </c>
      <c r="B301" s="56">
        <v>10000</v>
      </c>
    </row>
    <row r="302" spans="1:2" x14ac:dyDescent="0.3">
      <c r="A302" s="55">
        <v>2481</v>
      </c>
      <c r="B302" s="56"/>
    </row>
    <row r="303" spans="1:2" x14ac:dyDescent="0.3">
      <c r="A303" s="55" t="s">
        <v>213</v>
      </c>
      <c r="B303" s="56">
        <v>10000</v>
      </c>
    </row>
    <row r="304" spans="1:2" x14ac:dyDescent="0.3">
      <c r="A304" s="55">
        <v>2491</v>
      </c>
      <c r="B304" s="56"/>
    </row>
    <row r="305" spans="1:2" x14ac:dyDescent="0.3">
      <c r="A305" s="55" t="s">
        <v>188</v>
      </c>
      <c r="B305" s="56">
        <v>100000</v>
      </c>
    </row>
    <row r="306" spans="1:2" x14ac:dyDescent="0.3">
      <c r="A306" s="55">
        <v>2521</v>
      </c>
      <c r="B306" s="56"/>
    </row>
    <row r="307" spans="1:2" x14ac:dyDescent="0.3">
      <c r="A307" s="55" t="s">
        <v>172</v>
      </c>
      <c r="B307" s="56">
        <v>450000</v>
      </c>
    </row>
    <row r="308" spans="1:2" x14ac:dyDescent="0.3">
      <c r="A308" s="55">
        <v>2531</v>
      </c>
      <c r="B308" s="56"/>
    </row>
    <row r="309" spans="1:2" x14ac:dyDescent="0.3">
      <c r="A309" s="55" t="s">
        <v>182</v>
      </c>
      <c r="B309" s="56">
        <v>5500000</v>
      </c>
    </row>
    <row r="310" spans="1:2" x14ac:dyDescent="0.3">
      <c r="A310" s="55">
        <v>2541</v>
      </c>
      <c r="B310" s="56"/>
    </row>
    <row r="311" spans="1:2" x14ac:dyDescent="0.3">
      <c r="A311" s="55" t="s">
        <v>183</v>
      </c>
      <c r="B311" s="56">
        <v>6500000</v>
      </c>
    </row>
    <row r="312" spans="1:2" x14ac:dyDescent="0.3">
      <c r="A312" s="55">
        <v>2561</v>
      </c>
      <c r="B312" s="56"/>
    </row>
    <row r="313" spans="1:2" x14ac:dyDescent="0.3">
      <c r="A313" s="55" t="s">
        <v>214</v>
      </c>
      <c r="B313" s="56">
        <v>6000</v>
      </c>
    </row>
    <row r="314" spans="1:2" x14ac:dyDescent="0.3">
      <c r="A314" s="55">
        <v>2711</v>
      </c>
      <c r="B314" s="56"/>
    </row>
    <row r="315" spans="1:2" x14ac:dyDescent="0.3">
      <c r="A315" s="55" t="s">
        <v>215</v>
      </c>
      <c r="B315" s="56">
        <v>1187100</v>
      </c>
    </row>
    <row r="316" spans="1:2" x14ac:dyDescent="0.3">
      <c r="A316" s="55">
        <v>2721</v>
      </c>
      <c r="B316" s="56"/>
    </row>
    <row r="317" spans="1:2" x14ac:dyDescent="0.3">
      <c r="A317" s="55" t="s">
        <v>155</v>
      </c>
      <c r="B317" s="56">
        <v>442200</v>
      </c>
    </row>
    <row r="318" spans="1:2" x14ac:dyDescent="0.3">
      <c r="A318" s="55">
        <v>2911</v>
      </c>
      <c r="B318" s="56"/>
    </row>
    <row r="319" spans="1:2" x14ac:dyDescent="0.3">
      <c r="A319" s="55" t="s">
        <v>156</v>
      </c>
      <c r="B319" s="56">
        <v>300000</v>
      </c>
    </row>
    <row r="320" spans="1:2" x14ac:dyDescent="0.3">
      <c r="A320" s="55">
        <v>3391</v>
      </c>
      <c r="B320" s="56"/>
    </row>
    <row r="321" spans="1:2" x14ac:dyDescent="0.3">
      <c r="A321" s="55" t="s">
        <v>203</v>
      </c>
      <c r="B321" s="56">
        <v>12000000</v>
      </c>
    </row>
    <row r="322" spans="1:2" x14ac:dyDescent="0.3">
      <c r="A322" s="55">
        <v>3541</v>
      </c>
      <c r="B322" s="56"/>
    </row>
    <row r="323" spans="1:2" x14ac:dyDescent="0.3">
      <c r="A323" s="55" t="s">
        <v>216</v>
      </c>
      <c r="B323" s="56">
        <v>650000</v>
      </c>
    </row>
    <row r="324" spans="1:2" x14ac:dyDescent="0.3">
      <c r="A324" s="55">
        <v>3561</v>
      </c>
      <c r="B324" s="56"/>
    </row>
    <row r="325" spans="1:2" x14ac:dyDescent="0.3">
      <c r="A325" s="55" t="s">
        <v>217</v>
      </c>
      <c r="B325" s="56">
        <v>30000</v>
      </c>
    </row>
    <row r="326" spans="1:2" x14ac:dyDescent="0.3">
      <c r="A326" s="55">
        <v>3581</v>
      </c>
      <c r="B326" s="56"/>
    </row>
    <row r="327" spans="1:2" x14ac:dyDescent="0.3">
      <c r="A327" s="55" t="s">
        <v>96</v>
      </c>
      <c r="B327" s="56">
        <v>1000000</v>
      </c>
    </row>
    <row r="328" spans="1:2" x14ac:dyDescent="0.3">
      <c r="A328" s="55">
        <v>5311</v>
      </c>
      <c r="B328" s="56"/>
    </row>
    <row r="329" spans="1:2" x14ac:dyDescent="0.3">
      <c r="A329" s="55" t="s">
        <v>168</v>
      </c>
      <c r="B329" s="56">
        <v>3966039</v>
      </c>
    </row>
    <row r="330" spans="1:2" x14ac:dyDescent="0.3">
      <c r="A330" s="55">
        <v>5321</v>
      </c>
      <c r="B330" s="56"/>
    </row>
    <row r="331" spans="1:2" x14ac:dyDescent="0.3">
      <c r="A331" s="55" t="s">
        <v>218</v>
      </c>
      <c r="B331" s="56">
        <v>1005112</v>
      </c>
    </row>
    <row r="332" spans="1:2" x14ac:dyDescent="0.3">
      <c r="A332" s="55">
        <v>5621</v>
      </c>
      <c r="B332" s="56"/>
    </row>
    <row r="333" spans="1:2" x14ac:dyDescent="0.3">
      <c r="A333" s="55" t="s">
        <v>219</v>
      </c>
      <c r="B333" s="56">
        <v>90000</v>
      </c>
    </row>
    <row r="334" spans="1:2" x14ac:dyDescent="0.3">
      <c r="A334" s="55">
        <v>5641</v>
      </c>
      <c r="B334" s="56"/>
    </row>
    <row r="335" spans="1:2" x14ac:dyDescent="0.3">
      <c r="A335" s="55" t="s">
        <v>220</v>
      </c>
      <c r="B335" s="56">
        <v>400000</v>
      </c>
    </row>
    <row r="336" spans="1:2" x14ac:dyDescent="0.3">
      <c r="A336" s="55">
        <v>5661</v>
      </c>
      <c r="B336" s="56"/>
    </row>
    <row r="337" spans="1:2" x14ac:dyDescent="0.3">
      <c r="A337" s="55" t="s">
        <v>221</v>
      </c>
      <c r="B337" s="56">
        <v>81805</v>
      </c>
    </row>
    <row r="338" spans="1:2" x14ac:dyDescent="0.3">
      <c r="A338" s="55">
        <v>5691</v>
      </c>
      <c r="B338" s="56"/>
    </row>
    <row r="339" spans="1:2" x14ac:dyDescent="0.3">
      <c r="A339" s="55" t="s">
        <v>88</v>
      </c>
      <c r="B339" s="56">
        <v>92000</v>
      </c>
    </row>
    <row r="340" spans="1:2" x14ac:dyDescent="0.3">
      <c r="A340" s="55" t="s">
        <v>236</v>
      </c>
      <c r="B340" s="56"/>
    </row>
    <row r="341" spans="1:2" x14ac:dyDescent="0.3">
      <c r="A341" s="55" t="s">
        <v>235</v>
      </c>
      <c r="B341" s="56"/>
    </row>
    <row r="342" spans="1:2" x14ac:dyDescent="0.3">
      <c r="A342" s="55">
        <v>2411</v>
      </c>
      <c r="B342" s="56"/>
    </row>
    <row r="343" spans="1:2" x14ac:dyDescent="0.3">
      <c r="A343" s="55" t="s">
        <v>239</v>
      </c>
      <c r="B343" s="56">
        <v>100000</v>
      </c>
    </row>
    <row r="344" spans="1:2" x14ac:dyDescent="0.3">
      <c r="A344" s="55">
        <v>2421</v>
      </c>
      <c r="B344" s="56"/>
    </row>
    <row r="345" spans="1:2" x14ac:dyDescent="0.3">
      <c r="A345" s="55" t="s">
        <v>212</v>
      </c>
      <c r="B345" s="56">
        <v>750000</v>
      </c>
    </row>
    <row r="346" spans="1:2" x14ac:dyDescent="0.3">
      <c r="A346" s="55">
        <v>2461</v>
      </c>
      <c r="B346" s="56"/>
    </row>
    <row r="347" spans="1:2" x14ac:dyDescent="0.3">
      <c r="A347" s="55" t="s">
        <v>177</v>
      </c>
      <c r="B347" s="56">
        <v>650000</v>
      </c>
    </row>
    <row r="348" spans="1:2" x14ac:dyDescent="0.3">
      <c r="A348" s="55">
        <v>2471</v>
      </c>
      <c r="B348" s="56"/>
    </row>
    <row r="349" spans="1:2" x14ac:dyDescent="0.3">
      <c r="A349" s="55" t="s">
        <v>178</v>
      </c>
      <c r="B349" s="56">
        <v>2700000</v>
      </c>
    </row>
    <row r="350" spans="1:2" x14ac:dyDescent="0.3">
      <c r="A350" s="55">
        <v>2491</v>
      </c>
      <c r="B350" s="56"/>
    </row>
    <row r="351" spans="1:2" x14ac:dyDescent="0.3">
      <c r="A351" s="55" t="s">
        <v>188</v>
      </c>
      <c r="B351" s="56">
        <v>7000</v>
      </c>
    </row>
    <row r="352" spans="1:2" x14ac:dyDescent="0.3">
      <c r="A352" s="55">
        <v>2511</v>
      </c>
      <c r="B352" s="56"/>
    </row>
    <row r="353" spans="1:2" x14ac:dyDescent="0.3">
      <c r="A353" s="55" t="s">
        <v>240</v>
      </c>
      <c r="B353" s="56">
        <v>4500000</v>
      </c>
    </row>
    <row r="354" spans="1:2" x14ac:dyDescent="0.3">
      <c r="A354" s="55">
        <v>2551</v>
      </c>
      <c r="B354" s="56"/>
    </row>
    <row r="355" spans="1:2" x14ac:dyDescent="0.3">
      <c r="A355" s="55" t="s">
        <v>241</v>
      </c>
      <c r="B355" s="56">
        <v>250000</v>
      </c>
    </row>
    <row r="356" spans="1:2" x14ac:dyDescent="0.3">
      <c r="A356" s="55">
        <v>2561</v>
      </c>
      <c r="B356" s="56"/>
    </row>
    <row r="357" spans="1:2" x14ac:dyDescent="0.3">
      <c r="A357" s="55" t="s">
        <v>214</v>
      </c>
      <c r="B357" s="56">
        <v>2350000</v>
      </c>
    </row>
    <row r="358" spans="1:2" x14ac:dyDescent="0.3">
      <c r="A358" s="55">
        <v>2721</v>
      </c>
      <c r="B358" s="56"/>
    </row>
    <row r="359" spans="1:2" x14ac:dyDescent="0.3">
      <c r="A359" s="55" t="s">
        <v>155</v>
      </c>
      <c r="B359" s="56">
        <v>480000</v>
      </c>
    </row>
    <row r="360" spans="1:2" x14ac:dyDescent="0.3">
      <c r="A360" s="55">
        <v>2911</v>
      </c>
      <c r="B360" s="56"/>
    </row>
    <row r="361" spans="1:2" x14ac:dyDescent="0.3">
      <c r="A361" s="55" t="s">
        <v>156</v>
      </c>
      <c r="B361" s="56">
        <v>1650000</v>
      </c>
    </row>
    <row r="362" spans="1:2" x14ac:dyDescent="0.3">
      <c r="A362" s="55">
        <v>2981</v>
      </c>
      <c r="B362" s="56"/>
    </row>
    <row r="363" spans="1:2" x14ac:dyDescent="0.3">
      <c r="A363" s="55" t="s">
        <v>242</v>
      </c>
      <c r="B363" s="56">
        <v>200000</v>
      </c>
    </row>
    <row r="364" spans="1:2" x14ac:dyDescent="0.3">
      <c r="A364" s="55">
        <v>3111</v>
      </c>
      <c r="B364" s="56"/>
    </row>
    <row r="365" spans="1:2" x14ac:dyDescent="0.3">
      <c r="A365" s="55" t="s">
        <v>129</v>
      </c>
      <c r="B365" s="56">
        <v>223000000</v>
      </c>
    </row>
    <row r="366" spans="1:2" x14ac:dyDescent="0.3">
      <c r="A366" s="55">
        <v>3261</v>
      </c>
      <c r="B366" s="56"/>
    </row>
    <row r="367" spans="1:2" x14ac:dyDescent="0.3">
      <c r="A367" s="55" t="s">
        <v>157</v>
      </c>
      <c r="B367" s="56">
        <v>77000000</v>
      </c>
    </row>
    <row r="368" spans="1:2" x14ac:dyDescent="0.3">
      <c r="A368" s="55">
        <v>3311</v>
      </c>
      <c r="B368" s="56"/>
    </row>
    <row r="369" spans="1:2" x14ac:dyDescent="0.3">
      <c r="A369" s="55" t="s">
        <v>243</v>
      </c>
      <c r="B369" s="56">
        <v>3480000</v>
      </c>
    </row>
    <row r="370" spans="1:2" x14ac:dyDescent="0.3">
      <c r="A370" s="55">
        <v>3321</v>
      </c>
      <c r="B370" s="56"/>
    </row>
    <row r="371" spans="1:2" x14ac:dyDescent="0.3">
      <c r="A371" s="55" t="s">
        <v>244</v>
      </c>
      <c r="B371" s="56">
        <v>5400000</v>
      </c>
    </row>
    <row r="372" spans="1:2" x14ac:dyDescent="0.3">
      <c r="A372" s="55">
        <v>3381</v>
      </c>
      <c r="B372" s="56"/>
    </row>
    <row r="373" spans="1:2" x14ac:dyDescent="0.3">
      <c r="A373" s="55" t="s">
        <v>245</v>
      </c>
      <c r="B373" s="56">
        <v>42000000</v>
      </c>
    </row>
    <row r="374" spans="1:2" x14ac:dyDescent="0.3">
      <c r="A374" s="55">
        <v>3571</v>
      </c>
      <c r="B374" s="56"/>
    </row>
    <row r="375" spans="1:2" x14ac:dyDescent="0.3">
      <c r="A375" s="55" t="s">
        <v>180</v>
      </c>
      <c r="B375" s="56">
        <v>102441072.0099998</v>
      </c>
    </row>
    <row r="376" spans="1:2" x14ac:dyDescent="0.3">
      <c r="A376" s="55">
        <v>3922</v>
      </c>
      <c r="B376" s="56"/>
    </row>
    <row r="377" spans="1:2" x14ac:dyDescent="0.3">
      <c r="A377" s="55" t="s">
        <v>246</v>
      </c>
      <c r="B377" s="56">
        <v>9300000</v>
      </c>
    </row>
    <row r="378" spans="1:2" x14ac:dyDescent="0.3">
      <c r="A378" s="55">
        <v>5611</v>
      </c>
      <c r="B378" s="56"/>
    </row>
    <row r="379" spans="1:2" x14ac:dyDescent="0.3">
      <c r="A379" s="55" t="s">
        <v>247</v>
      </c>
      <c r="B379" s="56">
        <v>128500</v>
      </c>
    </row>
    <row r="380" spans="1:2" x14ac:dyDescent="0.3">
      <c r="A380" s="55" t="s">
        <v>251</v>
      </c>
      <c r="B380" s="56"/>
    </row>
    <row r="381" spans="1:2" x14ac:dyDescent="0.3">
      <c r="A381" s="55" t="s">
        <v>252</v>
      </c>
      <c r="B381" s="56"/>
    </row>
    <row r="382" spans="1:2" x14ac:dyDescent="0.3">
      <c r="A382" s="55" t="s">
        <v>224</v>
      </c>
      <c r="B382" s="56"/>
    </row>
    <row r="383" spans="1:2" x14ac:dyDescent="0.3">
      <c r="A383" s="55">
        <v>4211</v>
      </c>
      <c r="B383" s="56"/>
    </row>
    <row r="384" spans="1:2" x14ac:dyDescent="0.3">
      <c r="A384" s="55" t="s">
        <v>255</v>
      </c>
      <c r="B384" s="56">
        <v>14778438.16</v>
      </c>
    </row>
    <row r="385" spans="1:2" x14ac:dyDescent="0.3">
      <c r="A385" s="55" t="s">
        <v>438</v>
      </c>
      <c r="B385" s="56"/>
    </row>
    <row r="386" spans="1:2" x14ac:dyDescent="0.3">
      <c r="A386" s="55" t="s">
        <v>439</v>
      </c>
      <c r="B386" s="56"/>
    </row>
    <row r="387" spans="1:2" x14ac:dyDescent="0.3">
      <c r="A387" s="55" t="s">
        <v>224</v>
      </c>
      <c r="B387" s="56"/>
    </row>
    <row r="388" spans="1:2" x14ac:dyDescent="0.3">
      <c r="A388" s="55">
        <v>4211</v>
      </c>
      <c r="B388" s="56"/>
    </row>
    <row r="389" spans="1:2" x14ac:dyDescent="0.3">
      <c r="A389" s="55" t="s">
        <v>255</v>
      </c>
      <c r="B389" s="56">
        <v>6135546.4699999997</v>
      </c>
    </row>
    <row r="390" spans="1:2" x14ac:dyDescent="0.3">
      <c r="A390" s="55" t="s">
        <v>55</v>
      </c>
      <c r="B390" s="56"/>
    </row>
    <row r="391" spans="1:2" x14ac:dyDescent="0.3">
      <c r="A391" s="55" t="s">
        <v>113</v>
      </c>
      <c r="B391" s="56"/>
    </row>
    <row r="392" spans="1:2" x14ac:dyDescent="0.3">
      <c r="A392" s="55" t="s">
        <v>40</v>
      </c>
      <c r="B392" s="56"/>
    </row>
    <row r="393" spans="1:2" x14ac:dyDescent="0.3">
      <c r="A393" s="55">
        <v>2111</v>
      </c>
      <c r="B393" s="56"/>
    </row>
    <row r="394" spans="1:2" x14ac:dyDescent="0.3">
      <c r="A394" s="55" t="s">
        <v>303</v>
      </c>
      <c r="B394" s="56">
        <v>3474000</v>
      </c>
    </row>
    <row r="395" spans="1:2" x14ac:dyDescent="0.3">
      <c r="A395" s="55">
        <v>2141</v>
      </c>
      <c r="B395" s="56"/>
    </row>
    <row r="396" spans="1:2" x14ac:dyDescent="0.3">
      <c r="A396" s="55" t="s">
        <v>187</v>
      </c>
      <c r="B396" s="56">
        <v>23000</v>
      </c>
    </row>
    <row r="397" spans="1:2" x14ac:dyDescent="0.3">
      <c r="A397" s="55">
        <v>2151</v>
      </c>
      <c r="B397" s="56"/>
    </row>
    <row r="398" spans="1:2" x14ac:dyDescent="0.3">
      <c r="A398" s="55" t="s">
        <v>357</v>
      </c>
      <c r="B398" s="56">
        <v>420</v>
      </c>
    </row>
    <row r="399" spans="1:2" x14ac:dyDescent="0.3">
      <c r="A399" s="55">
        <v>2161</v>
      </c>
      <c r="B399" s="56"/>
    </row>
    <row r="400" spans="1:2" x14ac:dyDescent="0.3">
      <c r="A400" s="55" t="s">
        <v>211</v>
      </c>
      <c r="B400" s="56">
        <v>1828856.1</v>
      </c>
    </row>
    <row r="401" spans="1:2" x14ac:dyDescent="0.3">
      <c r="A401" s="55">
        <v>2211</v>
      </c>
      <c r="B401" s="56"/>
    </row>
    <row r="402" spans="1:2" x14ac:dyDescent="0.3">
      <c r="A402" s="55" t="s">
        <v>175</v>
      </c>
      <c r="B402" s="56">
        <v>241120</v>
      </c>
    </row>
    <row r="403" spans="1:2" x14ac:dyDescent="0.3">
      <c r="A403" s="55">
        <v>2411</v>
      </c>
      <c r="B403" s="56"/>
    </row>
    <row r="404" spans="1:2" x14ac:dyDescent="0.3">
      <c r="A404" s="55" t="s">
        <v>239</v>
      </c>
      <c r="B404" s="56">
        <v>2000</v>
      </c>
    </row>
    <row r="405" spans="1:2" x14ac:dyDescent="0.3">
      <c r="A405" s="55">
        <v>2421</v>
      </c>
      <c r="B405" s="56"/>
    </row>
    <row r="406" spans="1:2" x14ac:dyDescent="0.3">
      <c r="A406" s="55" t="s">
        <v>212</v>
      </c>
      <c r="B406" s="56">
        <v>20000</v>
      </c>
    </row>
    <row r="407" spans="1:2" x14ac:dyDescent="0.3">
      <c r="A407" s="55">
        <v>2451</v>
      </c>
      <c r="B407" s="56"/>
    </row>
    <row r="408" spans="1:2" x14ac:dyDescent="0.3">
      <c r="A408" s="55" t="s">
        <v>154</v>
      </c>
      <c r="B408" s="56">
        <v>47757.2</v>
      </c>
    </row>
    <row r="409" spans="1:2" x14ac:dyDescent="0.3">
      <c r="A409" s="55">
        <v>2461</v>
      </c>
      <c r="B409" s="56"/>
    </row>
    <row r="410" spans="1:2" x14ac:dyDescent="0.3">
      <c r="A410" s="55" t="s">
        <v>177</v>
      </c>
      <c r="B410" s="56">
        <v>150000</v>
      </c>
    </row>
    <row r="411" spans="1:2" x14ac:dyDescent="0.3">
      <c r="A411" s="55">
        <v>2471</v>
      </c>
      <c r="B411" s="56"/>
    </row>
    <row r="412" spans="1:2" x14ac:dyDescent="0.3">
      <c r="A412" s="55" t="s">
        <v>178</v>
      </c>
      <c r="B412" s="56">
        <v>50000</v>
      </c>
    </row>
    <row r="413" spans="1:2" x14ac:dyDescent="0.3">
      <c r="A413" s="55">
        <v>2491</v>
      </c>
      <c r="B413" s="56"/>
    </row>
    <row r="414" spans="1:2" x14ac:dyDescent="0.3">
      <c r="A414" s="55" t="s">
        <v>188</v>
      </c>
      <c r="B414" s="56">
        <v>420000</v>
      </c>
    </row>
    <row r="415" spans="1:2" x14ac:dyDescent="0.3">
      <c r="A415" s="55">
        <v>2521</v>
      </c>
      <c r="B415" s="56"/>
    </row>
    <row r="416" spans="1:2" x14ac:dyDescent="0.3">
      <c r="A416" s="55" t="s">
        <v>172</v>
      </c>
      <c r="B416" s="56">
        <v>123580</v>
      </c>
    </row>
    <row r="417" spans="1:2" x14ac:dyDescent="0.3">
      <c r="A417" s="55">
        <v>2561</v>
      </c>
      <c r="B417" s="56"/>
    </row>
    <row r="418" spans="1:2" x14ac:dyDescent="0.3">
      <c r="A418" s="55" t="s">
        <v>214</v>
      </c>
      <c r="B418" s="56">
        <v>1500</v>
      </c>
    </row>
    <row r="419" spans="1:2" x14ac:dyDescent="0.3">
      <c r="A419" s="55">
        <v>2611</v>
      </c>
      <c r="B419" s="56"/>
    </row>
    <row r="420" spans="1:2" x14ac:dyDescent="0.3">
      <c r="A420" s="55" t="s">
        <v>112</v>
      </c>
      <c r="B420" s="56">
        <v>47577000</v>
      </c>
    </row>
    <row r="421" spans="1:2" x14ac:dyDescent="0.3">
      <c r="A421" s="55">
        <v>2721</v>
      </c>
      <c r="B421" s="56"/>
    </row>
    <row r="422" spans="1:2" x14ac:dyDescent="0.3">
      <c r="A422" s="55" t="s">
        <v>155</v>
      </c>
      <c r="B422" s="56">
        <v>195000</v>
      </c>
    </row>
    <row r="423" spans="1:2" x14ac:dyDescent="0.3">
      <c r="A423" s="55">
        <v>2911</v>
      </c>
      <c r="B423" s="56"/>
    </row>
    <row r="424" spans="1:2" x14ac:dyDescent="0.3">
      <c r="A424" s="55" t="s">
        <v>156</v>
      </c>
      <c r="B424" s="56">
        <v>147560.85999999999</v>
      </c>
    </row>
    <row r="425" spans="1:2" x14ac:dyDescent="0.3">
      <c r="A425" s="55">
        <v>2921</v>
      </c>
      <c r="B425" s="56"/>
    </row>
    <row r="426" spans="1:2" x14ac:dyDescent="0.3">
      <c r="A426" s="55" t="s">
        <v>179</v>
      </c>
      <c r="B426" s="56">
        <v>45000</v>
      </c>
    </row>
    <row r="427" spans="1:2" x14ac:dyDescent="0.3">
      <c r="A427" s="55">
        <v>2961</v>
      </c>
      <c r="B427" s="56"/>
    </row>
    <row r="428" spans="1:2" x14ac:dyDescent="0.3">
      <c r="A428" s="55" t="s">
        <v>358</v>
      </c>
      <c r="B428" s="56">
        <v>958880</v>
      </c>
    </row>
    <row r="429" spans="1:2" x14ac:dyDescent="0.3">
      <c r="A429" s="55">
        <v>2981</v>
      </c>
      <c r="B429" s="56"/>
    </row>
    <row r="430" spans="1:2" x14ac:dyDescent="0.3">
      <c r="A430" s="55" t="s">
        <v>242</v>
      </c>
      <c r="B430" s="56">
        <v>698350.4</v>
      </c>
    </row>
    <row r="431" spans="1:2" x14ac:dyDescent="0.3">
      <c r="A431" s="55">
        <v>3111</v>
      </c>
      <c r="B431" s="56"/>
    </row>
    <row r="432" spans="1:2" x14ac:dyDescent="0.3">
      <c r="A432" s="55" t="s">
        <v>129</v>
      </c>
      <c r="B432" s="56">
        <v>5820000</v>
      </c>
    </row>
    <row r="433" spans="1:2" x14ac:dyDescent="0.3">
      <c r="A433" s="55">
        <v>3141</v>
      </c>
      <c r="B433" s="56"/>
    </row>
    <row r="434" spans="1:2" x14ac:dyDescent="0.3">
      <c r="A434" s="55" t="s">
        <v>191</v>
      </c>
      <c r="B434" s="56">
        <v>720000</v>
      </c>
    </row>
    <row r="435" spans="1:2" x14ac:dyDescent="0.3">
      <c r="A435" s="55">
        <v>3161</v>
      </c>
      <c r="B435" s="56"/>
    </row>
    <row r="436" spans="1:2" x14ac:dyDescent="0.3">
      <c r="A436" s="55" t="s">
        <v>192</v>
      </c>
      <c r="B436" s="56">
        <v>2700000</v>
      </c>
    </row>
    <row r="437" spans="1:2" x14ac:dyDescent="0.3">
      <c r="A437" s="55">
        <v>3221</v>
      </c>
      <c r="B437" s="56"/>
    </row>
    <row r="438" spans="1:2" x14ac:dyDescent="0.3">
      <c r="A438" s="55" t="s">
        <v>359</v>
      </c>
      <c r="B438" s="56">
        <v>1674000</v>
      </c>
    </row>
    <row r="439" spans="1:2" x14ac:dyDescent="0.3">
      <c r="A439" s="55">
        <v>3231</v>
      </c>
      <c r="B439" s="56"/>
    </row>
    <row r="440" spans="1:2" x14ac:dyDescent="0.3">
      <c r="A440" s="55" t="s">
        <v>201</v>
      </c>
      <c r="B440" s="56">
        <v>3000000</v>
      </c>
    </row>
    <row r="441" spans="1:2" x14ac:dyDescent="0.3">
      <c r="A441" s="55">
        <v>3251</v>
      </c>
      <c r="B441" s="56"/>
    </row>
    <row r="442" spans="1:2" x14ac:dyDescent="0.3">
      <c r="A442" s="55" t="s">
        <v>79</v>
      </c>
      <c r="B442" s="56">
        <v>115639674.18000002</v>
      </c>
    </row>
    <row r="443" spans="1:2" x14ac:dyDescent="0.3">
      <c r="A443" s="55">
        <v>3291</v>
      </c>
      <c r="B443" s="56"/>
    </row>
    <row r="444" spans="1:2" x14ac:dyDescent="0.3">
      <c r="A444" s="55" t="s">
        <v>159</v>
      </c>
      <c r="B444" s="56">
        <v>10000</v>
      </c>
    </row>
    <row r="445" spans="1:2" x14ac:dyDescent="0.3">
      <c r="A445" s="55">
        <v>3311</v>
      </c>
      <c r="B445" s="56"/>
    </row>
    <row r="446" spans="1:2" x14ac:dyDescent="0.3">
      <c r="A446" s="55" t="s">
        <v>243</v>
      </c>
      <c r="B446" s="56">
        <v>250000</v>
      </c>
    </row>
    <row r="447" spans="1:2" x14ac:dyDescent="0.3">
      <c r="A447" s="55">
        <v>3321</v>
      </c>
      <c r="B447" s="56"/>
    </row>
    <row r="448" spans="1:2" x14ac:dyDescent="0.3">
      <c r="A448" s="55" t="s">
        <v>244</v>
      </c>
      <c r="B448" s="56">
        <v>69408</v>
      </c>
    </row>
    <row r="449" spans="1:2" x14ac:dyDescent="0.3">
      <c r="A449" s="55">
        <v>3331</v>
      </c>
      <c r="B449" s="56"/>
    </row>
    <row r="450" spans="1:2" x14ac:dyDescent="0.3">
      <c r="A450" s="55" t="s">
        <v>202</v>
      </c>
      <c r="B450" s="56">
        <v>100000</v>
      </c>
    </row>
    <row r="451" spans="1:2" x14ac:dyDescent="0.3">
      <c r="A451" s="55">
        <v>3341</v>
      </c>
      <c r="B451" s="56"/>
    </row>
    <row r="452" spans="1:2" x14ac:dyDescent="0.3">
      <c r="A452" s="55" t="s">
        <v>107</v>
      </c>
      <c r="B452" s="56">
        <v>735486</v>
      </c>
    </row>
    <row r="453" spans="1:2" x14ac:dyDescent="0.3">
      <c r="A453" s="55">
        <v>3371</v>
      </c>
      <c r="B453" s="56"/>
    </row>
    <row r="454" spans="1:2" x14ac:dyDescent="0.3">
      <c r="A454" s="55" t="s">
        <v>360</v>
      </c>
      <c r="B454" s="56">
        <v>20000000</v>
      </c>
    </row>
    <row r="455" spans="1:2" x14ac:dyDescent="0.3">
      <c r="A455" s="55">
        <v>3441</v>
      </c>
      <c r="B455" s="56"/>
    </row>
    <row r="456" spans="1:2" x14ac:dyDescent="0.3">
      <c r="A456" s="55" t="s">
        <v>361</v>
      </c>
      <c r="B456" s="56">
        <v>160000</v>
      </c>
    </row>
    <row r="457" spans="1:2" x14ac:dyDescent="0.3">
      <c r="A457" s="55">
        <v>3451</v>
      </c>
      <c r="B457" s="56"/>
    </row>
    <row r="458" spans="1:2" x14ac:dyDescent="0.3">
      <c r="A458" s="55" t="s">
        <v>362</v>
      </c>
      <c r="B458" s="56">
        <v>6000000</v>
      </c>
    </row>
    <row r="459" spans="1:2" x14ac:dyDescent="0.3">
      <c r="A459" s="55">
        <v>3481</v>
      </c>
      <c r="B459" s="56"/>
    </row>
    <row r="460" spans="1:2" x14ac:dyDescent="0.3">
      <c r="A460" s="55" t="s">
        <v>363</v>
      </c>
      <c r="B460" s="56">
        <v>1180000</v>
      </c>
    </row>
    <row r="461" spans="1:2" x14ac:dyDescent="0.3">
      <c r="A461" s="55">
        <v>3511</v>
      </c>
      <c r="B461" s="56"/>
    </row>
    <row r="462" spans="1:2" x14ac:dyDescent="0.3">
      <c r="A462" s="55" t="s">
        <v>308</v>
      </c>
      <c r="B462" s="56">
        <v>685740</v>
      </c>
    </row>
    <row r="463" spans="1:2" x14ac:dyDescent="0.3">
      <c r="A463" s="55">
        <v>3521</v>
      </c>
      <c r="B463" s="56"/>
    </row>
    <row r="464" spans="1:2" x14ac:dyDescent="0.3">
      <c r="A464" s="55" t="s">
        <v>195</v>
      </c>
      <c r="B464" s="56">
        <v>26000</v>
      </c>
    </row>
    <row r="465" spans="1:2" x14ac:dyDescent="0.3">
      <c r="A465" s="55">
        <v>3551</v>
      </c>
      <c r="B465" s="56"/>
    </row>
    <row r="466" spans="1:2" x14ac:dyDescent="0.3">
      <c r="A466" s="55" t="s">
        <v>364</v>
      </c>
      <c r="B466" s="56">
        <v>7000000</v>
      </c>
    </row>
    <row r="467" spans="1:2" x14ac:dyDescent="0.3">
      <c r="A467" s="55">
        <v>3571</v>
      </c>
      <c r="B467" s="56"/>
    </row>
    <row r="468" spans="1:2" x14ac:dyDescent="0.3">
      <c r="A468" s="55" t="s">
        <v>180</v>
      </c>
      <c r="B468" s="56">
        <v>10000000</v>
      </c>
    </row>
    <row r="469" spans="1:2" x14ac:dyDescent="0.3">
      <c r="A469" s="55">
        <v>3631</v>
      </c>
      <c r="B469" s="56"/>
    </row>
    <row r="470" spans="1:2" x14ac:dyDescent="0.3">
      <c r="A470" s="55" t="s">
        <v>365</v>
      </c>
      <c r="B470" s="56">
        <v>4866666.55</v>
      </c>
    </row>
    <row r="471" spans="1:2" x14ac:dyDescent="0.3">
      <c r="A471" s="55">
        <v>3821</v>
      </c>
      <c r="B471" s="56"/>
    </row>
    <row r="472" spans="1:2" x14ac:dyDescent="0.3">
      <c r="A472" s="55" t="s">
        <v>160</v>
      </c>
      <c r="B472" s="56">
        <v>639567.19999999995</v>
      </c>
    </row>
    <row r="473" spans="1:2" x14ac:dyDescent="0.3">
      <c r="A473" s="55">
        <v>3911</v>
      </c>
      <c r="B473" s="56"/>
    </row>
    <row r="474" spans="1:2" x14ac:dyDescent="0.3">
      <c r="A474" s="55" t="s">
        <v>366</v>
      </c>
      <c r="B474" s="56">
        <v>700000</v>
      </c>
    </row>
    <row r="475" spans="1:2" x14ac:dyDescent="0.3">
      <c r="A475" s="55">
        <v>3922</v>
      </c>
      <c r="B475" s="56"/>
    </row>
    <row r="476" spans="1:2" x14ac:dyDescent="0.3">
      <c r="A476" s="55" t="s">
        <v>246</v>
      </c>
      <c r="B476" s="56">
        <v>1000000</v>
      </c>
    </row>
    <row r="477" spans="1:2" x14ac:dyDescent="0.3">
      <c r="A477" s="55">
        <v>3941</v>
      </c>
      <c r="B477" s="56"/>
    </row>
    <row r="478" spans="1:2" x14ac:dyDescent="0.3">
      <c r="A478" s="55" t="s">
        <v>281</v>
      </c>
      <c r="B478" s="56">
        <v>10000000</v>
      </c>
    </row>
    <row r="479" spans="1:2" x14ac:dyDescent="0.3">
      <c r="A479" s="55">
        <v>3962</v>
      </c>
      <c r="B479" s="56"/>
    </row>
    <row r="480" spans="1:2" x14ac:dyDescent="0.3">
      <c r="A480" s="55" t="s">
        <v>285</v>
      </c>
      <c r="B480" s="56">
        <v>100000</v>
      </c>
    </row>
    <row r="481" spans="1:2" x14ac:dyDescent="0.3">
      <c r="A481" s="55">
        <v>5111</v>
      </c>
      <c r="B481" s="56"/>
    </row>
    <row r="482" spans="1:2" x14ac:dyDescent="0.3">
      <c r="A482" s="55" t="s">
        <v>367</v>
      </c>
      <c r="B482" s="56">
        <v>1183500</v>
      </c>
    </row>
    <row r="483" spans="1:2" x14ac:dyDescent="0.3">
      <c r="A483" s="55">
        <v>5191</v>
      </c>
      <c r="B483" s="56"/>
    </row>
    <row r="484" spans="1:2" x14ac:dyDescent="0.3">
      <c r="A484" s="55" t="s">
        <v>198</v>
      </c>
      <c r="B484" s="56">
        <v>68041</v>
      </c>
    </row>
    <row r="485" spans="1:2" x14ac:dyDescent="0.3">
      <c r="A485" s="55">
        <v>5641</v>
      </c>
      <c r="B485" s="56"/>
    </row>
    <row r="486" spans="1:2" x14ac:dyDescent="0.3">
      <c r="A486" s="55" t="s">
        <v>220</v>
      </c>
      <c r="B486" s="56">
        <v>61745.64</v>
      </c>
    </row>
    <row r="487" spans="1:2" x14ac:dyDescent="0.3">
      <c r="A487" s="55">
        <v>5911</v>
      </c>
      <c r="B487" s="56"/>
    </row>
    <row r="488" spans="1:2" x14ac:dyDescent="0.3">
      <c r="A488" s="55" t="s">
        <v>204</v>
      </c>
      <c r="B488" s="56">
        <v>1500</v>
      </c>
    </row>
    <row r="489" spans="1:2" x14ac:dyDescent="0.3">
      <c r="A489" s="55" t="s">
        <v>111</v>
      </c>
      <c r="B489" s="56"/>
    </row>
    <row r="490" spans="1:2" x14ac:dyDescent="0.3">
      <c r="A490" s="55" t="s">
        <v>40</v>
      </c>
      <c r="B490" s="56"/>
    </row>
    <row r="491" spans="1:2" x14ac:dyDescent="0.3">
      <c r="A491" s="55">
        <v>2611</v>
      </c>
      <c r="B491" s="56"/>
    </row>
    <row r="492" spans="1:2" x14ac:dyDescent="0.3">
      <c r="A492" s="55" t="s">
        <v>112</v>
      </c>
      <c r="B492" s="56">
        <v>37447132</v>
      </c>
    </row>
    <row r="493" spans="1:2" x14ac:dyDescent="0.3">
      <c r="A493" s="55" t="s">
        <v>185</v>
      </c>
      <c r="B493" s="56"/>
    </row>
    <row r="494" spans="1:2" x14ac:dyDescent="0.3">
      <c r="A494" s="55" t="s">
        <v>40</v>
      </c>
      <c r="B494" s="56"/>
    </row>
    <row r="495" spans="1:2" x14ac:dyDescent="0.3">
      <c r="A495" s="55">
        <v>2611</v>
      </c>
      <c r="B495" s="56"/>
    </row>
    <row r="496" spans="1:2" x14ac:dyDescent="0.3">
      <c r="A496" s="55" t="s">
        <v>112</v>
      </c>
      <c r="B496" s="56">
        <v>9000000</v>
      </c>
    </row>
    <row r="497" spans="1:2" x14ac:dyDescent="0.3">
      <c r="A497" s="55" t="s">
        <v>56</v>
      </c>
      <c r="B497" s="56"/>
    </row>
    <row r="498" spans="1:2" x14ac:dyDescent="0.3">
      <c r="A498" s="55" t="s">
        <v>40</v>
      </c>
      <c r="B498" s="56"/>
    </row>
    <row r="499" spans="1:2" x14ac:dyDescent="0.3">
      <c r="A499" s="55">
        <v>1111</v>
      </c>
      <c r="B499" s="56"/>
    </row>
    <row r="500" spans="1:2" x14ac:dyDescent="0.3">
      <c r="A500" s="55" t="s">
        <v>368</v>
      </c>
      <c r="B500" s="56">
        <v>12975991.18</v>
      </c>
    </row>
    <row r="501" spans="1:2" x14ac:dyDescent="0.3">
      <c r="A501" s="55">
        <v>1131</v>
      </c>
      <c r="B501" s="56"/>
    </row>
    <row r="502" spans="1:2" x14ac:dyDescent="0.3">
      <c r="A502" s="55" t="s">
        <v>59</v>
      </c>
      <c r="B502" s="56">
        <v>763253356.46000004</v>
      </c>
    </row>
    <row r="503" spans="1:2" x14ac:dyDescent="0.3">
      <c r="A503" s="55">
        <v>1211</v>
      </c>
      <c r="B503" s="56"/>
    </row>
    <row r="504" spans="1:2" x14ac:dyDescent="0.3">
      <c r="A504" s="55" t="s">
        <v>369</v>
      </c>
      <c r="B504" s="56">
        <v>0</v>
      </c>
    </row>
    <row r="505" spans="1:2" x14ac:dyDescent="0.3">
      <c r="A505" s="55">
        <v>1221</v>
      </c>
      <c r="B505" s="56"/>
    </row>
    <row r="506" spans="1:2" x14ac:dyDescent="0.3">
      <c r="A506" s="55" t="s">
        <v>63</v>
      </c>
      <c r="B506" s="56">
        <v>140383363.10999998</v>
      </c>
    </row>
    <row r="507" spans="1:2" x14ac:dyDescent="0.3">
      <c r="A507" s="55">
        <v>1231</v>
      </c>
      <c r="B507" s="56"/>
    </row>
    <row r="508" spans="1:2" x14ac:dyDescent="0.3">
      <c r="A508" s="55" t="s">
        <v>370</v>
      </c>
      <c r="B508" s="56">
        <v>26400</v>
      </c>
    </row>
    <row r="509" spans="1:2" x14ac:dyDescent="0.3">
      <c r="A509" s="55">
        <v>1321</v>
      </c>
      <c r="B509" s="56"/>
    </row>
    <row r="510" spans="1:2" x14ac:dyDescent="0.3">
      <c r="A510" s="55" t="s">
        <v>371</v>
      </c>
      <c r="B510" s="56">
        <v>12477803.049999999</v>
      </c>
    </row>
    <row r="511" spans="1:2" x14ac:dyDescent="0.3">
      <c r="A511" s="55">
        <v>1322</v>
      </c>
      <c r="B511" s="56"/>
    </row>
    <row r="512" spans="1:2" x14ac:dyDescent="0.3">
      <c r="A512" s="55" t="s">
        <v>372</v>
      </c>
      <c r="B512" s="56">
        <v>124778030.50000001</v>
      </c>
    </row>
    <row r="513" spans="1:2" x14ac:dyDescent="0.3">
      <c r="A513" s="55">
        <v>1331</v>
      </c>
      <c r="B513" s="56"/>
    </row>
    <row r="514" spans="1:2" x14ac:dyDescent="0.3">
      <c r="A514" s="55" t="s">
        <v>373</v>
      </c>
      <c r="B514" s="56">
        <v>700000</v>
      </c>
    </row>
    <row r="515" spans="1:2" x14ac:dyDescent="0.3">
      <c r="A515" s="55">
        <v>1341</v>
      </c>
      <c r="B515" s="56"/>
    </row>
    <row r="516" spans="1:2" x14ac:dyDescent="0.3">
      <c r="A516" s="55" t="s">
        <v>374</v>
      </c>
      <c r="B516" s="56">
        <v>7500000</v>
      </c>
    </row>
    <row r="517" spans="1:2" x14ac:dyDescent="0.3">
      <c r="A517" s="55">
        <v>1411</v>
      </c>
      <c r="B517" s="56"/>
    </row>
    <row r="518" spans="1:2" x14ac:dyDescent="0.3">
      <c r="A518" s="55" t="s">
        <v>375</v>
      </c>
      <c r="B518" s="56">
        <v>53904109.180000007</v>
      </c>
    </row>
    <row r="519" spans="1:2" x14ac:dyDescent="0.3">
      <c r="A519" s="55">
        <v>1421</v>
      </c>
      <c r="B519" s="56"/>
    </row>
    <row r="520" spans="1:2" x14ac:dyDescent="0.3">
      <c r="A520" s="55" t="s">
        <v>376</v>
      </c>
      <c r="B520" s="56">
        <v>26952054.59</v>
      </c>
    </row>
    <row r="521" spans="1:2" x14ac:dyDescent="0.3">
      <c r="A521" s="55">
        <v>1431</v>
      </c>
      <c r="B521" s="56"/>
    </row>
    <row r="522" spans="1:2" x14ac:dyDescent="0.3">
      <c r="A522" s="55" t="s">
        <v>377</v>
      </c>
      <c r="B522" s="56">
        <v>17968036.390000001</v>
      </c>
    </row>
    <row r="523" spans="1:2" x14ac:dyDescent="0.3">
      <c r="A523" s="55">
        <v>1432</v>
      </c>
      <c r="B523" s="56"/>
    </row>
    <row r="524" spans="1:2" x14ac:dyDescent="0.3">
      <c r="A524" s="55" t="s">
        <v>378</v>
      </c>
      <c r="B524" s="56">
        <v>157220318.43000001</v>
      </c>
    </row>
    <row r="525" spans="1:2" x14ac:dyDescent="0.3">
      <c r="A525" s="55">
        <v>1441</v>
      </c>
      <c r="B525" s="56"/>
    </row>
    <row r="526" spans="1:2" x14ac:dyDescent="0.3">
      <c r="A526" s="55" t="s">
        <v>379</v>
      </c>
      <c r="B526" s="56">
        <v>13616211</v>
      </c>
    </row>
    <row r="527" spans="1:2" x14ac:dyDescent="0.3">
      <c r="A527" s="55">
        <v>1521</v>
      </c>
      <c r="B527" s="56"/>
    </row>
    <row r="528" spans="1:2" x14ac:dyDescent="0.3">
      <c r="A528" s="55" t="s">
        <v>380</v>
      </c>
      <c r="B528" s="56">
        <v>5373789</v>
      </c>
    </row>
    <row r="529" spans="1:2" x14ac:dyDescent="0.3">
      <c r="A529" s="55">
        <v>1591</v>
      </c>
      <c r="B529" s="56"/>
    </row>
    <row r="530" spans="1:2" x14ac:dyDescent="0.3">
      <c r="A530" s="55" t="s">
        <v>65</v>
      </c>
      <c r="B530" s="56">
        <v>114435771.11000009</v>
      </c>
    </row>
    <row r="531" spans="1:2" x14ac:dyDescent="0.3">
      <c r="A531" s="55">
        <v>1711</v>
      </c>
      <c r="B531" s="56"/>
    </row>
    <row r="532" spans="1:2" x14ac:dyDescent="0.3">
      <c r="A532" s="55" t="s">
        <v>68</v>
      </c>
      <c r="B532" s="56">
        <v>22000000</v>
      </c>
    </row>
    <row r="533" spans="1:2" x14ac:dyDescent="0.3">
      <c r="A533" s="55">
        <v>3411</v>
      </c>
      <c r="B533" s="56"/>
    </row>
    <row r="534" spans="1:2" x14ac:dyDescent="0.3">
      <c r="A534" s="55" t="s">
        <v>305</v>
      </c>
      <c r="B534" s="56">
        <v>1000000</v>
      </c>
    </row>
    <row r="535" spans="1:2" x14ac:dyDescent="0.3">
      <c r="A535" s="55" t="s">
        <v>330</v>
      </c>
      <c r="B535" s="56"/>
    </row>
    <row r="536" spans="1:2" x14ac:dyDescent="0.3">
      <c r="A536" s="55" t="s">
        <v>331</v>
      </c>
      <c r="B536" s="56"/>
    </row>
    <row r="537" spans="1:2" x14ac:dyDescent="0.3">
      <c r="A537" s="55" t="s">
        <v>224</v>
      </c>
      <c r="B537" s="56"/>
    </row>
    <row r="538" spans="1:2" x14ac:dyDescent="0.3">
      <c r="A538" s="55">
        <v>4411</v>
      </c>
      <c r="B538" s="56"/>
    </row>
    <row r="539" spans="1:2" x14ac:dyDescent="0.3">
      <c r="A539" s="55" t="s">
        <v>228</v>
      </c>
      <c r="B539" s="56">
        <v>2487246</v>
      </c>
    </row>
    <row r="540" spans="1:2" x14ac:dyDescent="0.3">
      <c r="A540" s="55">
        <v>4451</v>
      </c>
      <c r="B540" s="56"/>
    </row>
    <row r="541" spans="1:2" x14ac:dyDescent="0.3">
      <c r="A541" s="55" t="s">
        <v>262</v>
      </c>
      <c r="B541" s="56">
        <v>2190000</v>
      </c>
    </row>
    <row r="542" spans="1:2" x14ac:dyDescent="0.3">
      <c r="A542" s="55" t="s">
        <v>339</v>
      </c>
      <c r="B542" s="56"/>
    </row>
    <row r="543" spans="1:2" x14ac:dyDescent="0.3">
      <c r="A543" s="55" t="s">
        <v>258</v>
      </c>
      <c r="B543" s="56"/>
    </row>
    <row r="544" spans="1:2" x14ac:dyDescent="0.3">
      <c r="A544" s="55">
        <v>2211</v>
      </c>
      <c r="B544" s="56"/>
    </row>
    <row r="545" spans="1:2" x14ac:dyDescent="0.3">
      <c r="A545" s="55" t="s">
        <v>175</v>
      </c>
      <c r="B545" s="56">
        <v>0</v>
      </c>
    </row>
    <row r="546" spans="1:2" x14ac:dyDescent="0.3">
      <c r="A546" s="55">
        <v>3291</v>
      </c>
      <c r="B546" s="56"/>
    </row>
    <row r="547" spans="1:2" x14ac:dyDescent="0.3">
      <c r="A547" s="55" t="s">
        <v>159</v>
      </c>
      <c r="B547" s="56">
        <v>0</v>
      </c>
    </row>
    <row r="548" spans="1:2" x14ac:dyDescent="0.3">
      <c r="A548" s="55">
        <v>3581</v>
      </c>
      <c r="B548" s="56"/>
    </row>
    <row r="549" spans="1:2" x14ac:dyDescent="0.3">
      <c r="A549" s="55" t="s">
        <v>96</v>
      </c>
      <c r="B549" s="56">
        <v>0</v>
      </c>
    </row>
    <row r="550" spans="1:2" x14ac:dyDescent="0.3">
      <c r="A550" s="55">
        <v>3821</v>
      </c>
      <c r="B550" s="56"/>
    </row>
    <row r="551" spans="1:2" x14ac:dyDescent="0.3">
      <c r="A551" s="55" t="s">
        <v>160</v>
      </c>
      <c r="B551" s="56">
        <v>0</v>
      </c>
    </row>
    <row r="552" spans="1:2" x14ac:dyDescent="0.3">
      <c r="A552" s="55" t="s">
        <v>350</v>
      </c>
      <c r="B552" s="56"/>
    </row>
    <row r="553" spans="1:2" x14ac:dyDescent="0.3">
      <c r="A553" s="55" t="s">
        <v>40</v>
      </c>
      <c r="B553" s="56"/>
    </row>
    <row r="554" spans="1:2" x14ac:dyDescent="0.3">
      <c r="A554" s="55">
        <v>3181</v>
      </c>
      <c r="B554" s="56"/>
    </row>
    <row r="555" spans="1:2" x14ac:dyDescent="0.3">
      <c r="A555" s="55" t="s">
        <v>193</v>
      </c>
      <c r="B555" s="56">
        <v>5000</v>
      </c>
    </row>
    <row r="556" spans="1:2" x14ac:dyDescent="0.3">
      <c r="A556" s="55">
        <v>3391</v>
      </c>
      <c r="B556" s="56"/>
    </row>
    <row r="557" spans="1:2" x14ac:dyDescent="0.3">
      <c r="A557" s="55" t="s">
        <v>203</v>
      </c>
      <c r="B557" s="56">
        <v>450000</v>
      </c>
    </row>
    <row r="558" spans="1:2" x14ac:dyDescent="0.3">
      <c r="A558" s="55">
        <v>3611</v>
      </c>
      <c r="B558" s="56"/>
    </row>
    <row r="559" spans="1:2" x14ac:dyDescent="0.3">
      <c r="A559" s="55" t="s">
        <v>353</v>
      </c>
      <c r="B559" s="56">
        <v>36740000</v>
      </c>
    </row>
    <row r="560" spans="1:2" x14ac:dyDescent="0.3">
      <c r="A560" s="55">
        <v>3651</v>
      </c>
      <c r="B560" s="56"/>
    </row>
    <row r="561" spans="1:2" x14ac:dyDescent="0.3">
      <c r="A561" s="55" t="s">
        <v>355</v>
      </c>
      <c r="B561" s="56">
        <v>4728216</v>
      </c>
    </row>
    <row r="562" spans="1:2" x14ac:dyDescent="0.3">
      <c r="A562" s="55">
        <v>3661</v>
      </c>
      <c r="B562" s="56"/>
    </row>
    <row r="563" spans="1:2" x14ac:dyDescent="0.3">
      <c r="A563" s="55" t="s">
        <v>356</v>
      </c>
      <c r="B563" s="56">
        <v>8995784</v>
      </c>
    </row>
    <row r="564" spans="1:2" x14ac:dyDescent="0.3">
      <c r="A564" s="55" t="s">
        <v>346</v>
      </c>
      <c r="B564" s="56"/>
    </row>
    <row r="565" spans="1:2" x14ac:dyDescent="0.3">
      <c r="A565" s="55" t="s">
        <v>40</v>
      </c>
      <c r="B565" s="56"/>
    </row>
    <row r="566" spans="1:2" x14ac:dyDescent="0.3">
      <c r="A566" s="55">
        <v>2711</v>
      </c>
      <c r="B566" s="56"/>
    </row>
    <row r="567" spans="1:2" x14ac:dyDescent="0.3">
      <c r="A567" s="55" t="s">
        <v>215</v>
      </c>
      <c r="B567" s="56">
        <v>2926756.09</v>
      </c>
    </row>
    <row r="568" spans="1:2" x14ac:dyDescent="0.3">
      <c r="A568" s="55">
        <v>3361</v>
      </c>
      <c r="B568" s="56"/>
    </row>
    <row r="569" spans="1:2" x14ac:dyDescent="0.3">
      <c r="A569" s="55" t="s">
        <v>284</v>
      </c>
      <c r="B569" s="56">
        <v>13515565</v>
      </c>
    </row>
    <row r="570" spans="1:2" x14ac:dyDescent="0.3">
      <c r="A570" s="55">
        <v>3711</v>
      </c>
      <c r="B570" s="56"/>
    </row>
    <row r="571" spans="1:2" x14ac:dyDescent="0.3">
      <c r="A571" s="55" t="s">
        <v>309</v>
      </c>
      <c r="B571" s="56">
        <v>14707.69</v>
      </c>
    </row>
    <row r="572" spans="1:2" x14ac:dyDescent="0.3">
      <c r="A572" s="55">
        <v>3751</v>
      </c>
      <c r="B572" s="56"/>
    </row>
    <row r="573" spans="1:2" x14ac:dyDescent="0.3">
      <c r="A573" s="55" t="s">
        <v>349</v>
      </c>
      <c r="B573" s="56">
        <v>11397.95</v>
      </c>
    </row>
    <row r="574" spans="1:2" x14ac:dyDescent="0.3">
      <c r="A574" s="55" t="s">
        <v>393</v>
      </c>
      <c r="B574" s="56"/>
    </row>
    <row r="575" spans="1:2" x14ac:dyDescent="0.3">
      <c r="A575" s="55" t="s">
        <v>40</v>
      </c>
      <c r="B575" s="56"/>
    </row>
    <row r="576" spans="1:2" x14ac:dyDescent="0.3">
      <c r="A576" s="55">
        <v>3391</v>
      </c>
      <c r="B576" s="56"/>
    </row>
    <row r="577" spans="1:2" x14ac:dyDescent="0.3">
      <c r="A577" s="55" t="s">
        <v>203</v>
      </c>
      <c r="B577" s="56">
        <v>3000000</v>
      </c>
    </row>
    <row r="578" spans="1:2" x14ac:dyDescent="0.3">
      <c r="A578" s="55" t="s">
        <v>342</v>
      </c>
      <c r="B578" s="56"/>
    </row>
    <row r="579" spans="1:2" x14ac:dyDescent="0.3">
      <c r="A579" s="55" t="s">
        <v>258</v>
      </c>
      <c r="B579" s="56"/>
    </row>
    <row r="580" spans="1:2" x14ac:dyDescent="0.3">
      <c r="A580" s="55">
        <v>2211</v>
      </c>
      <c r="B580" s="56"/>
    </row>
    <row r="581" spans="1:2" x14ac:dyDescent="0.3">
      <c r="A581" s="55" t="s">
        <v>175</v>
      </c>
      <c r="B581" s="56">
        <v>100000</v>
      </c>
    </row>
    <row r="582" spans="1:2" x14ac:dyDescent="0.3">
      <c r="A582" s="55">
        <v>3291</v>
      </c>
      <c r="B582" s="56"/>
    </row>
    <row r="583" spans="1:2" x14ac:dyDescent="0.3">
      <c r="A583" s="55" t="s">
        <v>159</v>
      </c>
      <c r="B583" s="56">
        <v>500000</v>
      </c>
    </row>
    <row r="584" spans="1:2" x14ac:dyDescent="0.3">
      <c r="A584" s="55">
        <v>3581</v>
      </c>
      <c r="B584" s="56"/>
    </row>
    <row r="585" spans="1:2" x14ac:dyDescent="0.3">
      <c r="A585" s="55" t="s">
        <v>96</v>
      </c>
      <c r="B585" s="56">
        <v>15000</v>
      </c>
    </row>
    <row r="586" spans="1:2" x14ac:dyDescent="0.3">
      <c r="A586" s="55">
        <v>3821</v>
      </c>
      <c r="B586" s="56"/>
    </row>
    <row r="587" spans="1:2" x14ac:dyDescent="0.3">
      <c r="A587" s="55" t="s">
        <v>160</v>
      </c>
      <c r="B587" s="56">
        <v>1350588.4</v>
      </c>
    </row>
    <row r="588" spans="1:2" x14ac:dyDescent="0.3">
      <c r="A588" s="55" t="s">
        <v>74</v>
      </c>
      <c r="B588" s="56"/>
    </row>
    <row r="589" spans="1:2" x14ac:dyDescent="0.3">
      <c r="A589" s="55" t="s">
        <v>173</v>
      </c>
      <c r="B589" s="56"/>
    </row>
    <row r="590" spans="1:2" x14ac:dyDescent="0.3">
      <c r="A590" s="55" t="s">
        <v>75</v>
      </c>
      <c r="B590" s="56"/>
    </row>
    <row r="591" spans="1:2" x14ac:dyDescent="0.3">
      <c r="A591" s="55">
        <v>2131</v>
      </c>
      <c r="B591" s="56"/>
    </row>
    <row r="592" spans="1:2" x14ac:dyDescent="0.3">
      <c r="A592" s="55" t="s">
        <v>174</v>
      </c>
      <c r="B592" s="56">
        <v>2000000</v>
      </c>
    </row>
    <row r="593" spans="1:2" x14ac:dyDescent="0.3">
      <c r="A593" s="55">
        <v>2211</v>
      </c>
      <c r="B593" s="56"/>
    </row>
    <row r="594" spans="1:2" x14ac:dyDescent="0.3">
      <c r="A594" s="55" t="s">
        <v>175</v>
      </c>
      <c r="B594" s="56">
        <v>300000</v>
      </c>
    </row>
    <row r="595" spans="1:2" x14ac:dyDescent="0.3">
      <c r="A595" s="55">
        <v>2231</v>
      </c>
      <c r="B595" s="56"/>
    </row>
    <row r="596" spans="1:2" x14ac:dyDescent="0.3">
      <c r="A596" s="55" t="s">
        <v>176</v>
      </c>
      <c r="B596" s="56">
        <v>5000</v>
      </c>
    </row>
    <row r="597" spans="1:2" x14ac:dyDescent="0.3">
      <c r="A597" s="55">
        <v>2461</v>
      </c>
      <c r="B597" s="56"/>
    </row>
    <row r="598" spans="1:2" x14ac:dyDescent="0.3">
      <c r="A598" s="55" t="s">
        <v>177</v>
      </c>
      <c r="B598" s="56">
        <v>1000</v>
      </c>
    </row>
    <row r="599" spans="1:2" x14ac:dyDescent="0.3">
      <c r="A599" s="55">
        <v>2471</v>
      </c>
      <c r="B599" s="56"/>
    </row>
    <row r="600" spans="1:2" x14ac:dyDescent="0.3">
      <c r="A600" s="55" t="s">
        <v>178</v>
      </c>
      <c r="B600" s="56">
        <v>2000</v>
      </c>
    </row>
    <row r="601" spans="1:2" x14ac:dyDescent="0.3">
      <c r="A601" s="55">
        <v>2711</v>
      </c>
      <c r="B601" s="56"/>
    </row>
    <row r="602" spans="1:2" x14ac:dyDescent="0.3">
      <c r="A602" s="55" t="s">
        <v>215</v>
      </c>
      <c r="B602" s="56">
        <v>500000</v>
      </c>
    </row>
    <row r="603" spans="1:2" x14ac:dyDescent="0.3">
      <c r="A603" s="55">
        <v>2921</v>
      </c>
      <c r="B603" s="56"/>
    </row>
    <row r="604" spans="1:2" x14ac:dyDescent="0.3">
      <c r="A604" s="55" t="s">
        <v>179</v>
      </c>
      <c r="B604" s="56">
        <v>1000</v>
      </c>
    </row>
    <row r="605" spans="1:2" x14ac:dyDescent="0.3">
      <c r="A605" s="55">
        <v>3571</v>
      </c>
      <c r="B605" s="56"/>
    </row>
    <row r="606" spans="1:2" x14ac:dyDescent="0.3">
      <c r="A606" s="55" t="s">
        <v>180</v>
      </c>
      <c r="B606" s="56">
        <v>80000</v>
      </c>
    </row>
    <row r="607" spans="1:2" x14ac:dyDescent="0.3">
      <c r="A607" s="55">
        <v>3821</v>
      </c>
      <c r="B607" s="56"/>
    </row>
    <row r="608" spans="1:2" x14ac:dyDescent="0.3">
      <c r="A608" s="55" t="s">
        <v>160</v>
      </c>
      <c r="B608" s="56">
        <v>200000</v>
      </c>
    </row>
    <row r="609" spans="1:2" x14ac:dyDescent="0.3">
      <c r="A609" s="55" t="s">
        <v>295</v>
      </c>
      <c r="B609" s="56"/>
    </row>
    <row r="610" spans="1:2" x14ac:dyDescent="0.3">
      <c r="A610" s="55" t="s">
        <v>224</v>
      </c>
      <c r="B610" s="56"/>
    </row>
    <row r="611" spans="1:2" x14ac:dyDescent="0.3">
      <c r="A611" s="55">
        <v>4451</v>
      </c>
      <c r="B611" s="56"/>
    </row>
    <row r="612" spans="1:2" x14ac:dyDescent="0.3">
      <c r="A612" s="55" t="s">
        <v>262</v>
      </c>
      <c r="B612" s="56">
        <v>960000</v>
      </c>
    </row>
    <row r="613" spans="1:2" x14ac:dyDescent="0.3">
      <c r="A613" s="55" t="s">
        <v>388</v>
      </c>
      <c r="B613" s="56"/>
    </row>
    <row r="614" spans="1:2" x14ac:dyDescent="0.3">
      <c r="A614" s="55" t="s">
        <v>224</v>
      </c>
      <c r="B614" s="56"/>
    </row>
    <row r="615" spans="1:2" x14ac:dyDescent="0.3">
      <c r="A615" s="55">
        <v>3331</v>
      </c>
      <c r="B615" s="56"/>
    </row>
    <row r="616" spans="1:2" x14ac:dyDescent="0.3">
      <c r="A616" s="55" t="s">
        <v>202</v>
      </c>
      <c r="B616" s="56">
        <v>340000</v>
      </c>
    </row>
    <row r="617" spans="1:2" x14ac:dyDescent="0.3">
      <c r="A617" s="55">
        <v>3391</v>
      </c>
      <c r="B617" s="56"/>
    </row>
    <row r="618" spans="1:2" x14ac:dyDescent="0.3">
      <c r="A618" s="55" t="s">
        <v>203</v>
      </c>
      <c r="B618" s="56">
        <v>2000000</v>
      </c>
    </row>
    <row r="619" spans="1:2" x14ac:dyDescent="0.3">
      <c r="A619" s="55">
        <v>3411</v>
      </c>
      <c r="B619" s="56"/>
    </row>
    <row r="620" spans="1:2" x14ac:dyDescent="0.3">
      <c r="A620" s="55" t="s">
        <v>305</v>
      </c>
      <c r="B620" s="56">
        <v>1000000</v>
      </c>
    </row>
    <row r="621" spans="1:2" x14ac:dyDescent="0.3">
      <c r="A621" s="55">
        <v>3821</v>
      </c>
      <c r="B621" s="56"/>
    </row>
    <row r="622" spans="1:2" x14ac:dyDescent="0.3">
      <c r="A622" s="55" t="s">
        <v>160</v>
      </c>
      <c r="B622" s="56">
        <v>160000</v>
      </c>
    </row>
    <row r="623" spans="1:2" x14ac:dyDescent="0.3">
      <c r="A623" s="55">
        <v>3922</v>
      </c>
      <c r="B623" s="56"/>
    </row>
    <row r="624" spans="1:2" x14ac:dyDescent="0.3">
      <c r="A624" s="55" t="s">
        <v>246</v>
      </c>
      <c r="B624" s="56">
        <v>1500000</v>
      </c>
    </row>
    <row r="625" spans="1:2" x14ac:dyDescent="0.3">
      <c r="A625" s="55">
        <v>5811</v>
      </c>
      <c r="B625" s="56"/>
    </row>
    <row r="626" spans="1:2" x14ac:dyDescent="0.3">
      <c r="A626" s="55" t="s">
        <v>476</v>
      </c>
      <c r="B626" s="56">
        <v>23000000</v>
      </c>
    </row>
    <row r="627" spans="1:2" x14ac:dyDescent="0.3">
      <c r="A627" s="55" t="s">
        <v>181</v>
      </c>
      <c r="B627" s="56"/>
    </row>
    <row r="628" spans="1:2" x14ac:dyDescent="0.3">
      <c r="A628" s="55" t="s">
        <v>75</v>
      </c>
      <c r="B628" s="56"/>
    </row>
    <row r="629" spans="1:2" x14ac:dyDescent="0.3">
      <c r="A629" s="55">
        <v>2531</v>
      </c>
      <c r="B629" s="56"/>
    </row>
    <row r="630" spans="1:2" x14ac:dyDescent="0.3">
      <c r="A630" s="55" t="s">
        <v>182</v>
      </c>
      <c r="B630" s="56">
        <v>50000</v>
      </c>
    </row>
    <row r="631" spans="1:2" x14ac:dyDescent="0.3">
      <c r="A631" s="55">
        <v>2541</v>
      </c>
      <c r="B631" s="56"/>
    </row>
    <row r="632" spans="1:2" x14ac:dyDescent="0.3">
      <c r="A632" s="55" t="s">
        <v>183</v>
      </c>
      <c r="B632" s="56">
        <v>52000</v>
      </c>
    </row>
    <row r="633" spans="1:2" x14ac:dyDescent="0.3">
      <c r="A633" s="55">
        <v>2721</v>
      </c>
      <c r="B633" s="56"/>
    </row>
    <row r="634" spans="1:2" x14ac:dyDescent="0.3">
      <c r="A634" s="55" t="s">
        <v>155</v>
      </c>
      <c r="B634" s="56">
        <v>2500000</v>
      </c>
    </row>
    <row r="635" spans="1:2" x14ac:dyDescent="0.3">
      <c r="A635" s="55">
        <v>2911</v>
      </c>
      <c r="B635" s="56"/>
    </row>
    <row r="636" spans="1:2" x14ac:dyDescent="0.3">
      <c r="A636" s="55" t="s">
        <v>156</v>
      </c>
      <c r="B636" s="56">
        <v>100000</v>
      </c>
    </row>
    <row r="637" spans="1:2" x14ac:dyDescent="0.3">
      <c r="A637" s="55">
        <v>5651</v>
      </c>
      <c r="B637" s="56"/>
    </row>
    <row r="638" spans="1:2" x14ac:dyDescent="0.3">
      <c r="A638" s="55" t="s">
        <v>184</v>
      </c>
      <c r="B638" s="56">
        <v>100000</v>
      </c>
    </row>
    <row r="639" spans="1:2" x14ac:dyDescent="0.3">
      <c r="A639" s="55">
        <v>5691</v>
      </c>
      <c r="B639" s="56"/>
    </row>
    <row r="640" spans="1:2" x14ac:dyDescent="0.3">
      <c r="A640" s="55" t="s">
        <v>88</v>
      </c>
      <c r="B640" s="56">
        <v>2000000</v>
      </c>
    </row>
    <row r="641" spans="1:2" x14ac:dyDescent="0.3">
      <c r="A641" s="55" t="s">
        <v>327</v>
      </c>
      <c r="B641" s="56"/>
    </row>
    <row r="642" spans="1:2" x14ac:dyDescent="0.3">
      <c r="A642" s="55" t="s">
        <v>224</v>
      </c>
      <c r="B642" s="56"/>
    </row>
    <row r="643" spans="1:2" x14ac:dyDescent="0.3">
      <c r="A643" s="55">
        <v>2171</v>
      </c>
      <c r="B643" s="56"/>
    </row>
    <row r="644" spans="1:2" x14ac:dyDescent="0.3">
      <c r="A644" s="55" t="s">
        <v>277</v>
      </c>
      <c r="B644" s="56">
        <v>300000</v>
      </c>
    </row>
    <row r="645" spans="1:2" x14ac:dyDescent="0.3">
      <c r="A645" s="55">
        <v>2411</v>
      </c>
      <c r="B645" s="56"/>
    </row>
    <row r="646" spans="1:2" x14ac:dyDescent="0.3">
      <c r="A646" s="55" t="s">
        <v>239</v>
      </c>
      <c r="B646" s="56">
        <v>150000</v>
      </c>
    </row>
    <row r="647" spans="1:2" x14ac:dyDescent="0.3">
      <c r="A647" s="55">
        <v>2421</v>
      </c>
      <c r="B647" s="56"/>
    </row>
    <row r="648" spans="1:2" x14ac:dyDescent="0.3">
      <c r="A648" s="55" t="s">
        <v>212</v>
      </c>
      <c r="B648" s="56">
        <v>100000</v>
      </c>
    </row>
    <row r="649" spans="1:2" x14ac:dyDescent="0.3">
      <c r="A649" s="55">
        <v>2441</v>
      </c>
      <c r="B649" s="56"/>
    </row>
    <row r="650" spans="1:2" x14ac:dyDescent="0.3">
      <c r="A650" s="55" t="s">
        <v>328</v>
      </c>
      <c r="B650" s="56">
        <v>100000</v>
      </c>
    </row>
    <row r="651" spans="1:2" x14ac:dyDescent="0.3">
      <c r="A651" s="55">
        <v>2471</v>
      </c>
      <c r="B651" s="56"/>
    </row>
    <row r="652" spans="1:2" x14ac:dyDescent="0.3">
      <c r="A652" s="55" t="s">
        <v>178</v>
      </c>
      <c r="B652" s="56">
        <v>150000</v>
      </c>
    </row>
    <row r="653" spans="1:2" x14ac:dyDescent="0.3">
      <c r="A653" s="55">
        <v>2491</v>
      </c>
      <c r="B653" s="56"/>
    </row>
    <row r="654" spans="1:2" x14ac:dyDescent="0.3">
      <c r="A654" s="55" t="s">
        <v>188</v>
      </c>
      <c r="B654" s="56">
        <v>500000</v>
      </c>
    </row>
    <row r="655" spans="1:2" x14ac:dyDescent="0.3">
      <c r="A655" s="55">
        <v>2721</v>
      </c>
      <c r="B655" s="56"/>
    </row>
    <row r="656" spans="1:2" x14ac:dyDescent="0.3">
      <c r="A656" s="55" t="s">
        <v>155</v>
      </c>
      <c r="B656" s="56">
        <v>300000</v>
      </c>
    </row>
    <row r="657" spans="1:2" x14ac:dyDescent="0.3">
      <c r="A657" s="55">
        <v>3251</v>
      </c>
      <c r="B657" s="56"/>
    </row>
    <row r="658" spans="1:2" x14ac:dyDescent="0.3">
      <c r="A658" s="55" t="s">
        <v>79</v>
      </c>
      <c r="B658" s="56">
        <v>100000</v>
      </c>
    </row>
    <row r="659" spans="1:2" x14ac:dyDescent="0.3">
      <c r="A659" s="55">
        <v>3391</v>
      </c>
      <c r="B659" s="56"/>
    </row>
    <row r="660" spans="1:2" x14ac:dyDescent="0.3">
      <c r="A660" s="55" t="s">
        <v>203</v>
      </c>
      <c r="B660" s="56">
        <v>500000</v>
      </c>
    </row>
    <row r="661" spans="1:2" x14ac:dyDescent="0.3">
      <c r="A661" s="55">
        <v>3821</v>
      </c>
      <c r="B661" s="56"/>
    </row>
    <row r="662" spans="1:2" x14ac:dyDescent="0.3">
      <c r="A662" s="55" t="s">
        <v>160</v>
      </c>
      <c r="B662" s="56">
        <v>1000000</v>
      </c>
    </row>
    <row r="663" spans="1:2" x14ac:dyDescent="0.3">
      <c r="A663" s="55" t="s">
        <v>398</v>
      </c>
      <c r="B663" s="56"/>
    </row>
    <row r="664" spans="1:2" x14ac:dyDescent="0.3">
      <c r="A664" s="55" t="s">
        <v>224</v>
      </c>
      <c r="B664" s="56"/>
    </row>
    <row r="665" spans="1:2" x14ac:dyDescent="0.3">
      <c r="A665" s="55">
        <v>4481</v>
      </c>
      <c r="B665" s="56"/>
    </row>
    <row r="666" spans="1:2" x14ac:dyDescent="0.3">
      <c r="A666" s="55" t="s">
        <v>399</v>
      </c>
      <c r="B666" s="56">
        <v>1000000</v>
      </c>
    </row>
    <row r="667" spans="1:2" x14ac:dyDescent="0.3">
      <c r="A667" s="55" t="s">
        <v>225</v>
      </c>
      <c r="B667" s="56"/>
    </row>
    <row r="668" spans="1:2" x14ac:dyDescent="0.3">
      <c r="A668" s="55" t="s">
        <v>224</v>
      </c>
      <c r="B668" s="56"/>
    </row>
    <row r="669" spans="1:2" x14ac:dyDescent="0.3">
      <c r="A669" s="55">
        <v>3391</v>
      </c>
      <c r="B669" s="56"/>
    </row>
    <row r="670" spans="1:2" x14ac:dyDescent="0.3">
      <c r="A670" s="55" t="s">
        <v>203</v>
      </c>
      <c r="B670" s="56">
        <v>500000</v>
      </c>
    </row>
    <row r="671" spans="1:2" x14ac:dyDescent="0.3">
      <c r="A671" s="55">
        <v>4411</v>
      </c>
      <c r="B671" s="56"/>
    </row>
    <row r="672" spans="1:2" x14ac:dyDescent="0.3">
      <c r="A672" s="55" t="s">
        <v>228</v>
      </c>
      <c r="B672" s="56">
        <v>4500000</v>
      </c>
    </row>
    <row r="673" spans="1:2" x14ac:dyDescent="0.3">
      <c r="A673" s="55" t="s">
        <v>231</v>
      </c>
      <c r="B673" s="56"/>
    </row>
    <row r="674" spans="1:2" x14ac:dyDescent="0.3">
      <c r="A674" s="55" t="s">
        <v>224</v>
      </c>
      <c r="B674" s="56"/>
    </row>
    <row r="675" spans="1:2" x14ac:dyDescent="0.3">
      <c r="A675" s="55">
        <v>2111</v>
      </c>
      <c r="B675" s="56"/>
    </row>
    <row r="676" spans="1:2" x14ac:dyDescent="0.3">
      <c r="A676" s="55" t="s">
        <v>303</v>
      </c>
      <c r="B676" s="56">
        <v>14000</v>
      </c>
    </row>
    <row r="677" spans="1:2" x14ac:dyDescent="0.3">
      <c r="A677" s="55">
        <v>2121</v>
      </c>
      <c r="B677" s="56"/>
    </row>
    <row r="678" spans="1:2" x14ac:dyDescent="0.3">
      <c r="A678" s="55" t="s">
        <v>324</v>
      </c>
      <c r="B678" s="56">
        <v>13000</v>
      </c>
    </row>
    <row r="679" spans="1:2" x14ac:dyDescent="0.3">
      <c r="A679" s="55">
        <v>2161</v>
      </c>
      <c r="B679" s="56"/>
    </row>
    <row r="680" spans="1:2" x14ac:dyDescent="0.3">
      <c r="A680" s="55" t="s">
        <v>211</v>
      </c>
      <c r="B680" s="56">
        <v>73000</v>
      </c>
    </row>
    <row r="681" spans="1:2" x14ac:dyDescent="0.3">
      <c r="A681" s="55">
        <v>2491</v>
      </c>
      <c r="B681" s="56"/>
    </row>
    <row r="682" spans="1:2" x14ac:dyDescent="0.3">
      <c r="A682" s="55" t="s">
        <v>188</v>
      </c>
      <c r="B682" s="56">
        <v>54948.2</v>
      </c>
    </row>
    <row r="683" spans="1:2" x14ac:dyDescent="0.3">
      <c r="A683" s="55">
        <v>2721</v>
      </c>
      <c r="B683" s="56"/>
    </row>
    <row r="684" spans="1:2" x14ac:dyDescent="0.3">
      <c r="A684" s="55" t="s">
        <v>155</v>
      </c>
      <c r="B684" s="56">
        <v>30000</v>
      </c>
    </row>
    <row r="685" spans="1:2" x14ac:dyDescent="0.3">
      <c r="A685" s="55">
        <v>2911</v>
      </c>
      <c r="B685" s="56"/>
    </row>
    <row r="686" spans="1:2" x14ac:dyDescent="0.3">
      <c r="A686" s="55" t="s">
        <v>156</v>
      </c>
      <c r="B686" s="56">
        <v>70000</v>
      </c>
    </row>
    <row r="687" spans="1:2" x14ac:dyDescent="0.3">
      <c r="A687" s="55">
        <v>3391</v>
      </c>
      <c r="B687" s="56"/>
    </row>
    <row r="688" spans="1:2" x14ac:dyDescent="0.3">
      <c r="A688" s="55" t="s">
        <v>203</v>
      </c>
      <c r="B688" s="56">
        <v>180000</v>
      </c>
    </row>
    <row r="689" spans="1:2" x14ac:dyDescent="0.3">
      <c r="A689" s="55">
        <v>4411</v>
      </c>
      <c r="B689" s="56"/>
    </row>
    <row r="690" spans="1:2" x14ac:dyDescent="0.3">
      <c r="A690" s="55" t="s">
        <v>228</v>
      </c>
      <c r="B690" s="56">
        <v>5600000</v>
      </c>
    </row>
    <row r="691" spans="1:2" x14ac:dyDescent="0.3">
      <c r="A691" s="55">
        <v>5651</v>
      </c>
      <c r="B691" s="56"/>
    </row>
    <row r="692" spans="1:2" x14ac:dyDescent="0.3">
      <c r="A692" s="55" t="s">
        <v>184</v>
      </c>
      <c r="B692" s="56">
        <v>10000</v>
      </c>
    </row>
    <row r="693" spans="1:2" x14ac:dyDescent="0.3">
      <c r="A693" s="55">
        <v>5671</v>
      </c>
      <c r="B693" s="56"/>
    </row>
    <row r="694" spans="1:2" x14ac:dyDescent="0.3">
      <c r="A694" s="55" t="s">
        <v>170</v>
      </c>
      <c r="B694" s="56">
        <v>40000</v>
      </c>
    </row>
    <row r="695" spans="1:2" x14ac:dyDescent="0.3">
      <c r="A695" s="55" t="s">
        <v>323</v>
      </c>
      <c r="B695" s="56"/>
    </row>
    <row r="696" spans="1:2" x14ac:dyDescent="0.3">
      <c r="A696" s="55" t="s">
        <v>224</v>
      </c>
      <c r="B696" s="56"/>
    </row>
    <row r="697" spans="1:2" x14ac:dyDescent="0.3">
      <c r="A697" s="55">
        <v>2121</v>
      </c>
      <c r="B697" s="56"/>
    </row>
    <row r="698" spans="1:2" x14ac:dyDescent="0.3">
      <c r="A698" s="55" t="s">
        <v>324</v>
      </c>
      <c r="B698" s="56">
        <v>70000</v>
      </c>
    </row>
    <row r="699" spans="1:2" x14ac:dyDescent="0.3">
      <c r="A699" s="55">
        <v>2921</v>
      </c>
      <c r="B699" s="56"/>
    </row>
    <row r="700" spans="1:2" x14ac:dyDescent="0.3">
      <c r="A700" s="55" t="s">
        <v>179</v>
      </c>
      <c r="B700" s="56">
        <v>50000</v>
      </c>
    </row>
    <row r="701" spans="1:2" x14ac:dyDescent="0.3">
      <c r="A701" s="55">
        <v>3381</v>
      </c>
      <c r="B701" s="56"/>
    </row>
    <row r="702" spans="1:2" x14ac:dyDescent="0.3">
      <c r="A702" s="55" t="s">
        <v>245</v>
      </c>
      <c r="B702" s="56">
        <v>1150000</v>
      </c>
    </row>
    <row r="703" spans="1:2" x14ac:dyDescent="0.3">
      <c r="A703" s="55">
        <v>3391</v>
      </c>
      <c r="B703" s="56"/>
    </row>
    <row r="704" spans="1:2" x14ac:dyDescent="0.3">
      <c r="A704" s="55" t="s">
        <v>203</v>
      </c>
      <c r="B704" s="56">
        <v>500000</v>
      </c>
    </row>
    <row r="705" spans="1:2" x14ac:dyDescent="0.3">
      <c r="A705" s="55">
        <v>3821</v>
      </c>
      <c r="B705" s="56"/>
    </row>
    <row r="706" spans="1:2" x14ac:dyDescent="0.3">
      <c r="A706" s="55" t="s">
        <v>160</v>
      </c>
      <c r="B706" s="56">
        <v>850000</v>
      </c>
    </row>
    <row r="707" spans="1:2" x14ac:dyDescent="0.3">
      <c r="A707" s="55">
        <v>5231</v>
      </c>
      <c r="B707" s="56"/>
    </row>
    <row r="708" spans="1:2" x14ac:dyDescent="0.3">
      <c r="A708" s="55" t="s">
        <v>200</v>
      </c>
      <c r="B708" s="56">
        <v>125000</v>
      </c>
    </row>
    <row r="709" spans="1:2" x14ac:dyDescent="0.3">
      <c r="A709" s="55">
        <v>5651</v>
      </c>
      <c r="B709" s="56"/>
    </row>
    <row r="710" spans="1:2" x14ac:dyDescent="0.3">
      <c r="A710" s="55" t="s">
        <v>184</v>
      </c>
      <c r="B710" s="56">
        <v>10000</v>
      </c>
    </row>
    <row r="711" spans="1:2" x14ac:dyDescent="0.3">
      <c r="A711" s="55" t="s">
        <v>76</v>
      </c>
      <c r="B711" s="56"/>
    </row>
    <row r="712" spans="1:2" x14ac:dyDescent="0.3">
      <c r="A712" s="55" t="s">
        <v>75</v>
      </c>
      <c r="B712" s="56"/>
    </row>
    <row r="713" spans="1:2" x14ac:dyDescent="0.3">
      <c r="A713" s="55">
        <v>3251</v>
      </c>
      <c r="B713" s="56"/>
    </row>
    <row r="714" spans="1:2" x14ac:dyDescent="0.3">
      <c r="A714" s="55" t="s">
        <v>79</v>
      </c>
      <c r="B714" s="56">
        <v>9003456</v>
      </c>
    </row>
    <row r="715" spans="1:2" x14ac:dyDescent="0.3">
      <c r="A715" s="55" t="s">
        <v>234</v>
      </c>
      <c r="B715" s="56"/>
    </row>
    <row r="716" spans="1:2" x14ac:dyDescent="0.3">
      <c r="A716" s="55" t="s">
        <v>224</v>
      </c>
      <c r="B716" s="56"/>
    </row>
    <row r="717" spans="1:2" x14ac:dyDescent="0.3">
      <c r="A717" s="55">
        <v>4411</v>
      </c>
      <c r="B717" s="56"/>
    </row>
    <row r="718" spans="1:2" x14ac:dyDescent="0.3">
      <c r="A718" s="55" t="s">
        <v>228</v>
      </c>
      <c r="B718" s="56">
        <v>1200000</v>
      </c>
    </row>
    <row r="719" spans="1:2" x14ac:dyDescent="0.3">
      <c r="A719" s="55" t="s">
        <v>291</v>
      </c>
      <c r="B719" s="56"/>
    </row>
    <row r="720" spans="1:2" x14ac:dyDescent="0.3">
      <c r="A720" s="55" t="s">
        <v>292</v>
      </c>
      <c r="B720" s="56"/>
    </row>
    <row r="721" spans="1:2" x14ac:dyDescent="0.3">
      <c r="A721" s="55" t="s">
        <v>224</v>
      </c>
      <c r="B721" s="56"/>
    </row>
    <row r="722" spans="1:2" x14ac:dyDescent="0.3">
      <c r="A722" s="55">
        <v>2211</v>
      </c>
      <c r="B722" s="56"/>
    </row>
    <row r="723" spans="1:2" x14ac:dyDescent="0.3">
      <c r="A723" s="55" t="s">
        <v>175</v>
      </c>
      <c r="B723" s="56">
        <v>25000</v>
      </c>
    </row>
    <row r="724" spans="1:2" x14ac:dyDescent="0.3">
      <c r="A724" s="55">
        <v>2491</v>
      </c>
      <c r="B724" s="56"/>
    </row>
    <row r="725" spans="1:2" x14ac:dyDescent="0.3">
      <c r="A725" s="55" t="s">
        <v>188</v>
      </c>
      <c r="B725" s="56">
        <v>75000</v>
      </c>
    </row>
    <row r="726" spans="1:2" x14ac:dyDescent="0.3">
      <c r="A726" s="55">
        <v>2721</v>
      </c>
      <c r="B726" s="56"/>
    </row>
    <row r="727" spans="1:2" x14ac:dyDescent="0.3">
      <c r="A727" s="55" t="s">
        <v>155</v>
      </c>
      <c r="B727" s="56">
        <v>50000</v>
      </c>
    </row>
    <row r="728" spans="1:2" x14ac:dyDescent="0.3">
      <c r="A728" s="55">
        <v>3311</v>
      </c>
      <c r="B728" s="56"/>
    </row>
    <row r="729" spans="1:2" x14ac:dyDescent="0.3">
      <c r="A729" s="55" t="s">
        <v>243</v>
      </c>
      <c r="B729" s="56">
        <v>2367000</v>
      </c>
    </row>
    <row r="730" spans="1:2" x14ac:dyDescent="0.3">
      <c r="A730" s="55">
        <v>3521</v>
      </c>
      <c r="B730" s="56"/>
    </row>
    <row r="731" spans="1:2" x14ac:dyDescent="0.3">
      <c r="A731" s="55" t="s">
        <v>195</v>
      </c>
      <c r="B731" s="56">
        <v>8000</v>
      </c>
    </row>
    <row r="732" spans="1:2" x14ac:dyDescent="0.3">
      <c r="A732" s="55" t="s">
        <v>450</v>
      </c>
      <c r="B732" s="56"/>
    </row>
    <row r="733" spans="1:2" x14ac:dyDescent="0.3">
      <c r="A733" s="55" t="s">
        <v>451</v>
      </c>
      <c r="B733" s="56"/>
    </row>
    <row r="734" spans="1:2" x14ac:dyDescent="0.3">
      <c r="A734" s="55" t="s">
        <v>224</v>
      </c>
      <c r="B734" s="56"/>
    </row>
    <row r="735" spans="1:2" x14ac:dyDescent="0.3">
      <c r="A735" s="55">
        <v>4211</v>
      </c>
      <c r="B735" s="56"/>
    </row>
    <row r="736" spans="1:2" x14ac:dyDescent="0.3">
      <c r="A736" s="55" t="s">
        <v>255</v>
      </c>
      <c r="B736" s="56">
        <v>68471532.379999995</v>
      </c>
    </row>
    <row r="737" spans="1:2" x14ac:dyDescent="0.3">
      <c r="A737" s="55" t="s">
        <v>39</v>
      </c>
      <c r="B737" s="56"/>
    </row>
    <row r="738" spans="1:2" x14ac:dyDescent="0.3">
      <c r="A738" s="55" t="s">
        <v>300</v>
      </c>
      <c r="B738" s="56"/>
    </row>
    <row r="739" spans="1:2" x14ac:dyDescent="0.3">
      <c r="A739" s="55" t="s">
        <v>40</v>
      </c>
      <c r="B739" s="56"/>
    </row>
    <row r="740" spans="1:2" x14ac:dyDescent="0.3">
      <c r="A740" s="55">
        <v>2111</v>
      </c>
      <c r="B740" s="56"/>
    </row>
    <row r="741" spans="1:2" x14ac:dyDescent="0.3">
      <c r="A741" s="55" t="s">
        <v>303</v>
      </c>
      <c r="B741" s="56">
        <v>0</v>
      </c>
    </row>
    <row r="742" spans="1:2" x14ac:dyDescent="0.3">
      <c r="A742" s="55">
        <v>2141</v>
      </c>
      <c r="B742" s="56"/>
    </row>
    <row r="743" spans="1:2" x14ac:dyDescent="0.3">
      <c r="A743" s="55" t="s">
        <v>187</v>
      </c>
      <c r="B743" s="56">
        <v>0</v>
      </c>
    </row>
    <row r="744" spans="1:2" x14ac:dyDescent="0.3">
      <c r="A744" s="55">
        <v>2211</v>
      </c>
      <c r="B744" s="56"/>
    </row>
    <row r="745" spans="1:2" x14ac:dyDescent="0.3">
      <c r="A745" s="55" t="s">
        <v>175</v>
      </c>
      <c r="B745" s="56">
        <v>2545</v>
      </c>
    </row>
    <row r="746" spans="1:2" x14ac:dyDescent="0.3">
      <c r="A746" s="55">
        <v>2531</v>
      </c>
      <c r="B746" s="56"/>
    </row>
    <row r="747" spans="1:2" x14ac:dyDescent="0.3">
      <c r="A747" s="55" t="s">
        <v>182</v>
      </c>
      <c r="B747" s="56">
        <v>0</v>
      </c>
    </row>
    <row r="748" spans="1:2" x14ac:dyDescent="0.3">
      <c r="A748" s="55">
        <v>2911</v>
      </c>
      <c r="B748" s="56"/>
    </row>
    <row r="749" spans="1:2" x14ac:dyDescent="0.3">
      <c r="A749" s="55" t="s">
        <v>156</v>
      </c>
      <c r="B749" s="56">
        <v>350</v>
      </c>
    </row>
    <row r="750" spans="1:2" x14ac:dyDescent="0.3">
      <c r="A750" s="55">
        <v>2921</v>
      </c>
      <c r="B750" s="56"/>
    </row>
    <row r="751" spans="1:2" x14ac:dyDescent="0.3">
      <c r="A751" s="55" t="s">
        <v>179</v>
      </c>
      <c r="B751" s="56">
        <v>0</v>
      </c>
    </row>
    <row r="752" spans="1:2" x14ac:dyDescent="0.3">
      <c r="A752" s="55">
        <v>2931</v>
      </c>
      <c r="B752" s="56"/>
    </row>
    <row r="753" spans="1:2" x14ac:dyDescent="0.3">
      <c r="A753" s="55" t="s">
        <v>304</v>
      </c>
      <c r="B753" s="56">
        <v>0</v>
      </c>
    </row>
    <row r="754" spans="1:2" x14ac:dyDescent="0.3">
      <c r="A754" s="55">
        <v>3181</v>
      </c>
      <c r="B754" s="56"/>
    </row>
    <row r="755" spans="1:2" x14ac:dyDescent="0.3">
      <c r="A755" s="55" t="s">
        <v>193</v>
      </c>
      <c r="B755" s="56">
        <v>5500</v>
      </c>
    </row>
    <row r="756" spans="1:2" x14ac:dyDescent="0.3">
      <c r="A756" s="55">
        <v>3291</v>
      </c>
      <c r="B756" s="56"/>
    </row>
    <row r="757" spans="1:2" x14ac:dyDescent="0.3">
      <c r="A757" s="55" t="s">
        <v>159</v>
      </c>
      <c r="B757" s="56">
        <v>140000</v>
      </c>
    </row>
    <row r="758" spans="1:2" x14ac:dyDescent="0.3">
      <c r="A758" s="55">
        <v>3311</v>
      </c>
      <c r="B758" s="56"/>
    </row>
    <row r="759" spans="1:2" x14ac:dyDescent="0.3">
      <c r="A759" s="55" t="s">
        <v>243</v>
      </c>
      <c r="B759" s="56">
        <v>3325000</v>
      </c>
    </row>
    <row r="760" spans="1:2" x14ac:dyDescent="0.3">
      <c r="A760" s="55">
        <v>3331</v>
      </c>
      <c r="B760" s="56"/>
    </row>
    <row r="761" spans="1:2" x14ac:dyDescent="0.3">
      <c r="A761" s="55" t="s">
        <v>202</v>
      </c>
      <c r="B761" s="56">
        <v>2605268</v>
      </c>
    </row>
    <row r="762" spans="1:2" x14ac:dyDescent="0.3">
      <c r="A762" s="55">
        <v>3361</v>
      </c>
      <c r="B762" s="56"/>
    </row>
    <row r="763" spans="1:2" x14ac:dyDescent="0.3">
      <c r="A763" s="55" t="s">
        <v>284</v>
      </c>
      <c r="B763" s="56">
        <v>9566</v>
      </c>
    </row>
    <row r="764" spans="1:2" x14ac:dyDescent="0.3">
      <c r="A764" s="55">
        <v>3411</v>
      </c>
      <c r="B764" s="56"/>
    </row>
    <row r="765" spans="1:2" x14ac:dyDescent="0.3">
      <c r="A765" s="55" t="s">
        <v>305</v>
      </c>
      <c r="B765" s="56">
        <v>11500000</v>
      </c>
    </row>
    <row r="766" spans="1:2" x14ac:dyDescent="0.3">
      <c r="A766" s="55">
        <v>3421</v>
      </c>
      <c r="B766" s="56"/>
    </row>
    <row r="767" spans="1:2" x14ac:dyDescent="0.3">
      <c r="A767" s="55" t="s">
        <v>306</v>
      </c>
      <c r="B767" s="56">
        <v>79910000</v>
      </c>
    </row>
    <row r="768" spans="1:2" x14ac:dyDescent="0.3">
      <c r="A768" s="55">
        <v>3431</v>
      </c>
      <c r="B768" s="56"/>
    </row>
    <row r="769" spans="1:2" x14ac:dyDescent="0.3">
      <c r="A769" s="55" t="s">
        <v>307</v>
      </c>
      <c r="B769" s="56">
        <v>1850000</v>
      </c>
    </row>
    <row r="770" spans="1:2" x14ac:dyDescent="0.3">
      <c r="A770" s="55">
        <v>3511</v>
      </c>
      <c r="B770" s="56"/>
    </row>
    <row r="771" spans="1:2" x14ac:dyDescent="0.3">
      <c r="A771" s="55" t="s">
        <v>308</v>
      </c>
      <c r="B771" s="56">
        <v>19000000</v>
      </c>
    </row>
    <row r="772" spans="1:2" x14ac:dyDescent="0.3">
      <c r="A772" s="55">
        <v>3711</v>
      </c>
      <c r="B772" s="56"/>
    </row>
    <row r="773" spans="1:2" x14ac:dyDescent="0.3">
      <c r="A773" s="55" t="s">
        <v>309</v>
      </c>
      <c r="B773" s="56">
        <v>8960</v>
      </c>
    </row>
    <row r="774" spans="1:2" x14ac:dyDescent="0.3">
      <c r="A774" s="55">
        <v>3721</v>
      </c>
      <c r="B774" s="56"/>
    </row>
    <row r="775" spans="1:2" x14ac:dyDescent="0.3">
      <c r="A775" s="55" t="s">
        <v>310</v>
      </c>
      <c r="B775" s="56">
        <v>2480</v>
      </c>
    </row>
    <row r="776" spans="1:2" x14ac:dyDescent="0.3">
      <c r="A776" s="55">
        <v>3791</v>
      </c>
      <c r="B776" s="56"/>
    </row>
    <row r="777" spans="1:2" x14ac:dyDescent="0.3">
      <c r="A777" s="55" t="s">
        <v>311</v>
      </c>
      <c r="B777" s="56">
        <v>3500</v>
      </c>
    </row>
    <row r="778" spans="1:2" x14ac:dyDescent="0.3">
      <c r="A778" s="55">
        <v>3821</v>
      </c>
      <c r="B778" s="56"/>
    </row>
    <row r="779" spans="1:2" x14ac:dyDescent="0.3">
      <c r="A779" s="55" t="s">
        <v>160</v>
      </c>
      <c r="B779" s="56">
        <v>1000000</v>
      </c>
    </row>
    <row r="780" spans="1:2" x14ac:dyDescent="0.3">
      <c r="A780" s="55">
        <v>3961</v>
      </c>
      <c r="B780" s="56"/>
    </row>
    <row r="781" spans="1:2" x14ac:dyDescent="0.3">
      <c r="A781" s="55" t="s">
        <v>312</v>
      </c>
      <c r="B781" s="56">
        <v>18000</v>
      </c>
    </row>
    <row r="782" spans="1:2" x14ac:dyDescent="0.3">
      <c r="A782" s="55">
        <v>6321</v>
      </c>
      <c r="B782" s="56"/>
    </row>
    <row r="783" spans="1:2" x14ac:dyDescent="0.3">
      <c r="A783" s="55" t="s">
        <v>313</v>
      </c>
      <c r="B783" s="56">
        <v>105545390</v>
      </c>
    </row>
    <row r="784" spans="1:2" x14ac:dyDescent="0.3">
      <c r="A784" s="55" t="s">
        <v>41</v>
      </c>
      <c r="B784" s="56"/>
    </row>
    <row r="785" spans="1:2" x14ac:dyDescent="0.3">
      <c r="A785" s="55" t="s">
        <v>40</v>
      </c>
      <c r="B785" s="56"/>
    </row>
    <row r="786" spans="1:2" x14ac:dyDescent="0.3">
      <c r="A786" s="55">
        <v>3491</v>
      </c>
      <c r="B786" s="56"/>
    </row>
    <row r="787" spans="1:2" x14ac:dyDescent="0.3">
      <c r="A787" s="55" t="s">
        <v>316</v>
      </c>
      <c r="B787" s="56">
        <v>0</v>
      </c>
    </row>
    <row r="788" spans="1:2" x14ac:dyDescent="0.3">
      <c r="A788" s="55">
        <v>3921</v>
      </c>
      <c r="B788" s="56"/>
    </row>
    <row r="789" spans="1:2" x14ac:dyDescent="0.3">
      <c r="A789" s="55" t="s">
        <v>45</v>
      </c>
      <c r="B789" s="56">
        <v>3253192.9899999998</v>
      </c>
    </row>
    <row r="790" spans="1:2" x14ac:dyDescent="0.3">
      <c r="A790" s="55">
        <v>3941</v>
      </c>
      <c r="B790" s="56"/>
    </row>
    <row r="791" spans="1:2" x14ac:dyDescent="0.3">
      <c r="A791" s="55" t="s">
        <v>281</v>
      </c>
      <c r="B791" s="56">
        <v>1661937.89</v>
      </c>
    </row>
    <row r="792" spans="1:2" x14ac:dyDescent="0.3">
      <c r="A792" s="55">
        <v>4211</v>
      </c>
      <c r="B792" s="56"/>
    </row>
    <row r="793" spans="1:2" x14ac:dyDescent="0.3">
      <c r="A793" s="55" t="s">
        <v>255</v>
      </c>
      <c r="B793" s="56">
        <v>2200000</v>
      </c>
    </row>
    <row r="794" spans="1:2" x14ac:dyDescent="0.3">
      <c r="A794" s="55">
        <v>4251</v>
      </c>
      <c r="B794" s="56"/>
    </row>
    <row r="795" spans="1:2" x14ac:dyDescent="0.3">
      <c r="A795" s="55" t="s">
        <v>317</v>
      </c>
      <c r="B795" s="56">
        <v>9158535.4499999993</v>
      </c>
    </row>
    <row r="796" spans="1:2" x14ac:dyDescent="0.3">
      <c r="A796" s="55">
        <v>9111</v>
      </c>
      <c r="B796" s="56"/>
    </row>
    <row r="797" spans="1:2" x14ac:dyDescent="0.3">
      <c r="A797" s="55" t="s">
        <v>50</v>
      </c>
      <c r="B797" s="56">
        <v>43522784.549999997</v>
      </c>
    </row>
    <row r="798" spans="1:2" x14ac:dyDescent="0.3">
      <c r="A798" s="55">
        <v>9211</v>
      </c>
      <c r="B798" s="56"/>
    </row>
    <row r="799" spans="1:2" x14ac:dyDescent="0.3">
      <c r="A799" s="55" t="s">
        <v>51</v>
      </c>
      <c r="B799" s="56">
        <v>26300000</v>
      </c>
    </row>
    <row r="800" spans="1:2" x14ac:dyDescent="0.3">
      <c r="A800" s="55" t="s">
        <v>318</v>
      </c>
      <c r="B800" s="56"/>
    </row>
    <row r="801" spans="1:2" x14ac:dyDescent="0.3">
      <c r="A801" s="55" t="s">
        <v>40</v>
      </c>
      <c r="B801" s="56"/>
    </row>
    <row r="802" spans="1:2" x14ac:dyDescent="0.3">
      <c r="A802" s="55">
        <v>2181</v>
      </c>
      <c r="B802" s="56"/>
    </row>
    <row r="803" spans="1:2" x14ac:dyDescent="0.3">
      <c r="A803" s="55" t="s">
        <v>282</v>
      </c>
      <c r="B803" s="56">
        <v>2000000</v>
      </c>
    </row>
    <row r="804" spans="1:2" x14ac:dyDescent="0.3">
      <c r="A804" s="55">
        <v>3942</v>
      </c>
      <c r="B804" s="56"/>
    </row>
    <row r="805" spans="1:2" x14ac:dyDescent="0.3">
      <c r="A805" s="55" t="s">
        <v>321</v>
      </c>
      <c r="B805" s="56">
        <v>450000</v>
      </c>
    </row>
    <row r="806" spans="1:2" x14ac:dyDescent="0.3">
      <c r="A806" s="55">
        <v>3951</v>
      </c>
      <c r="B806" s="56"/>
    </row>
    <row r="807" spans="1:2" x14ac:dyDescent="0.3">
      <c r="A807" s="55" t="s">
        <v>322</v>
      </c>
      <c r="B807" s="56">
        <v>300000</v>
      </c>
    </row>
    <row r="808" spans="1:2" x14ac:dyDescent="0.3">
      <c r="A808" s="55" t="s">
        <v>403</v>
      </c>
      <c r="B808" s="56"/>
    </row>
    <row r="809" spans="1:2" x14ac:dyDescent="0.3">
      <c r="A809" s="55" t="s">
        <v>404</v>
      </c>
      <c r="B809" s="56"/>
    </row>
    <row r="810" spans="1:2" x14ac:dyDescent="0.3">
      <c r="A810" s="55" t="s">
        <v>273</v>
      </c>
      <c r="B810" s="56"/>
    </row>
    <row r="811" spans="1:2" x14ac:dyDescent="0.3">
      <c r="A811" s="55">
        <v>2221</v>
      </c>
      <c r="B811" s="56"/>
    </row>
    <row r="812" spans="1:2" x14ac:dyDescent="0.3">
      <c r="A812" s="55" t="s">
        <v>150</v>
      </c>
      <c r="B812" s="56">
        <v>420000</v>
      </c>
    </row>
    <row r="813" spans="1:2" x14ac:dyDescent="0.3">
      <c r="A813" s="55">
        <v>2531</v>
      </c>
      <c r="B813" s="56"/>
    </row>
    <row r="814" spans="1:2" x14ac:dyDescent="0.3">
      <c r="A814" s="55" t="s">
        <v>182</v>
      </c>
      <c r="B814" s="56">
        <v>900000</v>
      </c>
    </row>
    <row r="815" spans="1:2" x14ac:dyDescent="0.3">
      <c r="A815" s="55">
        <v>2541</v>
      </c>
      <c r="B815" s="56"/>
    </row>
    <row r="816" spans="1:2" x14ac:dyDescent="0.3">
      <c r="A816" s="55" t="s">
        <v>183</v>
      </c>
      <c r="B816" s="56">
        <v>600000</v>
      </c>
    </row>
    <row r="817" spans="1:2" x14ac:dyDescent="0.3">
      <c r="A817" s="55">
        <v>2911</v>
      </c>
      <c r="B817" s="56"/>
    </row>
    <row r="818" spans="1:2" x14ac:dyDescent="0.3">
      <c r="A818" s="55" t="s">
        <v>156</v>
      </c>
      <c r="B818" s="56">
        <v>20000</v>
      </c>
    </row>
    <row r="819" spans="1:2" x14ac:dyDescent="0.3">
      <c r="A819" s="55">
        <v>2971</v>
      </c>
      <c r="B819" s="56"/>
    </row>
    <row r="820" spans="1:2" x14ac:dyDescent="0.3">
      <c r="A820" s="55" t="s">
        <v>407</v>
      </c>
      <c r="B820" s="56">
        <v>60000</v>
      </c>
    </row>
    <row r="821" spans="1:2" x14ac:dyDescent="0.3">
      <c r="A821" s="55">
        <v>3581</v>
      </c>
      <c r="B821" s="56"/>
    </row>
    <row r="822" spans="1:2" x14ac:dyDescent="0.3">
      <c r="A822" s="55" t="s">
        <v>96</v>
      </c>
      <c r="B822" s="56">
        <v>80000</v>
      </c>
    </row>
    <row r="823" spans="1:2" x14ac:dyDescent="0.3">
      <c r="A823" s="55">
        <v>3821</v>
      </c>
      <c r="B823" s="56"/>
    </row>
    <row r="824" spans="1:2" x14ac:dyDescent="0.3">
      <c r="A824" s="55" t="s">
        <v>160</v>
      </c>
      <c r="B824" s="56">
        <v>100000</v>
      </c>
    </row>
    <row r="825" spans="1:2" x14ac:dyDescent="0.3">
      <c r="A825" s="55">
        <v>5311</v>
      </c>
      <c r="B825" s="56"/>
    </row>
    <row r="826" spans="1:2" x14ac:dyDescent="0.3">
      <c r="A826" s="55" t="s">
        <v>168</v>
      </c>
      <c r="B826" s="56">
        <v>200000</v>
      </c>
    </row>
    <row r="827" spans="1:2" x14ac:dyDescent="0.3">
      <c r="A827" s="55">
        <v>5321</v>
      </c>
      <c r="B827" s="56"/>
    </row>
    <row r="828" spans="1:2" x14ac:dyDescent="0.3">
      <c r="A828" s="55" t="s">
        <v>218</v>
      </c>
      <c r="B828" s="56">
        <v>100000</v>
      </c>
    </row>
    <row r="829" spans="1:2" x14ac:dyDescent="0.3">
      <c r="A829" s="55">
        <v>5691</v>
      </c>
      <c r="B829" s="56"/>
    </row>
    <row r="830" spans="1:2" x14ac:dyDescent="0.3">
      <c r="A830" s="55" t="s">
        <v>88</v>
      </c>
      <c r="B830" s="56">
        <v>1500000</v>
      </c>
    </row>
    <row r="831" spans="1:2" x14ac:dyDescent="0.3">
      <c r="A831" s="52" t="s">
        <v>473</v>
      </c>
      <c r="B831" s="42">
        <v>3971461969.21</v>
      </c>
    </row>
  </sheetData>
  <pageMargins left="0.70866141732283472" right="0.70866141732283472" top="0.94488188976377963" bottom="0.74803149606299213" header="0.31496062992125984" footer="0.31496062992125984"/>
  <pageSetup paperSize="5" orientation="portrait" r:id="rId2"/>
  <headerFooter>
    <oddHeader xml:space="preserve">&amp;C&amp;"-,Negrita"&amp;13MUNICIPIO DE TLAJOMULCO DE ZÚÑIGA, JALISCO
1ERA MODIFICACIÓN 2024
ESTADO DEL PRESUPUESTO 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820C0-5501-4F81-B412-3564C4FF45AB}">
  <dimension ref="A1:E300"/>
  <sheetViews>
    <sheetView workbookViewId="0">
      <selection activeCell="D18" sqref="D18"/>
    </sheetView>
  </sheetViews>
  <sheetFormatPr baseColWidth="10" defaultRowHeight="14.4" x14ac:dyDescent="0.3"/>
  <cols>
    <col min="1" max="1" width="8.109375" customWidth="1"/>
    <col min="2" max="2" width="35.5546875" style="28" customWidth="1"/>
    <col min="3" max="3" width="16.5546875" style="54" customWidth="1"/>
    <col min="4" max="4" width="13.109375" style="54" customWidth="1"/>
    <col min="5" max="5" width="16.5546875" style="54" customWidth="1"/>
  </cols>
  <sheetData>
    <row r="1" spans="1:5" ht="16.2" customHeight="1" x14ac:dyDescent="0.3">
      <c r="A1" s="84" t="s">
        <v>517</v>
      </c>
      <c r="B1" s="85"/>
      <c r="C1" s="85"/>
      <c r="D1" s="85"/>
      <c r="E1" s="86"/>
    </row>
    <row r="2" spans="1:5" ht="16.2" customHeight="1" x14ac:dyDescent="0.3">
      <c r="A2" s="87" t="s">
        <v>518</v>
      </c>
      <c r="B2" s="88"/>
      <c r="C2" s="88"/>
      <c r="D2" s="88"/>
      <c r="E2" s="89"/>
    </row>
    <row r="3" spans="1:5" ht="14.4" customHeight="1" x14ac:dyDescent="0.3">
      <c r="A3" s="90" t="s">
        <v>519</v>
      </c>
      <c r="B3" s="90" t="s">
        <v>520</v>
      </c>
      <c r="C3" s="92" t="s">
        <v>521</v>
      </c>
      <c r="D3" s="92" t="s">
        <v>522</v>
      </c>
      <c r="E3" s="92" t="s">
        <v>523</v>
      </c>
    </row>
    <row r="4" spans="1:5" ht="15" customHeight="1" thickBot="1" x14ac:dyDescent="0.35">
      <c r="A4" s="91"/>
      <c r="B4" s="91"/>
      <c r="C4" s="93"/>
      <c r="D4" s="93"/>
      <c r="E4" s="93"/>
    </row>
    <row r="5" spans="1:5" ht="15" thickBot="1" x14ac:dyDescent="0.35">
      <c r="A5" s="57"/>
      <c r="B5" s="58" t="s">
        <v>524</v>
      </c>
      <c r="C5" s="59">
        <f>SUM(C6+C51+C57+C62+C192+C216+C239+C251+C281+C292)</f>
        <v>3202487833</v>
      </c>
      <c r="D5" s="59">
        <f>SUM(D6+D51+D57+D62+D192+D216+D239+D251+D281+D292)</f>
        <v>768974136.21000004</v>
      </c>
      <c r="E5" s="59">
        <f>SUM(E6+E51+E57+E62+E192+E216+E239+E251+E281+E292)</f>
        <v>3971461969.21</v>
      </c>
    </row>
    <row r="6" spans="1:5" ht="15" thickBot="1" x14ac:dyDescent="0.35">
      <c r="A6" s="60">
        <v>1</v>
      </c>
      <c r="B6" s="58" t="s">
        <v>525</v>
      </c>
      <c r="C6" s="59">
        <f>SUM(C7+C16+C27+C28+C29+C30+C31+C50)</f>
        <v>980165244</v>
      </c>
      <c r="D6" s="59">
        <f>SUM(D7+D16+D27+D28+D29+D30+D31+D50)</f>
        <v>0</v>
      </c>
      <c r="E6" s="59">
        <f>SUM(E7+E16+E27+E28+E29+E30+E31+E50)</f>
        <v>980165244</v>
      </c>
    </row>
    <row r="7" spans="1:5" ht="15" thickBot="1" x14ac:dyDescent="0.35">
      <c r="A7" s="61">
        <v>1.1000000000000001</v>
      </c>
      <c r="B7" s="62" t="s">
        <v>526</v>
      </c>
      <c r="C7" s="63">
        <f>SUM(C8)</f>
        <v>5905612</v>
      </c>
      <c r="D7" s="63">
        <f>SUM(D8)</f>
        <v>0</v>
      </c>
      <c r="E7" s="64">
        <f>SUM(E8)</f>
        <v>5905612</v>
      </c>
    </row>
    <row r="8" spans="1:5" ht="15" thickBot="1" x14ac:dyDescent="0.35">
      <c r="A8" s="65" t="s">
        <v>527</v>
      </c>
      <c r="B8" s="66" t="s">
        <v>528</v>
      </c>
      <c r="C8" s="67">
        <f>SUM(C9:C15)</f>
        <v>5905612</v>
      </c>
      <c r="D8" s="67">
        <f>SUM(D9:D15)</f>
        <v>0</v>
      </c>
      <c r="E8" s="68">
        <f>SUM(E9:E15)</f>
        <v>5905612</v>
      </c>
    </row>
    <row r="9" spans="1:5" ht="15" thickBot="1" x14ac:dyDescent="0.35">
      <c r="A9" s="69" t="s">
        <v>529</v>
      </c>
      <c r="B9" s="70" t="s">
        <v>530</v>
      </c>
      <c r="C9" s="71">
        <v>5966</v>
      </c>
      <c r="D9" s="71"/>
      <c r="E9" s="72">
        <f>C9+D9</f>
        <v>5966</v>
      </c>
    </row>
    <row r="10" spans="1:5" ht="46.2" thickBot="1" x14ac:dyDescent="0.35">
      <c r="A10" s="69" t="s">
        <v>531</v>
      </c>
      <c r="B10" s="70" t="s">
        <v>532</v>
      </c>
      <c r="C10" s="71">
        <v>5804045</v>
      </c>
      <c r="D10" s="71"/>
      <c r="E10" s="72">
        <f t="shared" ref="E10:E15" si="0">C10+D10</f>
        <v>5804045</v>
      </c>
    </row>
    <row r="11" spans="1:5" ht="23.4" thickBot="1" x14ac:dyDescent="0.35">
      <c r="A11" s="69" t="s">
        <v>533</v>
      </c>
      <c r="B11" s="70" t="s">
        <v>534</v>
      </c>
      <c r="C11" s="71">
        <v>0</v>
      </c>
      <c r="D11" s="71"/>
      <c r="E11" s="72">
        <f t="shared" si="0"/>
        <v>0</v>
      </c>
    </row>
    <row r="12" spans="1:5" ht="15" thickBot="1" x14ac:dyDescent="0.35">
      <c r="A12" s="69" t="s">
        <v>535</v>
      </c>
      <c r="B12" s="70" t="s">
        <v>536</v>
      </c>
      <c r="C12" s="71">
        <v>95601</v>
      </c>
      <c r="D12" s="71"/>
      <c r="E12" s="72">
        <f t="shared" si="0"/>
        <v>95601</v>
      </c>
    </row>
    <row r="13" spans="1:5" ht="23.4" thickBot="1" x14ac:dyDescent="0.35">
      <c r="A13" s="69" t="s">
        <v>537</v>
      </c>
      <c r="B13" s="70" t="s">
        <v>538</v>
      </c>
      <c r="C13" s="71">
        <v>0</v>
      </c>
      <c r="D13" s="71"/>
      <c r="E13" s="72">
        <f t="shared" si="0"/>
        <v>0</v>
      </c>
    </row>
    <row r="14" spans="1:5" ht="15" thickBot="1" x14ac:dyDescent="0.35">
      <c r="A14" s="69" t="s">
        <v>539</v>
      </c>
      <c r="B14" s="70" t="s">
        <v>540</v>
      </c>
      <c r="C14" s="71">
        <v>0</v>
      </c>
      <c r="D14" s="71"/>
      <c r="E14" s="72">
        <f t="shared" si="0"/>
        <v>0</v>
      </c>
    </row>
    <row r="15" spans="1:5" ht="15" thickBot="1" x14ac:dyDescent="0.35">
      <c r="A15" s="69" t="s">
        <v>541</v>
      </c>
      <c r="B15" s="70" t="s">
        <v>542</v>
      </c>
      <c r="C15" s="71">
        <v>0</v>
      </c>
      <c r="D15" s="71"/>
      <c r="E15" s="72">
        <f t="shared" si="0"/>
        <v>0</v>
      </c>
    </row>
    <row r="16" spans="1:5" ht="15" thickBot="1" x14ac:dyDescent="0.35">
      <c r="A16" s="61">
        <v>1.2</v>
      </c>
      <c r="B16" s="73" t="s">
        <v>543</v>
      </c>
      <c r="C16" s="63">
        <f>SUM(C17,C20,C23)</f>
        <v>898932024</v>
      </c>
      <c r="D16" s="63">
        <f>SUM(D17,D20,D23)</f>
        <v>0</v>
      </c>
      <c r="E16" s="64">
        <f>SUM(E17,E20,E23)</f>
        <v>898932024</v>
      </c>
    </row>
    <row r="17" spans="1:5" ht="15" thickBot="1" x14ac:dyDescent="0.35">
      <c r="A17" s="65" t="s">
        <v>544</v>
      </c>
      <c r="B17" s="66" t="s">
        <v>545</v>
      </c>
      <c r="C17" s="67">
        <f>SUM(C18:C19)</f>
        <v>427619375</v>
      </c>
      <c r="D17" s="67">
        <f>SUM(D18:D19)</f>
        <v>0</v>
      </c>
      <c r="E17" s="68">
        <f>SUM(E18:E19)</f>
        <v>427619375</v>
      </c>
    </row>
    <row r="18" spans="1:5" ht="15" thickBot="1" x14ac:dyDescent="0.35">
      <c r="A18" s="69" t="s">
        <v>546</v>
      </c>
      <c r="B18" s="70" t="s">
        <v>547</v>
      </c>
      <c r="C18" s="71">
        <v>45740111</v>
      </c>
      <c r="D18" s="71"/>
      <c r="E18" s="72">
        <f t="shared" ref="E18:E19" si="1">C18+D18</f>
        <v>45740111</v>
      </c>
    </row>
    <row r="19" spans="1:5" ht="15" thickBot="1" x14ac:dyDescent="0.35">
      <c r="A19" s="69" t="s">
        <v>548</v>
      </c>
      <c r="B19" s="70" t="s">
        <v>549</v>
      </c>
      <c r="C19" s="71">
        <v>381879264</v>
      </c>
      <c r="D19" s="71"/>
      <c r="E19" s="72">
        <f t="shared" si="1"/>
        <v>381879264</v>
      </c>
    </row>
    <row r="20" spans="1:5" ht="24.6" thickBot="1" x14ac:dyDescent="0.35">
      <c r="A20" s="65" t="s">
        <v>550</v>
      </c>
      <c r="B20" s="66" t="s">
        <v>551</v>
      </c>
      <c r="C20" s="67">
        <f>SUM(C21:C22)</f>
        <v>359908276</v>
      </c>
      <c r="D20" s="67">
        <f>SUM(D21:D22)</f>
        <v>0</v>
      </c>
      <c r="E20" s="68">
        <f>SUM(E21:E22)</f>
        <v>359908276</v>
      </c>
    </row>
    <row r="21" spans="1:5" ht="23.4" thickBot="1" x14ac:dyDescent="0.35">
      <c r="A21" s="69" t="s">
        <v>552</v>
      </c>
      <c r="B21" s="70" t="s">
        <v>553</v>
      </c>
      <c r="C21" s="71">
        <v>351756697</v>
      </c>
      <c r="D21" s="71"/>
      <c r="E21" s="72">
        <f t="shared" ref="E21:E22" si="2">C21+D21</f>
        <v>351756697</v>
      </c>
    </row>
    <row r="22" spans="1:5" ht="15" thickBot="1" x14ac:dyDescent="0.35">
      <c r="A22" s="69" t="s">
        <v>554</v>
      </c>
      <c r="B22" s="70" t="s">
        <v>555</v>
      </c>
      <c r="C22" s="71">
        <v>8151579</v>
      </c>
      <c r="D22" s="71"/>
      <c r="E22" s="72">
        <f t="shared" si="2"/>
        <v>8151579</v>
      </c>
    </row>
    <row r="23" spans="1:5" ht="15" thickBot="1" x14ac:dyDescent="0.35">
      <c r="A23" s="65" t="s">
        <v>556</v>
      </c>
      <c r="B23" s="66" t="s">
        <v>557</v>
      </c>
      <c r="C23" s="67">
        <f>SUM(C24:C26)</f>
        <v>111404373</v>
      </c>
      <c r="D23" s="67">
        <f>SUM(D24:D26)</f>
        <v>0</v>
      </c>
      <c r="E23" s="68">
        <f>SUM(E24:E26)</f>
        <v>111404373</v>
      </c>
    </row>
    <row r="24" spans="1:5" ht="15" thickBot="1" x14ac:dyDescent="0.35">
      <c r="A24" s="69" t="s">
        <v>558</v>
      </c>
      <c r="B24" s="70" t="s">
        <v>559</v>
      </c>
      <c r="C24" s="71">
        <v>107116022</v>
      </c>
      <c r="D24" s="71"/>
      <c r="E24" s="72">
        <f t="shared" ref="E24:E26" si="3">C24+D24</f>
        <v>107116022</v>
      </c>
    </row>
    <row r="25" spans="1:5" ht="15" thickBot="1" x14ac:dyDescent="0.35">
      <c r="A25" s="69" t="s">
        <v>560</v>
      </c>
      <c r="B25" s="70" t="s">
        <v>561</v>
      </c>
      <c r="C25" s="71">
        <v>1692029</v>
      </c>
      <c r="D25" s="71"/>
      <c r="E25" s="72">
        <f t="shared" si="3"/>
        <v>1692029</v>
      </c>
    </row>
    <row r="26" spans="1:5" ht="15" thickBot="1" x14ac:dyDescent="0.35">
      <c r="A26" s="69" t="s">
        <v>562</v>
      </c>
      <c r="B26" s="70" t="s">
        <v>563</v>
      </c>
      <c r="C26" s="71">
        <v>2596322</v>
      </c>
      <c r="D26" s="71"/>
      <c r="E26" s="72">
        <f t="shared" si="3"/>
        <v>2596322</v>
      </c>
    </row>
    <row r="27" spans="1:5" ht="24.6" thickBot="1" x14ac:dyDescent="0.35">
      <c r="A27" s="61">
        <v>1.3</v>
      </c>
      <c r="B27" s="73" t="s">
        <v>564</v>
      </c>
      <c r="C27" s="63">
        <v>0</v>
      </c>
      <c r="D27" s="63">
        <v>0</v>
      </c>
      <c r="E27" s="64">
        <v>0</v>
      </c>
    </row>
    <row r="28" spans="1:5" ht="15" thickBot="1" x14ac:dyDescent="0.35">
      <c r="A28" s="61">
        <v>1.4</v>
      </c>
      <c r="B28" s="73" t="s">
        <v>565</v>
      </c>
      <c r="C28" s="63">
        <v>0</v>
      </c>
      <c r="D28" s="63">
        <v>0</v>
      </c>
      <c r="E28" s="64">
        <v>0</v>
      </c>
    </row>
    <row r="29" spans="1:5" ht="24.6" thickBot="1" x14ac:dyDescent="0.35">
      <c r="A29" s="61">
        <v>1.5</v>
      </c>
      <c r="B29" s="73" t="s">
        <v>566</v>
      </c>
      <c r="C29" s="63">
        <v>0</v>
      </c>
      <c r="D29" s="63">
        <v>0</v>
      </c>
      <c r="E29" s="64">
        <v>0</v>
      </c>
    </row>
    <row r="30" spans="1:5" ht="15" thickBot="1" x14ac:dyDescent="0.35">
      <c r="A30" s="61">
        <v>1.6</v>
      </c>
      <c r="B30" s="73" t="s">
        <v>567</v>
      </c>
      <c r="C30" s="63">
        <v>0</v>
      </c>
      <c r="D30" s="63">
        <v>0</v>
      </c>
      <c r="E30" s="64">
        <v>0</v>
      </c>
    </row>
    <row r="31" spans="1:5" ht="15" thickBot="1" x14ac:dyDescent="0.35">
      <c r="A31" s="61">
        <v>1.7</v>
      </c>
      <c r="B31" s="73" t="s">
        <v>568</v>
      </c>
      <c r="C31" s="63">
        <f>SUM(C32+C34+C36+C38+C42+C44)</f>
        <v>75327608</v>
      </c>
      <c r="D31" s="63">
        <f>SUM(D32+D34+D36+D38+D42+D44)</f>
        <v>0</v>
      </c>
      <c r="E31" s="64">
        <f>SUM(E32+E34+E36+E38+E42+E44)</f>
        <v>75327608</v>
      </c>
    </row>
    <row r="32" spans="1:5" ht="15" thickBot="1" x14ac:dyDescent="0.35">
      <c r="A32" s="65" t="s">
        <v>97</v>
      </c>
      <c r="B32" s="66" t="s">
        <v>569</v>
      </c>
      <c r="C32" s="67">
        <f>SUM(C33)</f>
        <v>20508122</v>
      </c>
      <c r="D32" s="67">
        <f>SUM(D33)</f>
        <v>0</v>
      </c>
      <c r="E32" s="68">
        <f>SUM(E33)</f>
        <v>20508122</v>
      </c>
    </row>
    <row r="33" spans="1:5" ht="15" thickBot="1" x14ac:dyDescent="0.35">
      <c r="A33" s="69" t="s">
        <v>570</v>
      </c>
      <c r="B33" s="70" t="s">
        <v>571</v>
      </c>
      <c r="C33" s="71">
        <v>20508122</v>
      </c>
      <c r="D33" s="71"/>
      <c r="E33" s="72">
        <f>C33+D33</f>
        <v>20508122</v>
      </c>
    </row>
    <row r="34" spans="1:5" ht="15" thickBot="1" x14ac:dyDescent="0.35">
      <c r="A34" s="65" t="s">
        <v>71</v>
      </c>
      <c r="B34" s="66" t="s">
        <v>572</v>
      </c>
      <c r="C34" s="67">
        <f>SUM(C35)</f>
        <v>43471696</v>
      </c>
      <c r="D34" s="67">
        <f>SUM(D35)</f>
        <v>0</v>
      </c>
      <c r="E34" s="68">
        <f>SUM(E35)</f>
        <v>43471696</v>
      </c>
    </row>
    <row r="35" spans="1:5" ht="15" thickBot="1" x14ac:dyDescent="0.35">
      <c r="A35" s="69" t="s">
        <v>573</v>
      </c>
      <c r="B35" s="70" t="s">
        <v>574</v>
      </c>
      <c r="C35" s="71">
        <v>43471696</v>
      </c>
      <c r="D35" s="71"/>
      <c r="E35" s="72">
        <f>C35+D35</f>
        <v>43471696</v>
      </c>
    </row>
    <row r="36" spans="1:5" ht="15" thickBot="1" x14ac:dyDescent="0.35">
      <c r="A36" s="65" t="s">
        <v>575</v>
      </c>
      <c r="B36" s="66" t="s">
        <v>576</v>
      </c>
      <c r="C36" s="67">
        <f>SUM(C37)</f>
        <v>1526</v>
      </c>
      <c r="D36" s="67">
        <f>SUM(D37)</f>
        <v>0</v>
      </c>
      <c r="E36" s="68">
        <f>SUM(E37)</f>
        <v>1526</v>
      </c>
    </row>
    <row r="37" spans="1:5" ht="15" thickBot="1" x14ac:dyDescent="0.35">
      <c r="A37" s="69" t="s">
        <v>577</v>
      </c>
      <c r="B37" s="70" t="s">
        <v>578</v>
      </c>
      <c r="C37" s="71">
        <v>1526</v>
      </c>
      <c r="D37" s="71"/>
      <c r="E37" s="72">
        <f>C37+D37</f>
        <v>1526</v>
      </c>
    </row>
    <row r="38" spans="1:5" ht="15" thickBot="1" x14ac:dyDescent="0.35">
      <c r="A38" s="65" t="s">
        <v>579</v>
      </c>
      <c r="B38" s="66" t="s">
        <v>580</v>
      </c>
      <c r="C38" s="67">
        <f>SUM(C39:C41)</f>
        <v>10631420</v>
      </c>
      <c r="D38" s="67">
        <f>SUM(D39:D41)</f>
        <v>0</v>
      </c>
      <c r="E38" s="68">
        <f>SUM(E39:E41)</f>
        <v>10631420</v>
      </c>
    </row>
    <row r="39" spans="1:5" ht="15" thickBot="1" x14ac:dyDescent="0.35">
      <c r="A39" s="69" t="s">
        <v>581</v>
      </c>
      <c r="B39" s="70" t="s">
        <v>582</v>
      </c>
      <c r="C39" s="71">
        <v>10631420</v>
      </c>
      <c r="D39" s="71"/>
      <c r="E39" s="72">
        <f t="shared" ref="E39:E41" si="4">C39+D39</f>
        <v>10631420</v>
      </c>
    </row>
    <row r="40" spans="1:5" ht="15" thickBot="1" x14ac:dyDescent="0.35">
      <c r="A40" s="69" t="s">
        <v>583</v>
      </c>
      <c r="B40" s="70" t="s">
        <v>584</v>
      </c>
      <c r="C40" s="71">
        <v>0</v>
      </c>
      <c r="D40" s="71"/>
      <c r="E40" s="72">
        <f t="shared" si="4"/>
        <v>0</v>
      </c>
    </row>
    <row r="41" spans="1:5" ht="15" thickBot="1" x14ac:dyDescent="0.35">
      <c r="A41" s="69" t="s">
        <v>585</v>
      </c>
      <c r="B41" s="70" t="s">
        <v>586</v>
      </c>
      <c r="C41" s="71">
        <v>0</v>
      </c>
      <c r="D41" s="71"/>
      <c r="E41" s="72">
        <f t="shared" si="4"/>
        <v>0</v>
      </c>
    </row>
    <row r="42" spans="1:5" ht="15" thickBot="1" x14ac:dyDescent="0.35">
      <c r="A42" s="65" t="s">
        <v>587</v>
      </c>
      <c r="B42" s="66" t="s">
        <v>588</v>
      </c>
      <c r="C42" s="67">
        <f>SUM(C43)</f>
        <v>714844</v>
      </c>
      <c r="D42" s="67">
        <f>SUM(D43)</f>
        <v>0</v>
      </c>
      <c r="E42" s="68">
        <f>SUM(E43)</f>
        <v>714844</v>
      </c>
    </row>
    <row r="43" spans="1:5" ht="15" thickBot="1" x14ac:dyDescent="0.35">
      <c r="A43" s="69" t="s">
        <v>589</v>
      </c>
      <c r="B43" s="70" t="s">
        <v>588</v>
      </c>
      <c r="C43" s="71">
        <v>714844</v>
      </c>
      <c r="D43" s="71"/>
      <c r="E43" s="72">
        <f>C43+D43</f>
        <v>714844</v>
      </c>
    </row>
    <row r="44" spans="1:5" ht="15" thickBot="1" x14ac:dyDescent="0.35">
      <c r="A44" s="65" t="s">
        <v>590</v>
      </c>
      <c r="B44" s="66" t="s">
        <v>591</v>
      </c>
      <c r="C44" s="67">
        <f>SUM(C45)</f>
        <v>0</v>
      </c>
      <c r="D44" s="67">
        <f>SUM(D45)</f>
        <v>0</v>
      </c>
      <c r="E44" s="68">
        <f>SUM(E45)</f>
        <v>0</v>
      </c>
    </row>
    <row r="45" spans="1:5" ht="15" thickBot="1" x14ac:dyDescent="0.35">
      <c r="A45" s="69" t="s">
        <v>592</v>
      </c>
      <c r="B45" s="70" t="s">
        <v>593</v>
      </c>
      <c r="C45" s="71">
        <v>0</v>
      </c>
      <c r="D45" s="71"/>
      <c r="E45" s="72">
        <f>C45+D45</f>
        <v>0</v>
      </c>
    </row>
    <row r="46" spans="1:5" ht="15" thickBot="1" x14ac:dyDescent="0.35">
      <c r="A46" s="61">
        <v>1.8</v>
      </c>
      <c r="B46" s="73" t="s">
        <v>594</v>
      </c>
      <c r="C46" s="63">
        <f>SUM(C47)</f>
        <v>0</v>
      </c>
      <c r="D46" s="63">
        <f>SUM(D47)</f>
        <v>0</v>
      </c>
      <c r="E46" s="64">
        <f>SUM(E47)</f>
        <v>0</v>
      </c>
    </row>
    <row r="47" spans="1:5" ht="15" thickBot="1" x14ac:dyDescent="0.35">
      <c r="A47" s="61" t="s">
        <v>595</v>
      </c>
      <c r="B47" s="73" t="s">
        <v>596</v>
      </c>
      <c r="C47" s="63">
        <f>SUM(C48:C49)</f>
        <v>0</v>
      </c>
      <c r="D47" s="63">
        <f>SUM(D48:D49)</f>
        <v>0</v>
      </c>
      <c r="E47" s="64">
        <f>SUM(E48:E49)</f>
        <v>0</v>
      </c>
    </row>
    <row r="48" spans="1:5" ht="15" thickBot="1" x14ac:dyDescent="0.35">
      <c r="A48" s="69" t="s">
        <v>597</v>
      </c>
      <c r="B48" s="70" t="s">
        <v>596</v>
      </c>
      <c r="C48" s="71">
        <v>0</v>
      </c>
      <c r="D48" s="71"/>
      <c r="E48" s="72">
        <f t="shared" ref="E48:E49" si="5">C48+D48</f>
        <v>0</v>
      </c>
    </row>
    <row r="49" spans="1:5" ht="15" thickBot="1" x14ac:dyDescent="0.35">
      <c r="A49" s="69" t="s">
        <v>598</v>
      </c>
      <c r="B49" s="70" t="s">
        <v>599</v>
      </c>
      <c r="C49" s="71">
        <v>0</v>
      </c>
      <c r="D49" s="71"/>
      <c r="E49" s="72">
        <f t="shared" si="5"/>
        <v>0</v>
      </c>
    </row>
    <row r="50" spans="1:5" ht="48.6" thickBot="1" x14ac:dyDescent="0.35">
      <c r="A50" s="61">
        <v>1.9</v>
      </c>
      <c r="B50" s="73" t="s">
        <v>600</v>
      </c>
      <c r="C50" s="63">
        <v>0</v>
      </c>
      <c r="D50" s="63">
        <v>0</v>
      </c>
      <c r="E50" s="64">
        <v>0</v>
      </c>
    </row>
    <row r="51" spans="1:5" ht="24.6" thickBot="1" x14ac:dyDescent="0.35">
      <c r="A51" s="74">
        <v>2</v>
      </c>
      <c r="B51" s="75" t="s">
        <v>601</v>
      </c>
      <c r="C51" s="76">
        <f>SUM(C52+C53+C54+C55+C56)</f>
        <v>0</v>
      </c>
      <c r="D51" s="76">
        <f>SUM(D52+D53+D54+D55+D56)</f>
        <v>0</v>
      </c>
      <c r="E51" s="77">
        <f>SUM(E52+E53+E54+E55+E56)</f>
        <v>0</v>
      </c>
    </row>
    <row r="52" spans="1:5" ht="24.6" thickBot="1" x14ac:dyDescent="0.35">
      <c r="A52" s="61">
        <v>2.1</v>
      </c>
      <c r="B52" s="73" t="s">
        <v>602</v>
      </c>
      <c r="C52" s="63">
        <v>0</v>
      </c>
      <c r="D52" s="63">
        <v>0</v>
      </c>
      <c r="E52" s="64">
        <v>0</v>
      </c>
    </row>
    <row r="53" spans="1:5" ht="15" thickBot="1" x14ac:dyDescent="0.35">
      <c r="A53" s="61">
        <v>2.2000000000000002</v>
      </c>
      <c r="B53" s="73" t="s">
        <v>603</v>
      </c>
      <c r="C53" s="63">
        <v>0</v>
      </c>
      <c r="D53" s="63">
        <v>0</v>
      </c>
      <c r="E53" s="64">
        <v>0</v>
      </c>
    </row>
    <row r="54" spans="1:5" ht="15" thickBot="1" x14ac:dyDescent="0.35">
      <c r="A54" s="61">
        <v>2.2999999999999998</v>
      </c>
      <c r="B54" s="73" t="s">
        <v>604</v>
      </c>
      <c r="C54" s="63">
        <v>0</v>
      </c>
      <c r="D54" s="63">
        <v>0</v>
      </c>
      <c r="E54" s="64">
        <v>0</v>
      </c>
    </row>
    <row r="55" spans="1:5" ht="24.6" thickBot="1" x14ac:dyDescent="0.35">
      <c r="A55" s="61">
        <v>2.4</v>
      </c>
      <c r="B55" s="73" t="s">
        <v>605</v>
      </c>
      <c r="C55" s="63">
        <v>0</v>
      </c>
      <c r="D55" s="63">
        <v>0</v>
      </c>
      <c r="E55" s="64">
        <v>0</v>
      </c>
    </row>
    <row r="56" spans="1:5" ht="24.6" thickBot="1" x14ac:dyDescent="0.35">
      <c r="A56" s="61">
        <v>2.5</v>
      </c>
      <c r="B56" s="73" t="s">
        <v>606</v>
      </c>
      <c r="C56" s="63">
        <v>0</v>
      </c>
      <c r="D56" s="63">
        <v>0</v>
      </c>
      <c r="E56" s="64">
        <v>0</v>
      </c>
    </row>
    <row r="57" spans="1:5" ht="15" thickBot="1" x14ac:dyDescent="0.35">
      <c r="A57" s="74">
        <v>3</v>
      </c>
      <c r="B57" s="75" t="s">
        <v>607</v>
      </c>
      <c r="C57" s="76">
        <f>SUM(C58+C61)</f>
        <v>0</v>
      </c>
      <c r="D57" s="76">
        <f>SUM(D58+D61)</f>
        <v>0</v>
      </c>
      <c r="E57" s="77">
        <f>SUM(E58+E61)</f>
        <v>0</v>
      </c>
    </row>
    <row r="58" spans="1:5" ht="24.6" thickBot="1" x14ac:dyDescent="0.35">
      <c r="A58" s="61">
        <v>3.1</v>
      </c>
      <c r="B58" s="73" t="s">
        <v>608</v>
      </c>
      <c r="C58" s="63">
        <f t="shared" ref="C58:E59" si="6">SUM(C59)</f>
        <v>0</v>
      </c>
      <c r="D58" s="63">
        <f t="shared" si="6"/>
        <v>0</v>
      </c>
      <c r="E58" s="64">
        <f t="shared" si="6"/>
        <v>0</v>
      </c>
    </row>
    <row r="59" spans="1:5" ht="15" thickBot="1" x14ac:dyDescent="0.35">
      <c r="A59" s="65" t="s">
        <v>134</v>
      </c>
      <c r="B59" s="66" t="s">
        <v>609</v>
      </c>
      <c r="C59" s="67">
        <f t="shared" si="6"/>
        <v>0</v>
      </c>
      <c r="D59" s="67">
        <f t="shared" si="6"/>
        <v>0</v>
      </c>
      <c r="E59" s="68">
        <f t="shared" si="6"/>
        <v>0</v>
      </c>
    </row>
    <row r="60" spans="1:5" ht="15" thickBot="1" x14ac:dyDescent="0.35">
      <c r="A60" s="69" t="s">
        <v>610</v>
      </c>
      <c r="B60" s="70" t="s">
        <v>611</v>
      </c>
      <c r="C60" s="71">
        <v>0</v>
      </c>
      <c r="D60" s="71"/>
      <c r="E60" s="72">
        <f>C60+D60</f>
        <v>0</v>
      </c>
    </row>
    <row r="61" spans="1:5" ht="60.6" thickBot="1" x14ac:dyDescent="0.35">
      <c r="A61" s="61">
        <v>3.9</v>
      </c>
      <c r="B61" s="73" t="s">
        <v>612</v>
      </c>
      <c r="C61" s="63">
        <v>0</v>
      </c>
      <c r="D61" s="63">
        <v>0</v>
      </c>
      <c r="E61" s="64">
        <v>0</v>
      </c>
    </row>
    <row r="62" spans="1:5" ht="15" thickBot="1" x14ac:dyDescent="0.35">
      <c r="A62" s="74">
        <v>4</v>
      </c>
      <c r="B62" s="75" t="s">
        <v>613</v>
      </c>
      <c r="C62" s="76">
        <f>SUM(C63+C83+C167+C174+C189)</f>
        <v>710328465</v>
      </c>
      <c r="D62" s="76">
        <f>SUM(D63+D83+D167+D174+D189)</f>
        <v>5000000</v>
      </c>
      <c r="E62" s="77">
        <f>SUM(E63+E83+E167+E174+E189)</f>
        <v>715328465</v>
      </c>
    </row>
    <row r="63" spans="1:5" ht="36.6" thickBot="1" x14ac:dyDescent="0.35">
      <c r="A63" s="61">
        <v>4.0999999999999996</v>
      </c>
      <c r="B63" s="73" t="s">
        <v>614</v>
      </c>
      <c r="C63" s="63">
        <f>SUM(C64+C70+C72+C77)</f>
        <v>28230740</v>
      </c>
      <c r="D63" s="63">
        <f>SUM(D64+D70+D72+D77)</f>
        <v>0</v>
      </c>
      <c r="E63" s="64">
        <f>SUM(E64+E70+E72+E77)</f>
        <v>28230740</v>
      </c>
    </row>
    <row r="64" spans="1:5" ht="15" thickBot="1" x14ac:dyDescent="0.35">
      <c r="A64" s="65" t="s">
        <v>615</v>
      </c>
      <c r="B64" s="66" t="s">
        <v>616</v>
      </c>
      <c r="C64" s="67">
        <f>SUM(C65:C69)</f>
        <v>23364964</v>
      </c>
      <c r="D64" s="67">
        <f>SUM(D65:D69)</f>
        <v>0</v>
      </c>
      <c r="E64" s="68">
        <f>SUM(E65:E69)</f>
        <v>23364964</v>
      </c>
    </row>
    <row r="65" spans="1:5" ht="15" thickBot="1" x14ac:dyDescent="0.35">
      <c r="A65" s="69" t="s">
        <v>617</v>
      </c>
      <c r="B65" s="70" t="s">
        <v>618</v>
      </c>
      <c r="C65" s="71">
        <v>196799</v>
      </c>
      <c r="D65" s="71"/>
      <c r="E65" s="72">
        <f t="shared" ref="E65:E69" si="7">C65+D65</f>
        <v>196799</v>
      </c>
    </row>
    <row r="66" spans="1:5" ht="15" thickBot="1" x14ac:dyDescent="0.35">
      <c r="A66" s="69" t="s">
        <v>619</v>
      </c>
      <c r="B66" s="70" t="s">
        <v>620</v>
      </c>
      <c r="C66" s="71">
        <v>5341767</v>
      </c>
      <c r="D66" s="71"/>
      <c r="E66" s="72">
        <f t="shared" si="7"/>
        <v>5341767</v>
      </c>
    </row>
    <row r="67" spans="1:5" ht="15" thickBot="1" x14ac:dyDescent="0.35">
      <c r="A67" s="69" t="s">
        <v>621</v>
      </c>
      <c r="B67" s="70" t="s">
        <v>622</v>
      </c>
      <c r="C67" s="71">
        <v>17582176</v>
      </c>
      <c r="D67" s="71"/>
      <c r="E67" s="72">
        <f t="shared" si="7"/>
        <v>17582176</v>
      </c>
    </row>
    <row r="68" spans="1:5" ht="15" thickBot="1" x14ac:dyDescent="0.35">
      <c r="A68" s="69" t="s">
        <v>623</v>
      </c>
      <c r="B68" s="70" t="s">
        <v>624</v>
      </c>
      <c r="C68" s="71">
        <v>171433</v>
      </c>
      <c r="D68" s="71"/>
      <c r="E68" s="72">
        <f t="shared" si="7"/>
        <v>171433</v>
      </c>
    </row>
    <row r="69" spans="1:5" ht="15" thickBot="1" x14ac:dyDescent="0.35">
      <c r="A69" s="69" t="s">
        <v>625</v>
      </c>
      <c r="B69" s="70" t="s">
        <v>626</v>
      </c>
      <c r="C69" s="71">
        <v>72789</v>
      </c>
      <c r="D69" s="71"/>
      <c r="E69" s="72">
        <f t="shared" si="7"/>
        <v>72789</v>
      </c>
    </row>
    <row r="70" spans="1:5" ht="15" thickBot="1" x14ac:dyDescent="0.35">
      <c r="A70" s="65" t="s">
        <v>627</v>
      </c>
      <c r="B70" s="66" t="s">
        <v>628</v>
      </c>
      <c r="C70" s="67">
        <f>SUM(C71)</f>
        <v>1562025</v>
      </c>
      <c r="D70" s="67">
        <f>SUM(D71)</f>
        <v>0</v>
      </c>
      <c r="E70" s="68">
        <f>SUM(E71)</f>
        <v>1562025</v>
      </c>
    </row>
    <row r="71" spans="1:5" ht="15" thickBot="1" x14ac:dyDescent="0.35">
      <c r="A71" s="69" t="s">
        <v>629</v>
      </c>
      <c r="B71" s="70" t="s">
        <v>630</v>
      </c>
      <c r="C71" s="71">
        <v>1562025</v>
      </c>
      <c r="D71" s="71"/>
      <c r="E71" s="72">
        <f>C71+D71</f>
        <v>1562025</v>
      </c>
    </row>
    <row r="72" spans="1:5" ht="15" thickBot="1" x14ac:dyDescent="0.35">
      <c r="A72" s="65" t="s">
        <v>631</v>
      </c>
      <c r="B72" s="66" t="s">
        <v>632</v>
      </c>
      <c r="C72" s="67">
        <f>SUM(C73:C76)</f>
        <v>2720237</v>
      </c>
      <c r="D72" s="67">
        <f>SUM(D73:D76)</f>
        <v>0</v>
      </c>
      <c r="E72" s="68">
        <f>SUM(E73:E76)</f>
        <v>2720237</v>
      </c>
    </row>
    <row r="73" spans="1:5" ht="15" thickBot="1" x14ac:dyDescent="0.35">
      <c r="A73" s="69" t="s">
        <v>633</v>
      </c>
      <c r="B73" s="70" t="s">
        <v>634</v>
      </c>
      <c r="C73" s="71">
        <v>446045</v>
      </c>
      <c r="D73" s="71"/>
      <c r="E73" s="72">
        <f t="shared" ref="E73:E76" si="8">C73+D73</f>
        <v>446045</v>
      </c>
    </row>
    <row r="74" spans="1:5" ht="15" thickBot="1" x14ac:dyDescent="0.35">
      <c r="A74" s="69" t="s">
        <v>635</v>
      </c>
      <c r="B74" s="78" t="s">
        <v>636</v>
      </c>
      <c r="C74" s="71">
        <v>2256400</v>
      </c>
      <c r="D74" s="71"/>
      <c r="E74" s="72">
        <f t="shared" si="8"/>
        <v>2256400</v>
      </c>
    </row>
    <row r="75" spans="1:5" ht="15" thickBot="1" x14ac:dyDescent="0.35">
      <c r="A75" s="69" t="s">
        <v>637</v>
      </c>
      <c r="B75" s="70" t="s">
        <v>638</v>
      </c>
      <c r="C75" s="71">
        <v>0</v>
      </c>
      <c r="D75" s="71"/>
      <c r="E75" s="72">
        <f t="shared" si="8"/>
        <v>0</v>
      </c>
    </row>
    <row r="76" spans="1:5" ht="15" thickBot="1" x14ac:dyDescent="0.35">
      <c r="A76" s="69" t="s">
        <v>639</v>
      </c>
      <c r="B76" s="70" t="s">
        <v>640</v>
      </c>
      <c r="C76" s="71">
        <v>17792</v>
      </c>
      <c r="D76" s="71"/>
      <c r="E76" s="72">
        <f t="shared" si="8"/>
        <v>17792</v>
      </c>
    </row>
    <row r="77" spans="1:5" ht="24.6" thickBot="1" x14ac:dyDescent="0.35">
      <c r="A77" s="65" t="s">
        <v>641</v>
      </c>
      <c r="B77" s="66" t="s">
        <v>642</v>
      </c>
      <c r="C77" s="67">
        <f>SUM(C78:C82)</f>
        <v>583514</v>
      </c>
      <c r="D77" s="67">
        <f>SUM(D78:D82)</f>
        <v>0</v>
      </c>
      <c r="E77" s="68">
        <f>SUM(E78:E82)</f>
        <v>583514</v>
      </c>
    </row>
    <row r="78" spans="1:5" ht="23.4" thickBot="1" x14ac:dyDescent="0.35">
      <c r="A78" s="69" t="s">
        <v>643</v>
      </c>
      <c r="B78" s="70" t="s">
        <v>644</v>
      </c>
      <c r="C78" s="71">
        <v>583514</v>
      </c>
      <c r="D78" s="71"/>
      <c r="E78" s="72">
        <f t="shared" ref="E78:E82" si="9">C78+D78</f>
        <v>583514</v>
      </c>
    </row>
    <row r="79" spans="1:5" ht="23.4" thickBot="1" x14ac:dyDescent="0.35">
      <c r="A79" s="69" t="s">
        <v>645</v>
      </c>
      <c r="B79" s="70" t="s">
        <v>646</v>
      </c>
      <c r="C79" s="71">
        <v>0</v>
      </c>
      <c r="D79" s="71"/>
      <c r="E79" s="72">
        <f t="shared" si="9"/>
        <v>0</v>
      </c>
    </row>
    <row r="80" spans="1:5" ht="23.4" thickBot="1" x14ac:dyDescent="0.35">
      <c r="A80" s="69" t="s">
        <v>647</v>
      </c>
      <c r="B80" s="70" t="s">
        <v>648</v>
      </c>
      <c r="C80" s="71">
        <v>0</v>
      </c>
      <c r="D80" s="71"/>
      <c r="E80" s="72">
        <f t="shared" si="9"/>
        <v>0</v>
      </c>
    </row>
    <row r="81" spans="1:5" ht="15" thickBot="1" x14ac:dyDescent="0.35">
      <c r="A81" s="69" t="s">
        <v>649</v>
      </c>
      <c r="B81" s="70" t="s">
        <v>650</v>
      </c>
      <c r="C81" s="71">
        <v>0</v>
      </c>
      <c r="D81" s="71"/>
      <c r="E81" s="72">
        <f t="shared" si="9"/>
        <v>0</v>
      </c>
    </row>
    <row r="82" spans="1:5" ht="15" thickBot="1" x14ac:dyDescent="0.35">
      <c r="A82" s="69" t="s">
        <v>651</v>
      </c>
      <c r="B82" s="70" t="s">
        <v>652</v>
      </c>
      <c r="C82" s="71">
        <v>0</v>
      </c>
      <c r="D82" s="71"/>
      <c r="E82" s="72">
        <f t="shared" si="9"/>
        <v>0</v>
      </c>
    </row>
    <row r="83" spans="1:5" ht="24.6" thickBot="1" x14ac:dyDescent="0.35">
      <c r="A83" s="61">
        <v>4.3</v>
      </c>
      <c r="B83" s="73" t="s">
        <v>653</v>
      </c>
      <c r="C83" s="63">
        <f>SUM(C84+C89+C93+C101+C106+C112+C116+C120+C125+C132+C142+C151+C155+C160)</f>
        <v>620754474</v>
      </c>
      <c r="D83" s="63">
        <f>SUM(D84+D89+D93+D101+D106+D112+D116+D120+D125+D132+D142+D151+D155+D160)</f>
        <v>5000000</v>
      </c>
      <c r="E83" s="64">
        <f>SUM(E84+E89+E93+E101+E106+E112+E116+E120+E125+E132+E142+E151+E155+E160)</f>
        <v>625754474</v>
      </c>
    </row>
    <row r="84" spans="1:5" ht="15" thickBot="1" x14ac:dyDescent="0.35">
      <c r="A84" s="65" t="s">
        <v>654</v>
      </c>
      <c r="B84" s="66" t="s">
        <v>655</v>
      </c>
      <c r="C84" s="67">
        <f>SUM(C85:C88)</f>
        <v>30901672</v>
      </c>
      <c r="D84" s="67">
        <f>SUM(D85:D88)</f>
        <v>0</v>
      </c>
      <c r="E84" s="68">
        <f>SUM(E85:E88)</f>
        <v>30901672</v>
      </c>
    </row>
    <row r="85" spans="1:5" ht="23.4" thickBot="1" x14ac:dyDescent="0.35">
      <c r="A85" s="69" t="s">
        <v>656</v>
      </c>
      <c r="B85" s="70" t="s">
        <v>657</v>
      </c>
      <c r="C85" s="71">
        <v>13985158</v>
      </c>
      <c r="D85" s="71"/>
      <c r="E85" s="72">
        <f t="shared" ref="E85:E88" si="10">C85+D85</f>
        <v>13985158</v>
      </c>
    </row>
    <row r="86" spans="1:5" ht="23.4" thickBot="1" x14ac:dyDescent="0.35">
      <c r="A86" s="69" t="s">
        <v>658</v>
      </c>
      <c r="B86" s="70" t="s">
        <v>659</v>
      </c>
      <c r="C86" s="71">
        <v>9371020</v>
      </c>
      <c r="D86" s="71"/>
      <c r="E86" s="72">
        <f t="shared" si="10"/>
        <v>9371020</v>
      </c>
    </row>
    <row r="87" spans="1:5" ht="34.799999999999997" thickBot="1" x14ac:dyDescent="0.35">
      <c r="A87" s="69" t="s">
        <v>660</v>
      </c>
      <c r="B87" s="70" t="s">
        <v>661</v>
      </c>
      <c r="C87" s="71">
        <v>1519846</v>
      </c>
      <c r="D87" s="71"/>
      <c r="E87" s="72">
        <f t="shared" si="10"/>
        <v>1519846</v>
      </c>
    </row>
    <row r="88" spans="1:5" ht="23.4" thickBot="1" x14ac:dyDescent="0.35">
      <c r="A88" s="69" t="s">
        <v>662</v>
      </c>
      <c r="B88" s="70" t="s">
        <v>663</v>
      </c>
      <c r="C88" s="71">
        <v>6025648</v>
      </c>
      <c r="D88" s="71"/>
      <c r="E88" s="72">
        <f t="shared" si="10"/>
        <v>6025648</v>
      </c>
    </row>
    <row r="89" spans="1:5" ht="15" thickBot="1" x14ac:dyDescent="0.35">
      <c r="A89" s="65" t="s">
        <v>664</v>
      </c>
      <c r="B89" s="66" t="s">
        <v>665</v>
      </c>
      <c r="C89" s="67">
        <f>SUM(C90:C92)</f>
        <v>18321511</v>
      </c>
      <c r="D89" s="67">
        <f>SUM(D90:D92)</f>
        <v>0</v>
      </c>
      <c r="E89" s="68">
        <f>SUM(E90:E92)</f>
        <v>18321511</v>
      </c>
    </row>
    <row r="90" spans="1:5" ht="23.4" thickBot="1" x14ac:dyDescent="0.35">
      <c r="A90" s="69" t="s">
        <v>666</v>
      </c>
      <c r="B90" s="70" t="s">
        <v>667</v>
      </c>
      <c r="C90" s="71">
        <v>17578168</v>
      </c>
      <c r="D90" s="71"/>
      <c r="E90" s="72">
        <f t="shared" ref="E90:E92" si="11">C90+D90</f>
        <v>17578168</v>
      </c>
    </row>
    <row r="91" spans="1:5" ht="15" thickBot="1" x14ac:dyDescent="0.35">
      <c r="A91" s="69" t="s">
        <v>668</v>
      </c>
      <c r="B91" s="70" t="s">
        <v>669</v>
      </c>
      <c r="C91" s="71">
        <v>743343</v>
      </c>
      <c r="D91" s="71"/>
      <c r="E91" s="72">
        <f t="shared" si="11"/>
        <v>743343</v>
      </c>
    </row>
    <row r="92" spans="1:5" ht="23.4" thickBot="1" x14ac:dyDescent="0.35">
      <c r="A92" s="69" t="s">
        <v>670</v>
      </c>
      <c r="B92" s="70" t="s">
        <v>671</v>
      </c>
      <c r="C92" s="71">
        <v>0</v>
      </c>
      <c r="D92" s="71"/>
      <c r="E92" s="72">
        <f t="shared" si="11"/>
        <v>0</v>
      </c>
    </row>
    <row r="93" spans="1:5" ht="24.6" thickBot="1" x14ac:dyDescent="0.35">
      <c r="A93" s="65" t="s">
        <v>672</v>
      </c>
      <c r="B93" s="66" t="s">
        <v>673</v>
      </c>
      <c r="C93" s="67">
        <f>SUM(C94:C100)</f>
        <v>128758162</v>
      </c>
      <c r="D93" s="67">
        <f>SUM(D94:D100)</f>
        <v>0</v>
      </c>
      <c r="E93" s="68">
        <f>SUM(E94:E100)</f>
        <v>128758162</v>
      </c>
    </row>
    <row r="94" spans="1:5" ht="15" thickBot="1" x14ac:dyDescent="0.35">
      <c r="A94" s="69" t="s">
        <v>674</v>
      </c>
      <c r="B94" s="70" t="s">
        <v>675</v>
      </c>
      <c r="C94" s="71">
        <v>118704980</v>
      </c>
      <c r="D94" s="71"/>
      <c r="E94" s="72">
        <f t="shared" ref="E94:E100" si="12">C94+D94</f>
        <v>118704980</v>
      </c>
    </row>
    <row r="95" spans="1:5" ht="15" thickBot="1" x14ac:dyDescent="0.35">
      <c r="A95" s="69" t="s">
        <v>676</v>
      </c>
      <c r="B95" s="70" t="s">
        <v>677</v>
      </c>
      <c r="C95" s="71">
        <v>2556811</v>
      </c>
      <c r="D95" s="71"/>
      <c r="E95" s="72">
        <f t="shared" si="12"/>
        <v>2556811</v>
      </c>
    </row>
    <row r="96" spans="1:5" ht="15" thickBot="1" x14ac:dyDescent="0.35">
      <c r="A96" s="69" t="s">
        <v>678</v>
      </c>
      <c r="B96" s="70" t="s">
        <v>679</v>
      </c>
      <c r="C96" s="71">
        <v>543987</v>
      </c>
      <c r="D96" s="71"/>
      <c r="E96" s="72">
        <f t="shared" si="12"/>
        <v>543987</v>
      </c>
    </row>
    <row r="97" spans="1:5" ht="23.4" thickBot="1" x14ac:dyDescent="0.35">
      <c r="A97" s="69" t="s">
        <v>680</v>
      </c>
      <c r="B97" s="70" t="s">
        <v>681</v>
      </c>
      <c r="C97" s="71">
        <v>0</v>
      </c>
      <c r="D97" s="71"/>
      <c r="E97" s="72">
        <f t="shared" si="12"/>
        <v>0</v>
      </c>
    </row>
    <row r="98" spans="1:5" ht="23.4" thickBot="1" x14ac:dyDescent="0.35">
      <c r="A98" s="69" t="s">
        <v>682</v>
      </c>
      <c r="B98" s="70" t="s">
        <v>683</v>
      </c>
      <c r="C98" s="71">
        <v>0</v>
      </c>
      <c r="D98" s="71"/>
      <c r="E98" s="72">
        <f t="shared" si="12"/>
        <v>0</v>
      </c>
    </row>
    <row r="99" spans="1:5" ht="15" thickBot="1" x14ac:dyDescent="0.35">
      <c r="A99" s="69" t="s">
        <v>684</v>
      </c>
      <c r="B99" s="70" t="s">
        <v>685</v>
      </c>
      <c r="C99" s="71">
        <v>6375570</v>
      </c>
      <c r="D99" s="71"/>
      <c r="E99" s="72">
        <f t="shared" si="12"/>
        <v>6375570</v>
      </c>
    </row>
    <row r="100" spans="1:5" ht="23.4" thickBot="1" x14ac:dyDescent="0.35">
      <c r="A100" s="69" t="s">
        <v>686</v>
      </c>
      <c r="B100" s="70" t="s">
        <v>687</v>
      </c>
      <c r="C100" s="71">
        <v>576814</v>
      </c>
      <c r="D100" s="71"/>
      <c r="E100" s="72">
        <f t="shared" si="12"/>
        <v>576814</v>
      </c>
    </row>
    <row r="101" spans="1:5" ht="24.6" thickBot="1" x14ac:dyDescent="0.35">
      <c r="A101" s="65" t="s">
        <v>688</v>
      </c>
      <c r="B101" s="66" t="s">
        <v>689</v>
      </c>
      <c r="C101" s="67">
        <f>SUM(C102:C105)</f>
        <v>1308752</v>
      </c>
      <c r="D101" s="67">
        <f>SUM(D102:D105)</f>
        <v>0</v>
      </c>
      <c r="E101" s="68">
        <f>SUM(E102:E105)</f>
        <v>1308752</v>
      </c>
    </row>
    <row r="102" spans="1:5" ht="15" thickBot="1" x14ac:dyDescent="0.35">
      <c r="A102" s="69" t="s">
        <v>690</v>
      </c>
      <c r="B102" s="70" t="s">
        <v>691</v>
      </c>
      <c r="C102" s="71">
        <v>879861</v>
      </c>
      <c r="D102" s="71"/>
      <c r="E102" s="72">
        <f t="shared" ref="E102:E105" si="13">C102+D102</f>
        <v>879861</v>
      </c>
    </row>
    <row r="103" spans="1:5" ht="15" thickBot="1" x14ac:dyDescent="0.35">
      <c r="A103" s="69" t="s">
        <v>692</v>
      </c>
      <c r="B103" s="70" t="s">
        <v>693</v>
      </c>
      <c r="C103" s="71">
        <v>428891</v>
      </c>
      <c r="D103" s="71"/>
      <c r="E103" s="72">
        <f t="shared" si="13"/>
        <v>428891</v>
      </c>
    </row>
    <row r="104" spans="1:5" ht="15" thickBot="1" x14ac:dyDescent="0.35">
      <c r="A104" s="69" t="s">
        <v>694</v>
      </c>
      <c r="B104" s="70" t="s">
        <v>695</v>
      </c>
      <c r="C104" s="71">
        <v>0</v>
      </c>
      <c r="D104" s="71"/>
      <c r="E104" s="72">
        <f t="shared" si="13"/>
        <v>0</v>
      </c>
    </row>
    <row r="105" spans="1:5" ht="15" thickBot="1" x14ac:dyDescent="0.35">
      <c r="A105" s="69" t="s">
        <v>696</v>
      </c>
      <c r="B105" s="70" t="s">
        <v>697</v>
      </c>
      <c r="C105" s="71">
        <v>0</v>
      </c>
      <c r="D105" s="71"/>
      <c r="E105" s="72">
        <f t="shared" si="13"/>
        <v>0</v>
      </c>
    </row>
    <row r="106" spans="1:5" ht="24.6" thickBot="1" x14ac:dyDescent="0.35">
      <c r="A106" s="65" t="s">
        <v>698</v>
      </c>
      <c r="B106" s="66" t="s">
        <v>699</v>
      </c>
      <c r="C106" s="67">
        <f>SUM(C107:C111)</f>
        <v>55442274</v>
      </c>
      <c r="D106" s="67">
        <f>SUM(D107:D111)</f>
        <v>0</v>
      </c>
      <c r="E106" s="68">
        <f>SUM(E107:E111)</f>
        <v>55442274</v>
      </c>
    </row>
    <row r="107" spans="1:5" ht="15" thickBot="1" x14ac:dyDescent="0.35">
      <c r="A107" s="69" t="s">
        <v>700</v>
      </c>
      <c r="B107" s="70" t="s">
        <v>701</v>
      </c>
      <c r="C107" s="71">
        <v>2462223</v>
      </c>
      <c r="D107" s="71"/>
      <c r="E107" s="72">
        <f t="shared" ref="E107:E111" si="14">C107+D107</f>
        <v>2462223</v>
      </c>
    </row>
    <row r="108" spans="1:5" ht="15" thickBot="1" x14ac:dyDescent="0.35">
      <c r="A108" s="69" t="s">
        <v>702</v>
      </c>
      <c r="B108" s="70" t="s">
        <v>703</v>
      </c>
      <c r="C108" s="71">
        <v>52980051</v>
      </c>
      <c r="D108" s="71"/>
      <c r="E108" s="72">
        <f t="shared" si="14"/>
        <v>52980051</v>
      </c>
    </row>
    <row r="109" spans="1:5" ht="23.4" thickBot="1" x14ac:dyDescent="0.35">
      <c r="A109" s="69" t="s">
        <v>704</v>
      </c>
      <c r="B109" s="70" t="s">
        <v>705</v>
      </c>
      <c r="C109" s="71">
        <v>0</v>
      </c>
      <c r="D109" s="71"/>
      <c r="E109" s="72">
        <f t="shared" si="14"/>
        <v>0</v>
      </c>
    </row>
    <row r="110" spans="1:5" ht="23.4" thickBot="1" x14ac:dyDescent="0.35">
      <c r="A110" s="69" t="s">
        <v>706</v>
      </c>
      <c r="B110" s="70" t="s">
        <v>707</v>
      </c>
      <c r="C110" s="71">
        <v>0</v>
      </c>
      <c r="D110" s="71"/>
      <c r="E110" s="72">
        <f t="shared" si="14"/>
        <v>0</v>
      </c>
    </row>
    <row r="111" spans="1:5" ht="23.4" thickBot="1" x14ac:dyDescent="0.35">
      <c r="A111" s="69" t="s">
        <v>708</v>
      </c>
      <c r="B111" s="70" t="s">
        <v>709</v>
      </c>
      <c r="C111" s="71">
        <v>0</v>
      </c>
      <c r="D111" s="71"/>
      <c r="E111" s="72">
        <f t="shared" si="14"/>
        <v>0</v>
      </c>
    </row>
    <row r="112" spans="1:5" ht="15" thickBot="1" x14ac:dyDescent="0.35">
      <c r="A112" s="65" t="s">
        <v>710</v>
      </c>
      <c r="B112" s="66" t="s">
        <v>711</v>
      </c>
      <c r="C112" s="67">
        <f>SUM(C113:C115)</f>
        <v>5673634</v>
      </c>
      <c r="D112" s="67">
        <f>SUM(D113:D115)</f>
        <v>0</v>
      </c>
      <c r="E112" s="68">
        <f>SUM(E113:E115)</f>
        <v>5673634</v>
      </c>
    </row>
    <row r="113" spans="1:5" ht="15" thickBot="1" x14ac:dyDescent="0.35">
      <c r="A113" s="69" t="s">
        <v>712</v>
      </c>
      <c r="B113" s="70" t="s">
        <v>713</v>
      </c>
      <c r="C113" s="71">
        <v>0</v>
      </c>
      <c r="D113" s="71"/>
      <c r="E113" s="72">
        <f t="shared" ref="E113:E115" si="15">C113+D113</f>
        <v>0</v>
      </c>
    </row>
    <row r="114" spans="1:5" ht="23.4" thickBot="1" x14ac:dyDescent="0.35">
      <c r="A114" s="69" t="s">
        <v>714</v>
      </c>
      <c r="B114" s="70" t="s">
        <v>715</v>
      </c>
      <c r="C114" s="71">
        <v>5592262</v>
      </c>
      <c r="D114" s="71"/>
      <c r="E114" s="72">
        <f t="shared" si="15"/>
        <v>5592262</v>
      </c>
    </row>
    <row r="115" spans="1:5" ht="23.4" thickBot="1" x14ac:dyDescent="0.35">
      <c r="A115" s="69" t="s">
        <v>716</v>
      </c>
      <c r="B115" s="70" t="s">
        <v>717</v>
      </c>
      <c r="C115" s="71">
        <v>81372</v>
      </c>
      <c r="D115" s="71"/>
      <c r="E115" s="72">
        <f t="shared" si="15"/>
        <v>81372</v>
      </c>
    </row>
    <row r="116" spans="1:5" ht="15" thickBot="1" x14ac:dyDescent="0.35">
      <c r="A116" s="65" t="s">
        <v>718</v>
      </c>
      <c r="B116" s="66" t="s">
        <v>719</v>
      </c>
      <c r="C116" s="67">
        <f>SUM(C117:C119)</f>
        <v>0</v>
      </c>
      <c r="D116" s="67">
        <f>SUM(D117:D119)</f>
        <v>0</v>
      </c>
      <c r="E116" s="68">
        <f>SUM(E117:E119)</f>
        <v>0</v>
      </c>
    </row>
    <row r="117" spans="1:5" ht="23.4" thickBot="1" x14ac:dyDescent="0.35">
      <c r="A117" s="69" t="s">
        <v>720</v>
      </c>
      <c r="B117" s="70" t="s">
        <v>721</v>
      </c>
      <c r="C117" s="71">
        <v>0</v>
      </c>
      <c r="D117" s="71"/>
      <c r="E117" s="72">
        <f t="shared" ref="E117:E119" si="16">C117+D117</f>
        <v>0</v>
      </c>
    </row>
    <row r="118" spans="1:5" ht="34.799999999999997" thickBot="1" x14ac:dyDescent="0.35">
      <c r="A118" s="69" t="s">
        <v>722</v>
      </c>
      <c r="B118" s="70" t="s">
        <v>723</v>
      </c>
      <c r="C118" s="71">
        <v>0</v>
      </c>
      <c r="D118" s="71"/>
      <c r="E118" s="72">
        <f t="shared" si="16"/>
        <v>0</v>
      </c>
    </row>
    <row r="119" spans="1:5" ht="34.799999999999997" thickBot="1" x14ac:dyDescent="0.35">
      <c r="A119" s="69" t="s">
        <v>724</v>
      </c>
      <c r="B119" s="70" t="s">
        <v>725</v>
      </c>
      <c r="C119" s="71">
        <v>0</v>
      </c>
      <c r="D119" s="71"/>
      <c r="E119" s="72">
        <f t="shared" si="16"/>
        <v>0</v>
      </c>
    </row>
    <row r="120" spans="1:5" ht="15" thickBot="1" x14ac:dyDescent="0.35">
      <c r="A120" s="65" t="s">
        <v>726</v>
      </c>
      <c r="B120" s="66" t="s">
        <v>727</v>
      </c>
      <c r="C120" s="67">
        <f>SUM(C121:C124)</f>
        <v>144686</v>
      </c>
      <c r="D120" s="67">
        <f>SUM(D121:D124)</f>
        <v>0</v>
      </c>
      <c r="E120" s="68">
        <f>SUM(E121:E124)</f>
        <v>144686</v>
      </c>
    </row>
    <row r="121" spans="1:5" ht="15" thickBot="1" x14ac:dyDescent="0.35">
      <c r="A121" s="69" t="s">
        <v>728</v>
      </c>
      <c r="B121" s="70" t="s">
        <v>729</v>
      </c>
      <c r="C121" s="71">
        <v>86365</v>
      </c>
      <c r="D121" s="71"/>
      <c r="E121" s="72">
        <f t="shared" ref="E121:E124" si="17">C121+D121</f>
        <v>86365</v>
      </c>
    </row>
    <row r="122" spans="1:5" ht="15" thickBot="1" x14ac:dyDescent="0.35">
      <c r="A122" s="69" t="s">
        <v>730</v>
      </c>
      <c r="B122" s="70" t="s">
        <v>731</v>
      </c>
      <c r="C122" s="71">
        <v>0</v>
      </c>
      <c r="D122" s="71"/>
      <c r="E122" s="72">
        <f t="shared" si="17"/>
        <v>0</v>
      </c>
    </row>
    <row r="123" spans="1:5" ht="15" thickBot="1" x14ac:dyDescent="0.35">
      <c r="A123" s="69" t="s">
        <v>732</v>
      </c>
      <c r="B123" s="70" t="s">
        <v>733</v>
      </c>
      <c r="C123" s="71">
        <v>0</v>
      </c>
      <c r="D123" s="71"/>
      <c r="E123" s="72">
        <f t="shared" si="17"/>
        <v>0</v>
      </c>
    </row>
    <row r="124" spans="1:5" ht="15" thickBot="1" x14ac:dyDescent="0.35">
      <c r="A124" s="69" t="s">
        <v>734</v>
      </c>
      <c r="B124" s="70" t="s">
        <v>735</v>
      </c>
      <c r="C124" s="71">
        <v>58321</v>
      </c>
      <c r="D124" s="71"/>
      <c r="E124" s="72">
        <f t="shared" si="17"/>
        <v>58321</v>
      </c>
    </row>
    <row r="125" spans="1:5" ht="24.6" thickBot="1" x14ac:dyDescent="0.35">
      <c r="A125" s="65" t="s">
        <v>736</v>
      </c>
      <c r="B125" s="66" t="s">
        <v>737</v>
      </c>
      <c r="C125" s="67">
        <f>SUM(C126:C131)</f>
        <v>307791</v>
      </c>
      <c r="D125" s="67">
        <f>SUM(D126:D131)</f>
        <v>0</v>
      </c>
      <c r="E125" s="68">
        <f>SUM(E126:E131)</f>
        <v>307791</v>
      </c>
    </row>
    <row r="126" spans="1:5" ht="23.4" thickBot="1" x14ac:dyDescent="0.35">
      <c r="A126" s="69" t="s">
        <v>738</v>
      </c>
      <c r="B126" s="70" t="s">
        <v>739</v>
      </c>
      <c r="C126" s="71">
        <v>276519</v>
      </c>
      <c r="D126" s="71"/>
      <c r="E126" s="72">
        <f t="shared" ref="E126:E131" si="18">C126+D126</f>
        <v>276519</v>
      </c>
    </row>
    <row r="127" spans="1:5" ht="23.4" thickBot="1" x14ac:dyDescent="0.35">
      <c r="A127" s="69" t="s">
        <v>740</v>
      </c>
      <c r="B127" s="70" t="s">
        <v>741</v>
      </c>
      <c r="C127" s="71">
        <v>0</v>
      </c>
      <c r="D127" s="71"/>
      <c r="E127" s="72">
        <f t="shared" si="18"/>
        <v>0</v>
      </c>
    </row>
    <row r="128" spans="1:5" ht="23.4" thickBot="1" x14ac:dyDescent="0.35">
      <c r="A128" s="69" t="s">
        <v>742</v>
      </c>
      <c r="B128" s="70" t="s">
        <v>743</v>
      </c>
      <c r="C128" s="71">
        <v>0</v>
      </c>
      <c r="D128" s="71"/>
      <c r="E128" s="72">
        <f t="shared" si="18"/>
        <v>0</v>
      </c>
    </row>
    <row r="129" spans="1:5" ht="15" thickBot="1" x14ac:dyDescent="0.35">
      <c r="A129" s="69" t="s">
        <v>744</v>
      </c>
      <c r="B129" s="70" t="s">
        <v>745</v>
      </c>
      <c r="C129" s="71">
        <v>13217</v>
      </c>
      <c r="D129" s="71"/>
      <c r="E129" s="72">
        <f t="shared" si="18"/>
        <v>13217</v>
      </c>
    </row>
    <row r="130" spans="1:5" ht="23.4" thickBot="1" x14ac:dyDescent="0.35">
      <c r="A130" s="69" t="s">
        <v>746</v>
      </c>
      <c r="B130" s="70" t="s">
        <v>747</v>
      </c>
      <c r="C130" s="71">
        <v>17780</v>
      </c>
      <c r="D130" s="71"/>
      <c r="E130" s="72">
        <f t="shared" si="18"/>
        <v>17780</v>
      </c>
    </row>
    <row r="131" spans="1:5" ht="15" thickBot="1" x14ac:dyDescent="0.35">
      <c r="A131" s="69" t="s">
        <v>748</v>
      </c>
      <c r="B131" s="70" t="s">
        <v>697</v>
      </c>
      <c r="C131" s="71">
        <v>275</v>
      </c>
      <c r="D131" s="71"/>
      <c r="E131" s="72">
        <f t="shared" si="18"/>
        <v>275</v>
      </c>
    </row>
    <row r="132" spans="1:5" ht="15" thickBot="1" x14ac:dyDescent="0.35">
      <c r="A132" s="65" t="s">
        <v>749</v>
      </c>
      <c r="B132" s="66" t="s">
        <v>750</v>
      </c>
      <c r="C132" s="67">
        <f>SUM(C133:C141)</f>
        <v>334927978</v>
      </c>
      <c r="D132" s="67">
        <f>SUM(D133:D141)</f>
        <v>5000000</v>
      </c>
      <c r="E132" s="68">
        <f>SUM(E133:E141)</f>
        <v>339927978</v>
      </c>
    </row>
    <row r="133" spans="1:5" ht="15" thickBot="1" x14ac:dyDescent="0.35">
      <c r="A133" s="69" t="s">
        <v>751</v>
      </c>
      <c r="B133" s="70" t="s">
        <v>752</v>
      </c>
      <c r="C133" s="71">
        <v>135400598</v>
      </c>
      <c r="D133" s="71"/>
      <c r="E133" s="72">
        <f t="shared" ref="E133:E141" si="19">C133+D133</f>
        <v>135400598</v>
      </c>
    </row>
    <row r="134" spans="1:5" ht="15" thickBot="1" x14ac:dyDescent="0.35">
      <c r="A134" s="69" t="s">
        <v>753</v>
      </c>
      <c r="B134" s="70" t="s">
        <v>754</v>
      </c>
      <c r="C134" s="71">
        <v>19234104</v>
      </c>
      <c r="D134" s="71"/>
      <c r="E134" s="72">
        <f t="shared" si="19"/>
        <v>19234104</v>
      </c>
    </row>
    <row r="135" spans="1:5" ht="15" thickBot="1" x14ac:dyDescent="0.35">
      <c r="A135" s="69" t="s">
        <v>755</v>
      </c>
      <c r="B135" s="70" t="s">
        <v>756</v>
      </c>
      <c r="C135" s="71">
        <v>12349047</v>
      </c>
      <c r="D135" s="71"/>
      <c r="E135" s="72">
        <f t="shared" si="19"/>
        <v>12349047</v>
      </c>
    </row>
    <row r="136" spans="1:5" ht="15" thickBot="1" x14ac:dyDescent="0.35">
      <c r="A136" s="69" t="s">
        <v>757</v>
      </c>
      <c r="B136" s="70" t="s">
        <v>758</v>
      </c>
      <c r="C136" s="71">
        <v>1668311</v>
      </c>
      <c r="D136" s="71"/>
      <c r="E136" s="72">
        <f t="shared" si="19"/>
        <v>1668311</v>
      </c>
    </row>
    <row r="137" spans="1:5" ht="23.4" thickBot="1" x14ac:dyDescent="0.35">
      <c r="A137" s="69" t="s">
        <v>759</v>
      </c>
      <c r="B137" s="70" t="s">
        <v>760</v>
      </c>
      <c r="C137" s="71">
        <v>38084074</v>
      </c>
      <c r="D137" s="71"/>
      <c r="E137" s="72">
        <f t="shared" si="19"/>
        <v>38084074</v>
      </c>
    </row>
    <row r="138" spans="1:5" ht="15" thickBot="1" x14ac:dyDescent="0.35">
      <c r="A138" s="69" t="s">
        <v>761</v>
      </c>
      <c r="B138" s="70" t="s">
        <v>762</v>
      </c>
      <c r="C138" s="71">
        <v>5713393</v>
      </c>
      <c r="D138" s="71"/>
      <c r="E138" s="72">
        <f t="shared" si="19"/>
        <v>5713393</v>
      </c>
    </row>
    <row r="139" spans="1:5" ht="23.4" thickBot="1" x14ac:dyDescent="0.35">
      <c r="A139" s="69" t="s">
        <v>763</v>
      </c>
      <c r="B139" s="70" t="s">
        <v>764</v>
      </c>
      <c r="C139" s="71">
        <v>115837147</v>
      </c>
      <c r="D139" s="71">
        <v>5000000</v>
      </c>
      <c r="E139" s="72">
        <f t="shared" si="19"/>
        <v>120837147</v>
      </c>
    </row>
    <row r="140" spans="1:5" ht="15" thickBot="1" x14ac:dyDescent="0.35">
      <c r="A140" s="69" t="s">
        <v>765</v>
      </c>
      <c r="B140" s="70" t="s">
        <v>766</v>
      </c>
      <c r="C140" s="71">
        <v>6449590</v>
      </c>
      <c r="D140" s="71"/>
      <c r="E140" s="72">
        <f t="shared" si="19"/>
        <v>6449590</v>
      </c>
    </row>
    <row r="141" spans="1:5" ht="15" thickBot="1" x14ac:dyDescent="0.35">
      <c r="A141" s="69" t="s">
        <v>767</v>
      </c>
      <c r="B141" s="70" t="s">
        <v>768</v>
      </c>
      <c r="C141" s="71">
        <v>191714</v>
      </c>
      <c r="D141" s="71"/>
      <c r="E141" s="72">
        <f t="shared" si="19"/>
        <v>191714</v>
      </c>
    </row>
    <row r="142" spans="1:5" ht="15" thickBot="1" x14ac:dyDescent="0.35">
      <c r="A142" s="65" t="s">
        <v>769</v>
      </c>
      <c r="B142" s="66" t="s">
        <v>770</v>
      </c>
      <c r="C142" s="67">
        <f>SUM(C143:C150)</f>
        <v>2634081</v>
      </c>
      <c r="D142" s="67">
        <f>SUM(D143:D150)</f>
        <v>0</v>
      </c>
      <c r="E142" s="68">
        <f>SUM(E143:E150)</f>
        <v>2634081</v>
      </c>
    </row>
    <row r="143" spans="1:5" ht="15" thickBot="1" x14ac:dyDescent="0.35">
      <c r="A143" s="69" t="s">
        <v>771</v>
      </c>
      <c r="B143" s="70" t="s">
        <v>772</v>
      </c>
      <c r="C143" s="71">
        <v>284966</v>
      </c>
      <c r="D143" s="71"/>
      <c r="E143" s="72">
        <f t="shared" ref="E143:E150" si="20">C143+D143</f>
        <v>284966</v>
      </c>
    </row>
    <row r="144" spans="1:5" ht="23.4" thickBot="1" x14ac:dyDescent="0.35">
      <c r="A144" s="69" t="s">
        <v>773</v>
      </c>
      <c r="B144" s="70" t="s">
        <v>774</v>
      </c>
      <c r="C144" s="71">
        <v>0</v>
      </c>
      <c r="D144" s="71"/>
      <c r="E144" s="72">
        <f t="shared" si="20"/>
        <v>0</v>
      </c>
    </row>
    <row r="145" spans="1:5" ht="23.4" thickBot="1" x14ac:dyDescent="0.35">
      <c r="A145" s="69" t="s">
        <v>775</v>
      </c>
      <c r="B145" s="70" t="s">
        <v>776</v>
      </c>
      <c r="C145" s="71">
        <v>0</v>
      </c>
      <c r="D145" s="71"/>
      <c r="E145" s="72">
        <f t="shared" si="20"/>
        <v>0</v>
      </c>
    </row>
    <row r="146" spans="1:5" ht="15" thickBot="1" x14ac:dyDescent="0.35">
      <c r="A146" s="69" t="s">
        <v>777</v>
      </c>
      <c r="B146" s="70" t="s">
        <v>778</v>
      </c>
      <c r="C146" s="71">
        <v>0</v>
      </c>
      <c r="D146" s="71"/>
      <c r="E146" s="72">
        <f t="shared" si="20"/>
        <v>0</v>
      </c>
    </row>
    <row r="147" spans="1:5" ht="15" thickBot="1" x14ac:dyDescent="0.35">
      <c r="A147" s="69" t="s">
        <v>779</v>
      </c>
      <c r="B147" s="70" t="s">
        <v>780</v>
      </c>
      <c r="C147" s="71">
        <v>0</v>
      </c>
      <c r="D147" s="71"/>
      <c r="E147" s="72">
        <f t="shared" si="20"/>
        <v>0</v>
      </c>
    </row>
    <row r="148" spans="1:5" ht="15" thickBot="1" x14ac:dyDescent="0.35">
      <c r="A148" s="69" t="s">
        <v>781</v>
      </c>
      <c r="B148" s="70" t="s">
        <v>782</v>
      </c>
      <c r="C148" s="71">
        <v>2345097</v>
      </c>
      <c r="D148" s="71"/>
      <c r="E148" s="72">
        <f t="shared" si="20"/>
        <v>2345097</v>
      </c>
    </row>
    <row r="149" spans="1:5" ht="15" thickBot="1" x14ac:dyDescent="0.35">
      <c r="A149" s="69" t="s">
        <v>783</v>
      </c>
      <c r="B149" s="70" t="s">
        <v>784</v>
      </c>
      <c r="C149" s="71">
        <v>0</v>
      </c>
      <c r="D149" s="71"/>
      <c r="E149" s="72">
        <f t="shared" si="20"/>
        <v>0</v>
      </c>
    </row>
    <row r="150" spans="1:5" ht="23.4" thickBot="1" x14ac:dyDescent="0.35">
      <c r="A150" s="69" t="s">
        <v>785</v>
      </c>
      <c r="B150" s="70" t="s">
        <v>786</v>
      </c>
      <c r="C150" s="71">
        <v>4018</v>
      </c>
      <c r="D150" s="71"/>
      <c r="E150" s="72">
        <f t="shared" si="20"/>
        <v>4018</v>
      </c>
    </row>
    <row r="151" spans="1:5" ht="15" thickBot="1" x14ac:dyDescent="0.35">
      <c r="A151" s="65" t="s">
        <v>787</v>
      </c>
      <c r="B151" s="66" t="s">
        <v>788</v>
      </c>
      <c r="C151" s="67">
        <f>SUM(C152:C154)</f>
        <v>706178</v>
      </c>
      <c r="D151" s="67">
        <f>SUM(D152:D154)</f>
        <v>0</v>
      </c>
      <c r="E151" s="68">
        <f>SUM(E152:E154)</f>
        <v>706178</v>
      </c>
    </row>
    <row r="152" spans="1:5" ht="15" thickBot="1" x14ac:dyDescent="0.35">
      <c r="A152" s="69" t="s">
        <v>789</v>
      </c>
      <c r="B152" s="70" t="s">
        <v>790</v>
      </c>
      <c r="C152" s="71">
        <v>362301</v>
      </c>
      <c r="D152" s="71"/>
      <c r="E152" s="72">
        <f t="shared" ref="E152:E154" si="21">C152+D152</f>
        <v>362301</v>
      </c>
    </row>
    <row r="153" spans="1:5" ht="15" thickBot="1" x14ac:dyDescent="0.35">
      <c r="A153" s="69" t="s">
        <v>791</v>
      </c>
      <c r="B153" s="70" t="s">
        <v>792</v>
      </c>
      <c r="C153" s="71">
        <v>281361</v>
      </c>
      <c r="D153" s="71"/>
      <c r="E153" s="72">
        <f t="shared" si="21"/>
        <v>281361</v>
      </c>
    </row>
    <row r="154" spans="1:5" ht="15" thickBot="1" x14ac:dyDescent="0.35">
      <c r="A154" s="69" t="s">
        <v>793</v>
      </c>
      <c r="B154" s="70" t="s">
        <v>794</v>
      </c>
      <c r="C154" s="71">
        <v>62516</v>
      </c>
      <c r="D154" s="71"/>
      <c r="E154" s="72">
        <f t="shared" si="21"/>
        <v>62516</v>
      </c>
    </row>
    <row r="155" spans="1:5" ht="15" thickBot="1" x14ac:dyDescent="0.35">
      <c r="A155" s="65" t="s">
        <v>795</v>
      </c>
      <c r="B155" s="66" t="s">
        <v>796</v>
      </c>
      <c r="C155" s="67">
        <f>SUM(C156:C159)</f>
        <v>32548130</v>
      </c>
      <c r="D155" s="67">
        <f>SUM(D156:D159)</f>
        <v>0</v>
      </c>
      <c r="E155" s="68">
        <f>SUM(E156:E159)</f>
        <v>32548130</v>
      </c>
    </row>
    <row r="156" spans="1:5" ht="23.4" thickBot="1" x14ac:dyDescent="0.35">
      <c r="A156" s="69" t="s">
        <v>797</v>
      </c>
      <c r="B156" s="70" t="s">
        <v>798</v>
      </c>
      <c r="C156" s="71">
        <v>25750012</v>
      </c>
      <c r="D156" s="71"/>
      <c r="E156" s="72">
        <f t="shared" ref="E156:E159" si="22">C156+D156</f>
        <v>25750012</v>
      </c>
    </row>
    <row r="157" spans="1:5" ht="15" thickBot="1" x14ac:dyDescent="0.35">
      <c r="A157" s="69" t="s">
        <v>799</v>
      </c>
      <c r="B157" s="70" t="s">
        <v>800</v>
      </c>
      <c r="C157" s="71">
        <v>402474</v>
      </c>
      <c r="D157" s="71"/>
      <c r="E157" s="72">
        <f t="shared" si="22"/>
        <v>402474</v>
      </c>
    </row>
    <row r="158" spans="1:5" ht="15" thickBot="1" x14ac:dyDescent="0.35">
      <c r="A158" s="69" t="s">
        <v>801</v>
      </c>
      <c r="B158" s="70" t="s">
        <v>802</v>
      </c>
      <c r="C158" s="71">
        <v>1490880</v>
      </c>
      <c r="D158" s="71"/>
      <c r="E158" s="72">
        <f t="shared" si="22"/>
        <v>1490880</v>
      </c>
    </row>
    <row r="159" spans="1:5" ht="15" thickBot="1" x14ac:dyDescent="0.35">
      <c r="A159" s="69" t="s">
        <v>803</v>
      </c>
      <c r="B159" s="70" t="s">
        <v>804</v>
      </c>
      <c r="C159" s="71">
        <v>4904764</v>
      </c>
      <c r="D159" s="71"/>
      <c r="E159" s="72">
        <f t="shared" si="22"/>
        <v>4904764</v>
      </c>
    </row>
    <row r="160" spans="1:5" ht="15" thickBot="1" x14ac:dyDescent="0.35">
      <c r="A160" s="65" t="s">
        <v>805</v>
      </c>
      <c r="B160" s="66" t="s">
        <v>806</v>
      </c>
      <c r="C160" s="67">
        <f>SUM(C161:C166)</f>
        <v>9079625</v>
      </c>
      <c r="D160" s="67">
        <f>SUM(D161:D166)</f>
        <v>0</v>
      </c>
      <c r="E160" s="68">
        <f>SUM(E161:E166)</f>
        <v>9079625</v>
      </c>
    </row>
    <row r="161" spans="1:5" ht="15" thickBot="1" x14ac:dyDescent="0.35">
      <c r="A161" s="69" t="s">
        <v>807</v>
      </c>
      <c r="B161" s="70" t="s">
        <v>808</v>
      </c>
      <c r="C161" s="71">
        <v>32032</v>
      </c>
      <c r="D161" s="71"/>
      <c r="E161" s="72">
        <f t="shared" ref="E161:E166" si="23">C161+D161</f>
        <v>32032</v>
      </c>
    </row>
    <row r="162" spans="1:5" ht="15" thickBot="1" x14ac:dyDescent="0.35">
      <c r="A162" s="69" t="s">
        <v>809</v>
      </c>
      <c r="B162" s="70" t="s">
        <v>810</v>
      </c>
      <c r="C162" s="71">
        <v>370949</v>
      </c>
      <c r="D162" s="71"/>
      <c r="E162" s="72">
        <f t="shared" si="23"/>
        <v>370949</v>
      </c>
    </row>
    <row r="163" spans="1:5" ht="15" thickBot="1" x14ac:dyDescent="0.35">
      <c r="A163" s="69" t="s">
        <v>811</v>
      </c>
      <c r="B163" s="70" t="s">
        <v>812</v>
      </c>
      <c r="C163" s="71">
        <v>9391</v>
      </c>
      <c r="D163" s="71"/>
      <c r="E163" s="72">
        <f t="shared" si="23"/>
        <v>9391</v>
      </c>
    </row>
    <row r="164" spans="1:5" ht="15" thickBot="1" x14ac:dyDescent="0.35">
      <c r="A164" s="69" t="s">
        <v>813</v>
      </c>
      <c r="B164" s="70" t="s">
        <v>814</v>
      </c>
      <c r="C164" s="71">
        <v>0</v>
      </c>
      <c r="D164" s="71"/>
      <c r="E164" s="72">
        <f t="shared" si="23"/>
        <v>0</v>
      </c>
    </row>
    <row r="165" spans="1:5" ht="15" thickBot="1" x14ac:dyDescent="0.35">
      <c r="A165" s="69" t="s">
        <v>815</v>
      </c>
      <c r="B165" s="70" t="s">
        <v>816</v>
      </c>
      <c r="C165" s="71">
        <v>3797779</v>
      </c>
      <c r="D165" s="71"/>
      <c r="E165" s="72">
        <f t="shared" si="23"/>
        <v>3797779</v>
      </c>
    </row>
    <row r="166" spans="1:5" ht="15" thickBot="1" x14ac:dyDescent="0.35">
      <c r="A166" s="69" t="s">
        <v>817</v>
      </c>
      <c r="B166" s="70" t="s">
        <v>818</v>
      </c>
      <c r="C166" s="71">
        <v>4869474</v>
      </c>
      <c r="D166" s="71"/>
      <c r="E166" s="72">
        <f t="shared" si="23"/>
        <v>4869474</v>
      </c>
    </row>
    <row r="167" spans="1:5" ht="15" thickBot="1" x14ac:dyDescent="0.35">
      <c r="A167" s="61">
        <v>4.4000000000000004</v>
      </c>
      <c r="B167" s="73" t="s">
        <v>819</v>
      </c>
      <c r="C167" s="63">
        <f>SUM(C168)</f>
        <v>13430104</v>
      </c>
      <c r="D167" s="63">
        <f>SUM(D168)</f>
        <v>0</v>
      </c>
      <c r="E167" s="64">
        <f>SUM(E168)</f>
        <v>13430104</v>
      </c>
    </row>
    <row r="168" spans="1:5" ht="15" thickBot="1" x14ac:dyDescent="0.35">
      <c r="A168" s="65" t="s">
        <v>820</v>
      </c>
      <c r="B168" s="66" t="s">
        <v>821</v>
      </c>
      <c r="C168" s="67">
        <f>SUM(C169:C173)</f>
        <v>13430104</v>
      </c>
      <c r="D168" s="67">
        <f>SUM(D169:D173)</f>
        <v>0</v>
      </c>
      <c r="E168" s="68">
        <f>SUM(E169:E173)</f>
        <v>13430104</v>
      </c>
    </row>
    <row r="169" spans="1:5" ht="15" thickBot="1" x14ac:dyDescent="0.35">
      <c r="A169" s="69" t="s">
        <v>822</v>
      </c>
      <c r="B169" s="70" t="s">
        <v>823</v>
      </c>
      <c r="C169" s="71">
        <v>774074</v>
      </c>
      <c r="D169" s="71"/>
      <c r="E169" s="72">
        <f t="shared" ref="E169:E173" si="24">C169+D169</f>
        <v>774074</v>
      </c>
    </row>
    <row r="170" spans="1:5" ht="15" thickBot="1" x14ac:dyDescent="0.35">
      <c r="A170" s="69" t="s">
        <v>824</v>
      </c>
      <c r="B170" s="70" t="s">
        <v>825</v>
      </c>
      <c r="C170" s="71">
        <v>991178</v>
      </c>
      <c r="D170" s="71"/>
      <c r="E170" s="72">
        <f t="shared" si="24"/>
        <v>991178</v>
      </c>
    </row>
    <row r="171" spans="1:5" ht="15" thickBot="1" x14ac:dyDescent="0.35">
      <c r="A171" s="69" t="s">
        <v>826</v>
      </c>
      <c r="B171" s="70" t="s">
        <v>827</v>
      </c>
      <c r="C171" s="71">
        <v>0</v>
      </c>
      <c r="D171" s="71"/>
      <c r="E171" s="72">
        <f t="shared" si="24"/>
        <v>0</v>
      </c>
    </row>
    <row r="172" spans="1:5" ht="15" thickBot="1" x14ac:dyDescent="0.35">
      <c r="A172" s="69" t="s">
        <v>828</v>
      </c>
      <c r="B172" s="70" t="s">
        <v>829</v>
      </c>
      <c r="C172" s="71">
        <v>11664852</v>
      </c>
      <c r="D172" s="71"/>
      <c r="E172" s="72">
        <f t="shared" si="24"/>
        <v>11664852</v>
      </c>
    </row>
    <row r="173" spans="1:5" ht="15" thickBot="1" x14ac:dyDescent="0.35">
      <c r="A173" s="69" t="s">
        <v>830</v>
      </c>
      <c r="B173" s="70" t="s">
        <v>831</v>
      </c>
      <c r="C173" s="71">
        <v>0</v>
      </c>
      <c r="D173" s="71"/>
      <c r="E173" s="72">
        <f t="shared" si="24"/>
        <v>0</v>
      </c>
    </row>
    <row r="174" spans="1:5" ht="15" thickBot="1" x14ac:dyDescent="0.35">
      <c r="A174" s="61">
        <v>4.5</v>
      </c>
      <c r="B174" s="73" t="s">
        <v>832</v>
      </c>
      <c r="C174" s="63">
        <f>SUM(C175+C177+C179+C181+C185+C187)</f>
        <v>47913147</v>
      </c>
      <c r="D174" s="63">
        <f>SUM(D175+D177+D179+D181+D185+D187)</f>
        <v>0</v>
      </c>
      <c r="E174" s="64">
        <f>SUM(E175+E177+E179+E181+E185+E187)</f>
        <v>47913147</v>
      </c>
    </row>
    <row r="175" spans="1:5" ht="15" thickBot="1" x14ac:dyDescent="0.35">
      <c r="A175" s="65" t="s">
        <v>833</v>
      </c>
      <c r="B175" s="66" t="s">
        <v>569</v>
      </c>
      <c r="C175" s="67">
        <f>SUM(C176)</f>
        <v>15934050</v>
      </c>
      <c r="D175" s="67">
        <f>SUM(D176)</f>
        <v>0</v>
      </c>
      <c r="E175" s="68">
        <f>SUM(E176)</f>
        <v>15934050</v>
      </c>
    </row>
    <row r="176" spans="1:5" ht="15" thickBot="1" x14ac:dyDescent="0.35">
      <c r="A176" s="69" t="s">
        <v>834</v>
      </c>
      <c r="B176" s="70" t="s">
        <v>571</v>
      </c>
      <c r="C176" s="71">
        <v>15934050</v>
      </c>
      <c r="D176" s="71"/>
      <c r="E176" s="72">
        <f>C176+D176</f>
        <v>15934050</v>
      </c>
    </row>
    <row r="177" spans="1:5" ht="15" thickBot="1" x14ac:dyDescent="0.35">
      <c r="A177" s="65" t="s">
        <v>835</v>
      </c>
      <c r="B177" s="66" t="s">
        <v>572</v>
      </c>
      <c r="C177" s="67">
        <f>SUM(C178)</f>
        <v>28017893</v>
      </c>
      <c r="D177" s="67">
        <f>SUM(D178)</f>
        <v>0</v>
      </c>
      <c r="E177" s="68">
        <f>SUM(E178)</f>
        <v>28017893</v>
      </c>
    </row>
    <row r="178" spans="1:5" ht="15" thickBot="1" x14ac:dyDescent="0.35">
      <c r="A178" s="69" t="s">
        <v>836</v>
      </c>
      <c r="B178" s="70" t="s">
        <v>574</v>
      </c>
      <c r="C178" s="71">
        <v>28017893</v>
      </c>
      <c r="D178" s="71"/>
      <c r="E178" s="72">
        <f>C178+D178</f>
        <v>28017893</v>
      </c>
    </row>
    <row r="179" spans="1:5" ht="15" thickBot="1" x14ac:dyDescent="0.35">
      <c r="A179" s="65" t="s">
        <v>837</v>
      </c>
      <c r="B179" s="66" t="s">
        <v>576</v>
      </c>
      <c r="C179" s="67">
        <f>SUM(C180)</f>
        <v>1756771</v>
      </c>
      <c r="D179" s="67">
        <f>SUM(D180)</f>
        <v>0</v>
      </c>
      <c r="E179" s="68">
        <f>SUM(E180)</f>
        <v>1756771</v>
      </c>
    </row>
    <row r="180" spans="1:5" ht="15" thickBot="1" x14ac:dyDescent="0.35">
      <c r="A180" s="69" t="s">
        <v>838</v>
      </c>
      <c r="B180" s="70" t="s">
        <v>578</v>
      </c>
      <c r="C180" s="71">
        <v>1756771</v>
      </c>
      <c r="D180" s="71"/>
      <c r="E180" s="72">
        <f>C180+D180</f>
        <v>1756771</v>
      </c>
    </row>
    <row r="181" spans="1:5" ht="15" thickBot="1" x14ac:dyDescent="0.35">
      <c r="A181" s="65" t="s">
        <v>839</v>
      </c>
      <c r="B181" s="66" t="s">
        <v>580</v>
      </c>
      <c r="C181" s="67">
        <f>SUM(C182:C184)</f>
        <v>1963052</v>
      </c>
      <c r="D181" s="67">
        <f>SUM(D182:D184)</f>
        <v>0</v>
      </c>
      <c r="E181" s="68">
        <f>SUM(E182:E184)</f>
        <v>1963052</v>
      </c>
    </row>
    <row r="182" spans="1:5" ht="15" thickBot="1" x14ac:dyDescent="0.35">
      <c r="A182" s="69" t="s">
        <v>840</v>
      </c>
      <c r="B182" s="70" t="s">
        <v>582</v>
      </c>
      <c r="C182" s="71">
        <v>1963052</v>
      </c>
      <c r="D182" s="71"/>
      <c r="E182" s="72">
        <f t="shared" ref="E182:E184" si="25">C182+D182</f>
        <v>1963052</v>
      </c>
    </row>
    <row r="183" spans="1:5" ht="15" thickBot="1" x14ac:dyDescent="0.35">
      <c r="A183" s="69" t="s">
        <v>841</v>
      </c>
      <c r="B183" s="70" t="s">
        <v>584</v>
      </c>
      <c r="C183" s="71">
        <v>0</v>
      </c>
      <c r="D183" s="71"/>
      <c r="E183" s="72">
        <f t="shared" si="25"/>
        <v>0</v>
      </c>
    </row>
    <row r="184" spans="1:5" ht="15" thickBot="1" x14ac:dyDescent="0.35">
      <c r="A184" s="69" t="s">
        <v>842</v>
      </c>
      <c r="B184" s="70" t="s">
        <v>586</v>
      </c>
      <c r="C184" s="71">
        <v>0</v>
      </c>
      <c r="D184" s="71"/>
      <c r="E184" s="72">
        <f t="shared" si="25"/>
        <v>0</v>
      </c>
    </row>
    <row r="185" spans="1:5" ht="15" thickBot="1" x14ac:dyDescent="0.35">
      <c r="A185" s="65" t="s">
        <v>843</v>
      </c>
      <c r="B185" s="66" t="s">
        <v>588</v>
      </c>
      <c r="C185" s="67">
        <f>SUM(C186)</f>
        <v>241381</v>
      </c>
      <c r="D185" s="67">
        <f>SUM(D186)</f>
        <v>0</v>
      </c>
      <c r="E185" s="68">
        <f>SUM(E186)</f>
        <v>241381</v>
      </c>
    </row>
    <row r="186" spans="1:5" ht="15" thickBot="1" x14ac:dyDescent="0.35">
      <c r="A186" s="69" t="s">
        <v>844</v>
      </c>
      <c r="B186" s="70" t="s">
        <v>588</v>
      </c>
      <c r="C186" s="71">
        <v>241381</v>
      </c>
      <c r="D186" s="71"/>
      <c r="E186" s="72">
        <f>C186+D186</f>
        <v>241381</v>
      </c>
    </row>
    <row r="187" spans="1:5" ht="15" thickBot="1" x14ac:dyDescent="0.35">
      <c r="A187" s="65" t="s">
        <v>845</v>
      </c>
      <c r="B187" s="66" t="s">
        <v>591</v>
      </c>
      <c r="C187" s="67">
        <f>SUM(C188)</f>
        <v>0</v>
      </c>
      <c r="D187" s="67">
        <f>SUM(D188)</f>
        <v>0</v>
      </c>
      <c r="E187" s="68">
        <f>SUM(E188)</f>
        <v>0</v>
      </c>
    </row>
    <row r="188" spans="1:5" ht="15" thickBot="1" x14ac:dyDescent="0.35">
      <c r="A188" s="69" t="s">
        <v>846</v>
      </c>
      <c r="B188" s="70" t="s">
        <v>593</v>
      </c>
      <c r="C188" s="71">
        <v>0</v>
      </c>
      <c r="D188" s="71"/>
      <c r="E188" s="72">
        <f>C188+D188</f>
        <v>0</v>
      </c>
    </row>
    <row r="189" spans="1:5" ht="48.6" thickBot="1" x14ac:dyDescent="0.35">
      <c r="A189" s="61">
        <v>4.9000000000000004</v>
      </c>
      <c r="B189" s="73" t="s">
        <v>847</v>
      </c>
      <c r="C189" s="63">
        <f t="shared" ref="C189:E190" si="26">SUM(C190)</f>
        <v>0</v>
      </c>
      <c r="D189" s="63">
        <f t="shared" si="26"/>
        <v>0</v>
      </c>
      <c r="E189" s="64">
        <f t="shared" si="26"/>
        <v>0</v>
      </c>
    </row>
    <row r="190" spans="1:5" ht="36.6" thickBot="1" x14ac:dyDescent="0.35">
      <c r="A190" s="65" t="s">
        <v>848</v>
      </c>
      <c r="B190" s="66" t="s">
        <v>849</v>
      </c>
      <c r="C190" s="67">
        <f t="shared" si="26"/>
        <v>0</v>
      </c>
      <c r="D190" s="67">
        <f t="shared" si="26"/>
        <v>0</v>
      </c>
      <c r="E190" s="68">
        <f t="shared" si="26"/>
        <v>0</v>
      </c>
    </row>
    <row r="191" spans="1:5" ht="34.799999999999997" thickBot="1" x14ac:dyDescent="0.35">
      <c r="A191" s="69" t="s">
        <v>850</v>
      </c>
      <c r="B191" s="70" t="s">
        <v>851</v>
      </c>
      <c r="C191" s="71">
        <v>0</v>
      </c>
      <c r="D191" s="71"/>
      <c r="E191" s="72">
        <f>C191+D191</f>
        <v>0</v>
      </c>
    </row>
    <row r="192" spans="1:5" ht="15" thickBot="1" x14ac:dyDescent="0.35">
      <c r="A192" s="74">
        <v>5</v>
      </c>
      <c r="B192" s="75" t="s">
        <v>852</v>
      </c>
      <c r="C192" s="76">
        <f>SUM(C193+C215)</f>
        <v>31093119</v>
      </c>
      <c r="D192" s="76">
        <f>SUM(D193+D215)</f>
        <v>0</v>
      </c>
      <c r="E192" s="77">
        <f>SUM(E193+E215)</f>
        <v>31093119</v>
      </c>
    </row>
    <row r="193" spans="1:5" ht="15" thickBot="1" x14ac:dyDescent="0.35">
      <c r="A193" s="61">
        <v>5.0999999999999996</v>
      </c>
      <c r="B193" s="73" t="s">
        <v>852</v>
      </c>
      <c r="C193" s="63">
        <f>SUM(C194+C200+C205)</f>
        <v>31093119</v>
      </c>
      <c r="D193" s="63">
        <f>SUM(D194+D200+D205)</f>
        <v>0</v>
      </c>
      <c r="E193" s="64">
        <f>SUM(E194+E200+E205)</f>
        <v>31093119</v>
      </c>
    </row>
    <row r="194" spans="1:5" ht="24.6" thickBot="1" x14ac:dyDescent="0.35">
      <c r="A194" s="65" t="s">
        <v>853</v>
      </c>
      <c r="B194" s="66" t="s">
        <v>854</v>
      </c>
      <c r="C194" s="67">
        <f>SUM(C195:C199)</f>
        <v>740199</v>
      </c>
      <c r="D194" s="67">
        <f>SUM(D195:D199)</f>
        <v>0</v>
      </c>
      <c r="E194" s="68">
        <f>SUM(E195:E199)</f>
        <v>740199</v>
      </c>
    </row>
    <row r="195" spans="1:5" ht="23.4" thickBot="1" x14ac:dyDescent="0.35">
      <c r="A195" s="69" t="s">
        <v>855</v>
      </c>
      <c r="B195" s="70" t="s">
        <v>644</v>
      </c>
      <c r="C195" s="71">
        <v>0</v>
      </c>
      <c r="D195" s="71"/>
      <c r="E195" s="72">
        <f t="shared" ref="E195:E199" si="27">C195+D195</f>
        <v>0</v>
      </c>
    </row>
    <row r="196" spans="1:5" ht="23.4" thickBot="1" x14ac:dyDescent="0.35">
      <c r="A196" s="69" t="s">
        <v>856</v>
      </c>
      <c r="B196" s="70" t="s">
        <v>646</v>
      </c>
      <c r="C196" s="71">
        <v>0</v>
      </c>
      <c r="D196" s="71"/>
      <c r="E196" s="72">
        <f t="shared" si="27"/>
        <v>0</v>
      </c>
    </row>
    <row r="197" spans="1:5" ht="23.4" thickBot="1" x14ac:dyDescent="0.35">
      <c r="A197" s="69" t="s">
        <v>857</v>
      </c>
      <c r="B197" s="70" t="s">
        <v>648</v>
      </c>
      <c r="C197" s="71">
        <v>0</v>
      </c>
      <c r="D197" s="71"/>
      <c r="E197" s="72">
        <f t="shared" si="27"/>
        <v>0</v>
      </c>
    </row>
    <row r="198" spans="1:5" ht="15" thickBot="1" x14ac:dyDescent="0.35">
      <c r="A198" s="69" t="s">
        <v>858</v>
      </c>
      <c r="B198" s="70" t="s">
        <v>650</v>
      </c>
      <c r="C198" s="71">
        <v>0</v>
      </c>
      <c r="D198" s="71"/>
      <c r="E198" s="72">
        <f t="shared" si="27"/>
        <v>0</v>
      </c>
    </row>
    <row r="199" spans="1:5" ht="15" thickBot="1" x14ac:dyDescent="0.35">
      <c r="A199" s="69" t="s">
        <v>859</v>
      </c>
      <c r="B199" s="70" t="s">
        <v>652</v>
      </c>
      <c r="C199" s="71">
        <v>740199</v>
      </c>
      <c r="D199" s="71"/>
      <c r="E199" s="72">
        <f t="shared" si="27"/>
        <v>740199</v>
      </c>
    </row>
    <row r="200" spans="1:5" ht="15" thickBot="1" x14ac:dyDescent="0.35">
      <c r="A200" s="65" t="s">
        <v>860</v>
      </c>
      <c r="B200" s="66" t="s">
        <v>861</v>
      </c>
      <c r="C200" s="67">
        <f>SUM(C201:C204)</f>
        <v>0</v>
      </c>
      <c r="D200" s="67">
        <f>SUM(D201:D204)</f>
        <v>0</v>
      </c>
      <c r="E200" s="68">
        <f>SUM(E201:E204)</f>
        <v>0</v>
      </c>
    </row>
    <row r="201" spans="1:5" ht="15" thickBot="1" x14ac:dyDescent="0.35">
      <c r="A201" s="69" t="s">
        <v>862</v>
      </c>
      <c r="B201" s="70" t="s">
        <v>634</v>
      </c>
      <c r="C201" s="71">
        <v>0</v>
      </c>
      <c r="D201" s="71"/>
      <c r="E201" s="72">
        <f t="shared" ref="E201:E204" si="28">C201+D201</f>
        <v>0</v>
      </c>
    </row>
    <row r="202" spans="1:5" ht="15" thickBot="1" x14ac:dyDescent="0.35">
      <c r="A202" s="69" t="s">
        <v>863</v>
      </c>
      <c r="B202" s="70" t="s">
        <v>636</v>
      </c>
      <c r="C202" s="71">
        <v>0</v>
      </c>
      <c r="D202" s="71"/>
      <c r="E202" s="72">
        <f t="shared" si="28"/>
        <v>0</v>
      </c>
    </row>
    <row r="203" spans="1:5" ht="15" thickBot="1" x14ac:dyDescent="0.35">
      <c r="A203" s="69" t="s">
        <v>864</v>
      </c>
      <c r="B203" s="70" t="s">
        <v>638</v>
      </c>
      <c r="C203" s="71">
        <v>0</v>
      </c>
      <c r="D203" s="71"/>
      <c r="E203" s="72">
        <f t="shared" si="28"/>
        <v>0</v>
      </c>
    </row>
    <row r="204" spans="1:5" ht="15" thickBot="1" x14ac:dyDescent="0.35">
      <c r="A204" s="69" t="s">
        <v>865</v>
      </c>
      <c r="B204" s="70" t="s">
        <v>866</v>
      </c>
      <c r="C204" s="71">
        <v>0</v>
      </c>
      <c r="D204" s="71"/>
      <c r="E204" s="72">
        <f t="shared" si="28"/>
        <v>0</v>
      </c>
    </row>
    <row r="205" spans="1:5" ht="15" thickBot="1" x14ac:dyDescent="0.35">
      <c r="A205" s="65" t="s">
        <v>867</v>
      </c>
      <c r="B205" s="66" t="s">
        <v>868</v>
      </c>
      <c r="C205" s="67">
        <f>SUM(C206:C214)</f>
        <v>30352920</v>
      </c>
      <c r="D205" s="67">
        <f>SUM(D206:D214)</f>
        <v>0</v>
      </c>
      <c r="E205" s="68">
        <f>SUM(E206:E214)</f>
        <v>30352920</v>
      </c>
    </row>
    <row r="206" spans="1:5" ht="15" thickBot="1" x14ac:dyDescent="0.35">
      <c r="A206" s="69" t="s">
        <v>869</v>
      </c>
      <c r="B206" s="70" t="s">
        <v>870</v>
      </c>
      <c r="C206" s="71">
        <v>12719806</v>
      </c>
      <c r="D206" s="71"/>
      <c r="E206" s="72">
        <f t="shared" ref="E206:E214" si="29">C206+D206</f>
        <v>12719806</v>
      </c>
    </row>
    <row r="207" spans="1:5" ht="23.4" thickBot="1" x14ac:dyDescent="0.35">
      <c r="A207" s="69" t="s">
        <v>871</v>
      </c>
      <c r="B207" s="70" t="s">
        <v>872</v>
      </c>
      <c r="C207" s="71">
        <v>228516</v>
      </c>
      <c r="D207" s="71"/>
      <c r="E207" s="72">
        <f t="shared" si="29"/>
        <v>228516</v>
      </c>
    </row>
    <row r="208" spans="1:5" ht="15" thickBot="1" x14ac:dyDescent="0.35">
      <c r="A208" s="69" t="s">
        <v>873</v>
      </c>
      <c r="B208" s="70" t="s">
        <v>874</v>
      </c>
      <c r="C208" s="71">
        <v>0</v>
      </c>
      <c r="D208" s="71"/>
      <c r="E208" s="72">
        <f t="shared" si="29"/>
        <v>0</v>
      </c>
    </row>
    <row r="209" spans="1:5" ht="23.4" thickBot="1" x14ac:dyDescent="0.35">
      <c r="A209" s="69" t="s">
        <v>875</v>
      </c>
      <c r="B209" s="70" t="s">
        <v>876</v>
      </c>
      <c r="C209" s="71">
        <v>0</v>
      </c>
      <c r="D209" s="71"/>
      <c r="E209" s="72">
        <f t="shared" si="29"/>
        <v>0</v>
      </c>
    </row>
    <row r="210" spans="1:5" ht="23.4" thickBot="1" x14ac:dyDescent="0.35">
      <c r="A210" s="69" t="s">
        <v>877</v>
      </c>
      <c r="B210" s="70" t="s">
        <v>878</v>
      </c>
      <c r="C210" s="71">
        <v>0</v>
      </c>
      <c r="D210" s="71"/>
      <c r="E210" s="72">
        <f t="shared" si="29"/>
        <v>0</v>
      </c>
    </row>
    <row r="211" spans="1:5" ht="23.4" thickBot="1" x14ac:dyDescent="0.35">
      <c r="A211" s="69" t="s">
        <v>879</v>
      </c>
      <c r="B211" s="70" t="s">
        <v>880</v>
      </c>
      <c r="C211" s="71">
        <v>0</v>
      </c>
      <c r="D211" s="71"/>
      <c r="E211" s="72">
        <f t="shared" si="29"/>
        <v>0</v>
      </c>
    </row>
    <row r="212" spans="1:5" ht="23.4" thickBot="1" x14ac:dyDescent="0.35">
      <c r="A212" s="69" t="s">
        <v>881</v>
      </c>
      <c r="B212" s="70" t="s">
        <v>882</v>
      </c>
      <c r="C212" s="71">
        <v>0</v>
      </c>
      <c r="D212" s="71"/>
      <c r="E212" s="72">
        <f t="shared" si="29"/>
        <v>0</v>
      </c>
    </row>
    <row r="213" spans="1:5" ht="23.4" thickBot="1" x14ac:dyDescent="0.35">
      <c r="A213" s="69" t="s">
        <v>883</v>
      </c>
      <c r="B213" s="70" t="s">
        <v>884</v>
      </c>
      <c r="C213" s="71">
        <v>31908</v>
      </c>
      <c r="D213" s="71"/>
      <c r="E213" s="72">
        <f t="shared" si="29"/>
        <v>31908</v>
      </c>
    </row>
    <row r="214" spans="1:5" ht="15" thickBot="1" x14ac:dyDescent="0.35">
      <c r="A214" s="69" t="s">
        <v>885</v>
      </c>
      <c r="B214" s="70" t="s">
        <v>886</v>
      </c>
      <c r="C214" s="71">
        <v>17372690</v>
      </c>
      <c r="D214" s="71"/>
      <c r="E214" s="72">
        <f t="shared" si="29"/>
        <v>17372690</v>
      </c>
    </row>
    <row r="215" spans="1:5" ht="48.6" thickBot="1" x14ac:dyDescent="0.35">
      <c r="A215" s="61">
        <v>5.9</v>
      </c>
      <c r="B215" s="73" t="s">
        <v>887</v>
      </c>
      <c r="C215" s="63">
        <v>0</v>
      </c>
      <c r="D215" s="63">
        <v>0</v>
      </c>
      <c r="E215" s="64">
        <v>0</v>
      </c>
    </row>
    <row r="216" spans="1:5" ht="15" thickBot="1" x14ac:dyDescent="0.35">
      <c r="A216" s="74">
        <v>6</v>
      </c>
      <c r="B216" s="75" t="s">
        <v>888</v>
      </c>
      <c r="C216" s="76">
        <f>SUM(C217+C232+C233+C236)</f>
        <v>65343468</v>
      </c>
      <c r="D216" s="76">
        <f>SUM(D217+D232+D233+D236)</f>
        <v>33037647.539999999</v>
      </c>
      <c r="E216" s="77">
        <f>SUM(E217+E232+E233+E236)</f>
        <v>98381115.539999992</v>
      </c>
    </row>
    <row r="217" spans="1:5" ht="15" thickBot="1" x14ac:dyDescent="0.35">
      <c r="A217" s="61">
        <v>6.1</v>
      </c>
      <c r="B217" s="73" t="s">
        <v>888</v>
      </c>
      <c r="C217" s="63">
        <f>SUM(C218+C220+C222+C224+C226+C228+C230)</f>
        <v>58179153</v>
      </c>
      <c r="D217" s="63">
        <f>SUM(D218+D220+D222+D224+D226+D228+D230)</f>
        <v>33037647.539999999</v>
      </c>
      <c r="E217" s="64">
        <f>SUM(E218+E220+E222+E224+E226+E228+E230)</f>
        <v>91216800.539999992</v>
      </c>
    </row>
    <row r="218" spans="1:5" ht="15" thickBot="1" x14ac:dyDescent="0.35">
      <c r="A218" s="65" t="s">
        <v>889</v>
      </c>
      <c r="B218" s="66" t="s">
        <v>572</v>
      </c>
      <c r="C218" s="67">
        <f>SUM(C219)</f>
        <v>17156963</v>
      </c>
      <c r="D218" s="67">
        <f>SUM(D219)</f>
        <v>0</v>
      </c>
      <c r="E218" s="68">
        <f>SUM(E219)</f>
        <v>17156963</v>
      </c>
    </row>
    <row r="219" spans="1:5" ht="15" thickBot="1" x14ac:dyDescent="0.35">
      <c r="A219" s="69" t="s">
        <v>890</v>
      </c>
      <c r="B219" s="70" t="s">
        <v>574</v>
      </c>
      <c r="C219" s="71">
        <v>17156963</v>
      </c>
      <c r="D219" s="71"/>
      <c r="E219" s="72">
        <f>C219+D219</f>
        <v>17156963</v>
      </c>
    </row>
    <row r="220" spans="1:5" ht="15" thickBot="1" x14ac:dyDescent="0.35">
      <c r="A220" s="65" t="s">
        <v>891</v>
      </c>
      <c r="B220" s="66" t="s">
        <v>892</v>
      </c>
      <c r="C220" s="67">
        <f>SUM(C221)</f>
        <v>1435654</v>
      </c>
      <c r="D220" s="67">
        <f>SUM(D221)</f>
        <v>0</v>
      </c>
      <c r="E220" s="68">
        <f>SUM(E221)</f>
        <v>1435654</v>
      </c>
    </row>
    <row r="221" spans="1:5" ht="15" thickBot="1" x14ac:dyDescent="0.35">
      <c r="A221" s="69" t="s">
        <v>893</v>
      </c>
      <c r="B221" s="70" t="s">
        <v>892</v>
      </c>
      <c r="C221" s="71">
        <v>1435654</v>
      </c>
      <c r="D221" s="71"/>
      <c r="E221" s="72">
        <f>C221+D221</f>
        <v>1435654</v>
      </c>
    </row>
    <row r="222" spans="1:5" ht="15" thickBot="1" x14ac:dyDescent="0.35">
      <c r="A222" s="65" t="s">
        <v>894</v>
      </c>
      <c r="B222" s="66" t="s">
        <v>895</v>
      </c>
      <c r="C222" s="67">
        <f>SUM(C223)</f>
        <v>0</v>
      </c>
      <c r="D222" s="67">
        <f>SUM(D223)</f>
        <v>2037647.54</v>
      </c>
      <c r="E222" s="68">
        <f>SUM(E223)</f>
        <v>2037647.54</v>
      </c>
    </row>
    <row r="223" spans="1:5" ht="15" thickBot="1" x14ac:dyDescent="0.35">
      <c r="A223" s="69" t="s">
        <v>896</v>
      </c>
      <c r="B223" s="70" t="s">
        <v>895</v>
      </c>
      <c r="C223" s="71">
        <v>0</v>
      </c>
      <c r="D223" s="71">
        <v>2037647.54</v>
      </c>
      <c r="E223" s="72">
        <f>C223+D223</f>
        <v>2037647.54</v>
      </c>
    </row>
    <row r="224" spans="1:5" ht="24.6" thickBot="1" x14ac:dyDescent="0.35">
      <c r="A224" s="65" t="s">
        <v>897</v>
      </c>
      <c r="B224" s="66" t="s">
        <v>898</v>
      </c>
      <c r="C224" s="67">
        <f>SUM(C225)</f>
        <v>0</v>
      </c>
      <c r="D224" s="67">
        <f>SUM(D225)</f>
        <v>0</v>
      </c>
      <c r="E224" s="68">
        <f>SUM(E225)</f>
        <v>0</v>
      </c>
    </row>
    <row r="225" spans="1:5" ht="23.4" thickBot="1" x14ac:dyDescent="0.35">
      <c r="A225" s="69" t="s">
        <v>899</v>
      </c>
      <c r="B225" s="70" t="s">
        <v>900</v>
      </c>
      <c r="C225" s="71">
        <v>0</v>
      </c>
      <c r="D225" s="71"/>
      <c r="E225" s="72">
        <f>C225+D225</f>
        <v>0</v>
      </c>
    </row>
    <row r="226" spans="1:5" ht="24.6" thickBot="1" x14ac:dyDescent="0.35">
      <c r="A226" s="65" t="s">
        <v>901</v>
      </c>
      <c r="B226" s="66" t="s">
        <v>902</v>
      </c>
      <c r="C226" s="67">
        <f>SUM(C227)</f>
        <v>0</v>
      </c>
      <c r="D226" s="67">
        <f>SUM(D227)</f>
        <v>0</v>
      </c>
      <c r="E226" s="68">
        <f>SUM(E227)</f>
        <v>0</v>
      </c>
    </row>
    <row r="227" spans="1:5" ht="23.4" thickBot="1" x14ac:dyDescent="0.35">
      <c r="A227" s="69" t="s">
        <v>903</v>
      </c>
      <c r="B227" s="70" t="s">
        <v>902</v>
      </c>
      <c r="C227" s="71">
        <v>0</v>
      </c>
      <c r="D227" s="71"/>
      <c r="E227" s="72">
        <f>C227+D227</f>
        <v>0</v>
      </c>
    </row>
    <row r="228" spans="1:5" ht="24.6" thickBot="1" x14ac:dyDescent="0.35">
      <c r="A228" s="65" t="s">
        <v>904</v>
      </c>
      <c r="B228" s="66" t="s">
        <v>905</v>
      </c>
      <c r="C228" s="67">
        <f>SUM(C229)</f>
        <v>0</v>
      </c>
      <c r="D228" s="67">
        <f>SUM(D229)</f>
        <v>0</v>
      </c>
      <c r="E228" s="68">
        <f>SUM(E229)</f>
        <v>0</v>
      </c>
    </row>
    <row r="229" spans="1:5" ht="23.4" thickBot="1" x14ac:dyDescent="0.35">
      <c r="A229" s="69" t="s">
        <v>906</v>
      </c>
      <c r="B229" s="70" t="s">
        <v>905</v>
      </c>
      <c r="C229" s="71">
        <v>0</v>
      </c>
      <c r="D229" s="71"/>
      <c r="E229" s="72">
        <f>C229+D229</f>
        <v>0</v>
      </c>
    </row>
    <row r="230" spans="1:5" ht="15" thickBot="1" x14ac:dyDescent="0.35">
      <c r="A230" s="65" t="s">
        <v>907</v>
      </c>
      <c r="B230" s="66" t="s">
        <v>908</v>
      </c>
      <c r="C230" s="67">
        <f>SUM(C231)</f>
        <v>39586536</v>
      </c>
      <c r="D230" s="67">
        <f>SUM(D231)</f>
        <v>31000000</v>
      </c>
      <c r="E230" s="68">
        <f>SUM(E231)</f>
        <v>70586536</v>
      </c>
    </row>
    <row r="231" spans="1:5" ht="15" thickBot="1" x14ac:dyDescent="0.35">
      <c r="A231" s="69" t="s">
        <v>909</v>
      </c>
      <c r="B231" s="70" t="s">
        <v>910</v>
      </c>
      <c r="C231" s="71">
        <v>39586536</v>
      </c>
      <c r="D231" s="71">
        <v>31000000</v>
      </c>
      <c r="E231" s="72">
        <f>C231+D231</f>
        <v>70586536</v>
      </c>
    </row>
    <row r="232" spans="1:5" ht="15" thickBot="1" x14ac:dyDescent="0.35">
      <c r="A232" s="61">
        <v>6.2</v>
      </c>
      <c r="B232" s="73" t="s">
        <v>911</v>
      </c>
      <c r="C232" s="63">
        <v>0</v>
      </c>
      <c r="D232" s="63">
        <v>0</v>
      </c>
      <c r="E232" s="64">
        <v>0</v>
      </c>
    </row>
    <row r="233" spans="1:5" ht="15" thickBot="1" x14ac:dyDescent="0.35">
      <c r="A233" s="61">
        <v>6.3</v>
      </c>
      <c r="B233" s="73" t="s">
        <v>912</v>
      </c>
      <c r="C233" s="63">
        <f t="shared" ref="C233:E234" si="30">SUM(C234)</f>
        <v>7164315</v>
      </c>
      <c r="D233" s="63">
        <f t="shared" si="30"/>
        <v>0</v>
      </c>
      <c r="E233" s="64">
        <f t="shared" si="30"/>
        <v>7164315</v>
      </c>
    </row>
    <row r="234" spans="1:5" ht="15" thickBot="1" x14ac:dyDescent="0.35">
      <c r="A234" s="65" t="s">
        <v>913</v>
      </c>
      <c r="B234" s="66" t="s">
        <v>591</v>
      </c>
      <c r="C234" s="67">
        <f t="shared" si="30"/>
        <v>7164315</v>
      </c>
      <c r="D234" s="67">
        <f t="shared" si="30"/>
        <v>0</v>
      </c>
      <c r="E234" s="68">
        <f t="shared" si="30"/>
        <v>7164315</v>
      </c>
    </row>
    <row r="235" spans="1:5" ht="15" thickBot="1" x14ac:dyDescent="0.35">
      <c r="A235" s="69" t="s">
        <v>914</v>
      </c>
      <c r="B235" s="70" t="s">
        <v>915</v>
      </c>
      <c r="C235" s="71">
        <v>7164315</v>
      </c>
      <c r="D235" s="71"/>
      <c r="E235" s="72">
        <f>C235+D235</f>
        <v>7164315</v>
      </c>
    </row>
    <row r="236" spans="1:5" ht="60.6" thickBot="1" x14ac:dyDescent="0.35">
      <c r="A236" s="61">
        <v>6.9</v>
      </c>
      <c r="B236" s="73" t="s">
        <v>916</v>
      </c>
      <c r="C236" s="63">
        <f t="shared" ref="C236:E237" si="31">SUM(C237)</f>
        <v>0</v>
      </c>
      <c r="D236" s="63">
        <f t="shared" si="31"/>
        <v>0</v>
      </c>
      <c r="E236" s="64">
        <f t="shared" si="31"/>
        <v>0</v>
      </c>
    </row>
    <row r="237" spans="1:5" ht="36.6" thickBot="1" x14ac:dyDescent="0.35">
      <c r="A237" s="61" t="s">
        <v>917</v>
      </c>
      <c r="B237" s="73" t="s">
        <v>918</v>
      </c>
      <c r="C237" s="63">
        <f t="shared" si="31"/>
        <v>0</v>
      </c>
      <c r="D237" s="63">
        <f t="shared" si="31"/>
        <v>0</v>
      </c>
      <c r="E237" s="64">
        <f t="shared" si="31"/>
        <v>0</v>
      </c>
    </row>
    <row r="238" spans="1:5" ht="23.4" thickBot="1" x14ac:dyDescent="0.35">
      <c r="A238" s="69" t="s">
        <v>919</v>
      </c>
      <c r="B238" s="70" t="s">
        <v>920</v>
      </c>
      <c r="C238" s="71">
        <v>0</v>
      </c>
      <c r="D238" s="71"/>
      <c r="E238" s="72">
        <f>C238+D238</f>
        <v>0</v>
      </c>
    </row>
    <row r="239" spans="1:5" ht="36.6" thickBot="1" x14ac:dyDescent="0.35">
      <c r="A239" s="74">
        <v>7</v>
      </c>
      <c r="B239" s="75" t="s">
        <v>921</v>
      </c>
      <c r="C239" s="76">
        <f>SUM(C240+C241+C242+C243+C244+C245+C246+C247+C248+C249)</f>
        <v>0</v>
      </c>
      <c r="D239" s="76">
        <f>SUM(D240+D241+D242+D243+D244+D245+D246+D247+D248+D249)</f>
        <v>0</v>
      </c>
      <c r="E239" s="77">
        <f>SUM(E240+E241+E242+E243+E244+E245+E246+E247+E248+E249)</f>
        <v>0</v>
      </c>
    </row>
    <row r="240" spans="1:5" ht="48.6" thickBot="1" x14ac:dyDescent="0.35">
      <c r="A240" s="61">
        <v>7.1</v>
      </c>
      <c r="B240" s="73" t="s">
        <v>922</v>
      </c>
      <c r="C240" s="63">
        <v>0</v>
      </c>
      <c r="D240" s="63">
        <v>0</v>
      </c>
      <c r="E240" s="64">
        <v>0</v>
      </c>
    </row>
    <row r="241" spans="1:5" ht="36.6" thickBot="1" x14ac:dyDescent="0.35">
      <c r="A241" s="61">
        <v>7.2</v>
      </c>
      <c r="B241" s="73" t="s">
        <v>923</v>
      </c>
      <c r="C241" s="63">
        <v>0</v>
      </c>
      <c r="D241" s="63">
        <v>0</v>
      </c>
      <c r="E241" s="64">
        <v>0</v>
      </c>
    </row>
    <row r="242" spans="1:5" ht="60.6" thickBot="1" x14ac:dyDescent="0.35">
      <c r="A242" s="61">
        <v>7.3</v>
      </c>
      <c r="B242" s="73" t="s">
        <v>924</v>
      </c>
      <c r="C242" s="63">
        <v>0</v>
      </c>
      <c r="D242" s="63">
        <v>0</v>
      </c>
      <c r="E242" s="64">
        <v>0</v>
      </c>
    </row>
    <row r="243" spans="1:5" ht="60.6" thickBot="1" x14ac:dyDescent="0.35">
      <c r="A243" s="61">
        <v>7.4</v>
      </c>
      <c r="B243" s="73" t="s">
        <v>925</v>
      </c>
      <c r="C243" s="63">
        <v>0</v>
      </c>
      <c r="D243" s="63">
        <v>0</v>
      </c>
      <c r="E243" s="64">
        <v>0</v>
      </c>
    </row>
    <row r="244" spans="1:5" ht="72.599999999999994" thickBot="1" x14ac:dyDescent="0.35">
      <c r="A244" s="61">
        <v>7.5</v>
      </c>
      <c r="B244" s="73" t="s">
        <v>926</v>
      </c>
      <c r="C244" s="63">
        <v>0</v>
      </c>
      <c r="D244" s="63">
        <v>0</v>
      </c>
      <c r="E244" s="64">
        <v>0</v>
      </c>
    </row>
    <row r="245" spans="1:5" ht="72.599999999999994" thickBot="1" x14ac:dyDescent="0.35">
      <c r="A245" s="61">
        <v>7.6</v>
      </c>
      <c r="B245" s="73" t="s">
        <v>927</v>
      </c>
      <c r="C245" s="63">
        <v>0</v>
      </c>
      <c r="D245" s="63">
        <v>0</v>
      </c>
      <c r="E245" s="64">
        <v>0</v>
      </c>
    </row>
    <row r="246" spans="1:5" ht="60.6" thickBot="1" x14ac:dyDescent="0.35">
      <c r="A246" s="61">
        <v>7.7</v>
      </c>
      <c r="B246" s="73" t="s">
        <v>928</v>
      </c>
      <c r="C246" s="63">
        <v>0</v>
      </c>
      <c r="D246" s="63">
        <v>0</v>
      </c>
      <c r="E246" s="64">
        <v>0</v>
      </c>
    </row>
    <row r="247" spans="1:5" ht="48.6" thickBot="1" x14ac:dyDescent="0.35">
      <c r="A247" s="61">
        <v>7.8</v>
      </c>
      <c r="B247" s="73" t="s">
        <v>929</v>
      </c>
      <c r="C247" s="63">
        <v>0</v>
      </c>
      <c r="D247" s="63">
        <v>0</v>
      </c>
      <c r="E247" s="64">
        <v>0</v>
      </c>
    </row>
    <row r="248" spans="1:5" ht="15" thickBot="1" x14ac:dyDescent="0.35">
      <c r="A248" s="61">
        <v>7.9</v>
      </c>
      <c r="B248" s="73" t="s">
        <v>930</v>
      </c>
      <c r="C248" s="63">
        <f t="shared" ref="C248:E249" si="32">SUM(C249)</f>
        <v>0</v>
      </c>
      <c r="D248" s="63">
        <f t="shared" si="32"/>
        <v>0</v>
      </c>
      <c r="E248" s="64">
        <f t="shared" si="32"/>
        <v>0</v>
      </c>
    </row>
    <row r="249" spans="1:5" ht="15" thickBot="1" x14ac:dyDescent="0.35">
      <c r="A249" s="79" t="s">
        <v>931</v>
      </c>
      <c r="B249" s="66" t="s">
        <v>932</v>
      </c>
      <c r="C249" s="67">
        <f t="shared" si="32"/>
        <v>0</v>
      </c>
      <c r="D249" s="67">
        <f t="shared" si="32"/>
        <v>0</v>
      </c>
      <c r="E249" s="68">
        <f t="shared" si="32"/>
        <v>0</v>
      </c>
    </row>
    <row r="250" spans="1:5" ht="15" thickBot="1" x14ac:dyDescent="0.35">
      <c r="A250" s="69" t="s">
        <v>933</v>
      </c>
      <c r="B250" s="70" t="s">
        <v>934</v>
      </c>
      <c r="C250" s="71">
        <v>0</v>
      </c>
      <c r="D250" s="71"/>
      <c r="E250" s="72">
        <f>C250+D250</f>
        <v>0</v>
      </c>
    </row>
    <row r="251" spans="1:5" ht="48.6" thickBot="1" x14ac:dyDescent="0.35">
      <c r="A251" s="74">
        <v>8</v>
      </c>
      <c r="B251" s="75" t="s">
        <v>935</v>
      </c>
      <c r="C251" s="76">
        <f>SUM(C252+C263+C269+C274+C280)</f>
        <v>1415557537</v>
      </c>
      <c r="D251" s="76">
        <f>SUM(D252+D263+D269+D274+D280)</f>
        <v>707936241.48000002</v>
      </c>
      <c r="E251" s="77">
        <f>SUM(E252+E263+E269+E274+E280)</f>
        <v>2123493778.48</v>
      </c>
    </row>
    <row r="252" spans="1:5" ht="15" thickBot="1" x14ac:dyDescent="0.35">
      <c r="A252" s="61">
        <v>8.1</v>
      </c>
      <c r="B252" s="73" t="s">
        <v>936</v>
      </c>
      <c r="C252" s="63">
        <f>SUM(C253+C261)</f>
        <v>879234330</v>
      </c>
      <c r="D252" s="63">
        <f>SUM(D253+D261)</f>
        <v>454624434.21999997</v>
      </c>
      <c r="E252" s="64">
        <f>SUM(E253+E261)</f>
        <v>1333858764.22</v>
      </c>
    </row>
    <row r="253" spans="1:5" ht="15" thickBot="1" x14ac:dyDescent="0.35">
      <c r="A253" s="65" t="s">
        <v>937</v>
      </c>
      <c r="B253" s="66" t="s">
        <v>938</v>
      </c>
      <c r="C253" s="67">
        <f>SUM(C254:C260)</f>
        <v>747374799</v>
      </c>
      <c r="D253" s="67">
        <f>SUM(D254:D260)</f>
        <v>380624299.02999997</v>
      </c>
      <c r="E253" s="68">
        <f>SUM(E254:E260)</f>
        <v>1127999098.03</v>
      </c>
    </row>
    <row r="254" spans="1:5" ht="15" thickBot="1" x14ac:dyDescent="0.35">
      <c r="A254" s="69" t="s">
        <v>939</v>
      </c>
      <c r="B254" s="70" t="s">
        <v>940</v>
      </c>
      <c r="C254" s="71">
        <v>363984706</v>
      </c>
      <c r="D254" s="71">
        <v>185370745.03</v>
      </c>
      <c r="E254" s="72">
        <f t="shared" ref="E254:E260" si="33">C254+D254</f>
        <v>549355451.02999997</v>
      </c>
    </row>
    <row r="255" spans="1:5" ht="15" thickBot="1" x14ac:dyDescent="0.35">
      <c r="A255" s="69" t="s">
        <v>941</v>
      </c>
      <c r="B255" s="70" t="s">
        <v>942</v>
      </c>
      <c r="C255" s="71">
        <v>62838789</v>
      </c>
      <c r="D255" s="71">
        <v>32002645</v>
      </c>
      <c r="E255" s="72">
        <f t="shared" si="33"/>
        <v>94841434</v>
      </c>
    </row>
    <row r="256" spans="1:5" ht="15" thickBot="1" x14ac:dyDescent="0.35">
      <c r="A256" s="69" t="s">
        <v>943</v>
      </c>
      <c r="B256" s="70" t="s">
        <v>944</v>
      </c>
      <c r="C256" s="71">
        <v>39406512</v>
      </c>
      <c r="D256" s="71">
        <v>20069015</v>
      </c>
      <c r="E256" s="72">
        <f t="shared" si="33"/>
        <v>59475527</v>
      </c>
    </row>
    <row r="257" spans="1:5" ht="23.4" thickBot="1" x14ac:dyDescent="0.35">
      <c r="A257" s="69" t="s">
        <v>945</v>
      </c>
      <c r="B257" s="70" t="s">
        <v>946</v>
      </c>
      <c r="C257" s="71">
        <v>9220994</v>
      </c>
      <c r="D257" s="71">
        <v>4696083</v>
      </c>
      <c r="E257" s="72">
        <f t="shared" si="33"/>
        <v>13917077</v>
      </c>
    </row>
    <row r="258" spans="1:5" ht="15" thickBot="1" x14ac:dyDescent="0.35">
      <c r="A258" s="69" t="s">
        <v>947</v>
      </c>
      <c r="B258" s="70" t="s">
        <v>948</v>
      </c>
      <c r="C258" s="71">
        <v>22471469</v>
      </c>
      <c r="D258" s="71">
        <v>11444308</v>
      </c>
      <c r="E258" s="72">
        <f t="shared" si="33"/>
        <v>33915777</v>
      </c>
    </row>
    <row r="259" spans="1:5" ht="15" thickBot="1" x14ac:dyDescent="0.35">
      <c r="A259" s="69" t="s">
        <v>949</v>
      </c>
      <c r="B259" s="70" t="s">
        <v>950</v>
      </c>
      <c r="C259" s="71">
        <v>136608945</v>
      </c>
      <c r="D259" s="71">
        <v>69572434</v>
      </c>
      <c r="E259" s="72">
        <f t="shared" si="33"/>
        <v>206181379</v>
      </c>
    </row>
    <row r="260" spans="1:5" ht="23.4" thickBot="1" x14ac:dyDescent="0.35">
      <c r="A260" s="69" t="s">
        <v>951</v>
      </c>
      <c r="B260" s="70" t="s">
        <v>952</v>
      </c>
      <c r="C260" s="71">
        <v>112843384</v>
      </c>
      <c r="D260" s="71">
        <v>57469069</v>
      </c>
      <c r="E260" s="72">
        <f t="shared" si="33"/>
        <v>170312453</v>
      </c>
    </row>
    <row r="261" spans="1:5" ht="15" thickBot="1" x14ac:dyDescent="0.35">
      <c r="A261" s="65" t="s">
        <v>953</v>
      </c>
      <c r="B261" s="66" t="s">
        <v>954</v>
      </c>
      <c r="C261" s="67">
        <f>SUM(C262)</f>
        <v>131859531</v>
      </c>
      <c r="D261" s="67">
        <f>SUM(D262)</f>
        <v>74000135.189999998</v>
      </c>
      <c r="E261" s="68">
        <f>SUM(E262)</f>
        <v>205859666.19</v>
      </c>
    </row>
    <row r="262" spans="1:5" ht="15" thickBot="1" x14ac:dyDescent="0.35">
      <c r="A262" s="69" t="s">
        <v>955</v>
      </c>
      <c r="B262" s="70" t="s">
        <v>956</v>
      </c>
      <c r="C262" s="71">
        <v>131859531</v>
      </c>
      <c r="D262" s="71">
        <v>74000135.189999998</v>
      </c>
      <c r="E262" s="72">
        <f>C262+D262</f>
        <v>205859666.19</v>
      </c>
    </row>
    <row r="263" spans="1:5" ht="15" thickBot="1" x14ac:dyDescent="0.35">
      <c r="A263" s="61">
        <v>8.1999999999999993</v>
      </c>
      <c r="B263" s="73" t="s">
        <v>957</v>
      </c>
      <c r="C263" s="63">
        <f>SUM(C264)</f>
        <v>526438287</v>
      </c>
      <c r="D263" s="63">
        <f>SUM(D264)</f>
        <v>253096509</v>
      </c>
      <c r="E263" s="64">
        <f>SUM(E264)</f>
        <v>779534796</v>
      </c>
    </row>
    <row r="264" spans="1:5" ht="15" thickBot="1" x14ac:dyDescent="0.35">
      <c r="A264" s="65" t="s">
        <v>958</v>
      </c>
      <c r="B264" s="66" t="s">
        <v>959</v>
      </c>
      <c r="C264" s="67">
        <f>SUM(C265:C268)</f>
        <v>526438287</v>
      </c>
      <c r="D264" s="67">
        <f>SUM(D265:D268)</f>
        <v>253096509</v>
      </c>
      <c r="E264" s="68">
        <f>SUM(E265:E268)</f>
        <v>779534796</v>
      </c>
    </row>
    <row r="265" spans="1:5" ht="15" thickBot="1" x14ac:dyDescent="0.35">
      <c r="A265" s="69" t="s">
        <v>960</v>
      </c>
      <c r="B265" s="70" t="s">
        <v>961</v>
      </c>
      <c r="C265" s="71">
        <v>59303392</v>
      </c>
      <c r="D265" s="71">
        <v>51759647</v>
      </c>
      <c r="E265" s="72">
        <f t="shared" ref="E265:E268" si="34">C265+D265</f>
        <v>111063039</v>
      </c>
    </row>
    <row r="266" spans="1:5" ht="23.4" thickBot="1" x14ac:dyDescent="0.35">
      <c r="A266" s="69" t="s">
        <v>962</v>
      </c>
      <c r="B266" s="70" t="s">
        <v>963</v>
      </c>
      <c r="C266" s="71">
        <v>0</v>
      </c>
      <c r="D266" s="71"/>
      <c r="E266" s="72">
        <f t="shared" si="34"/>
        <v>0</v>
      </c>
    </row>
    <row r="267" spans="1:5" ht="15" thickBot="1" x14ac:dyDescent="0.35">
      <c r="A267" s="69" t="s">
        <v>964</v>
      </c>
      <c r="B267" s="70" t="s">
        <v>965</v>
      </c>
      <c r="C267" s="71">
        <v>467134895</v>
      </c>
      <c r="D267" s="71">
        <v>201336862</v>
      </c>
      <c r="E267" s="72">
        <f t="shared" si="34"/>
        <v>668471757</v>
      </c>
    </row>
    <row r="268" spans="1:5" ht="23.4" thickBot="1" x14ac:dyDescent="0.35">
      <c r="A268" s="69" t="s">
        <v>966</v>
      </c>
      <c r="B268" s="70" t="s">
        <v>967</v>
      </c>
      <c r="C268" s="71">
        <v>0</v>
      </c>
      <c r="D268" s="71"/>
      <c r="E268" s="72">
        <f t="shared" si="34"/>
        <v>0</v>
      </c>
    </row>
    <row r="269" spans="1:5" ht="15" thickBot="1" x14ac:dyDescent="0.35">
      <c r="A269" s="61">
        <v>8.3000000000000007</v>
      </c>
      <c r="B269" s="73" t="s">
        <v>968</v>
      </c>
      <c r="C269" s="63">
        <f>SUM(C270)</f>
        <v>0</v>
      </c>
      <c r="D269" s="63">
        <f>SUM(D270)</f>
        <v>215298.26</v>
      </c>
      <c r="E269" s="64">
        <f>SUM(E270)</f>
        <v>215298.26</v>
      </c>
    </row>
    <row r="270" spans="1:5" ht="15" thickBot="1" x14ac:dyDescent="0.35">
      <c r="A270" s="65" t="s">
        <v>969</v>
      </c>
      <c r="B270" s="66" t="s">
        <v>970</v>
      </c>
      <c r="C270" s="67">
        <f>SUM(C271:C273)</f>
        <v>0</v>
      </c>
      <c r="D270" s="67">
        <f>SUM(D271:D273)</f>
        <v>215298.26</v>
      </c>
      <c r="E270" s="68">
        <f>SUM(E271:E273)</f>
        <v>215298.26</v>
      </c>
    </row>
    <row r="271" spans="1:5" ht="15" thickBot="1" x14ac:dyDescent="0.35">
      <c r="A271" s="69" t="s">
        <v>971</v>
      </c>
      <c r="B271" s="70" t="s">
        <v>972</v>
      </c>
      <c r="C271" s="71">
        <v>0</v>
      </c>
      <c r="D271" s="71"/>
      <c r="E271" s="72">
        <f t="shared" ref="E271:E273" si="35">C271+D271</f>
        <v>0</v>
      </c>
    </row>
    <row r="272" spans="1:5" ht="15" thickBot="1" x14ac:dyDescent="0.35">
      <c r="A272" s="69" t="s">
        <v>973</v>
      </c>
      <c r="B272" s="70" t="s">
        <v>974</v>
      </c>
      <c r="C272" s="71">
        <v>0</v>
      </c>
      <c r="D272" s="71">
        <v>215298.26</v>
      </c>
      <c r="E272" s="72">
        <f t="shared" si="35"/>
        <v>215298.26</v>
      </c>
    </row>
    <row r="273" spans="1:5" ht="15" thickBot="1" x14ac:dyDescent="0.35">
      <c r="A273" s="69" t="s">
        <v>975</v>
      </c>
      <c r="B273" s="70" t="s">
        <v>976</v>
      </c>
      <c r="C273" s="71">
        <v>0</v>
      </c>
      <c r="D273" s="71"/>
      <c r="E273" s="72">
        <f t="shared" si="35"/>
        <v>0</v>
      </c>
    </row>
    <row r="274" spans="1:5" ht="24.6" thickBot="1" x14ac:dyDescent="0.35">
      <c r="A274" s="61">
        <v>8.4</v>
      </c>
      <c r="B274" s="73" t="s">
        <v>977</v>
      </c>
      <c r="C274" s="67">
        <f>SUM(C275)</f>
        <v>9884920</v>
      </c>
      <c r="D274" s="67">
        <f>SUM(D275)</f>
        <v>0</v>
      </c>
      <c r="E274" s="68">
        <f>SUM(E275)</f>
        <v>9884920</v>
      </c>
    </row>
    <row r="275" spans="1:5" ht="24.6" thickBot="1" x14ac:dyDescent="0.35">
      <c r="A275" s="61" t="s">
        <v>978</v>
      </c>
      <c r="B275" s="73" t="s">
        <v>979</v>
      </c>
      <c r="C275" s="67">
        <f>SUM(C276:C279)</f>
        <v>9884920</v>
      </c>
      <c r="D275" s="67">
        <f>SUM(D276:D279)</f>
        <v>0</v>
      </c>
      <c r="E275" s="68">
        <f>SUM(E276:E279)</f>
        <v>9884920</v>
      </c>
    </row>
    <row r="276" spans="1:5" ht="15" thickBot="1" x14ac:dyDescent="0.35">
      <c r="A276" s="69" t="s">
        <v>980</v>
      </c>
      <c r="B276" s="70" t="s">
        <v>981</v>
      </c>
      <c r="C276" s="71">
        <v>22515</v>
      </c>
      <c r="D276" s="71"/>
      <c r="E276" s="72">
        <f t="shared" ref="E276:E279" si="36">C276+D276</f>
        <v>22515</v>
      </c>
    </row>
    <row r="277" spans="1:5" ht="15" thickBot="1" x14ac:dyDescent="0.35">
      <c r="A277" s="69" t="s">
        <v>982</v>
      </c>
      <c r="B277" s="70" t="s">
        <v>983</v>
      </c>
      <c r="C277" s="71">
        <v>3065257</v>
      </c>
      <c r="D277" s="71"/>
      <c r="E277" s="72">
        <f t="shared" si="36"/>
        <v>3065257</v>
      </c>
    </row>
    <row r="278" spans="1:5" ht="15" thickBot="1" x14ac:dyDescent="0.35">
      <c r="A278" s="69" t="s">
        <v>984</v>
      </c>
      <c r="B278" s="70" t="s">
        <v>985</v>
      </c>
      <c r="C278" s="71">
        <v>6797148</v>
      </c>
      <c r="D278" s="71"/>
      <c r="E278" s="72">
        <f t="shared" si="36"/>
        <v>6797148</v>
      </c>
    </row>
    <row r="279" spans="1:5" ht="15" thickBot="1" x14ac:dyDescent="0.35">
      <c r="A279" s="69" t="s">
        <v>986</v>
      </c>
      <c r="B279" s="70" t="s">
        <v>987</v>
      </c>
      <c r="C279" s="71">
        <v>0</v>
      </c>
      <c r="D279" s="71"/>
      <c r="E279" s="72">
        <f t="shared" si="36"/>
        <v>0</v>
      </c>
    </row>
    <row r="280" spans="1:5" ht="15" thickBot="1" x14ac:dyDescent="0.35">
      <c r="A280" s="61">
        <v>8.5</v>
      </c>
      <c r="B280" s="73" t="s">
        <v>988</v>
      </c>
      <c r="C280" s="63">
        <v>0</v>
      </c>
      <c r="D280" s="63">
        <v>0</v>
      </c>
      <c r="E280" s="64">
        <v>0</v>
      </c>
    </row>
    <row r="281" spans="1:5" ht="36.6" thickBot="1" x14ac:dyDescent="0.35">
      <c r="A281" s="74">
        <v>9</v>
      </c>
      <c r="B281" s="75" t="s">
        <v>989</v>
      </c>
      <c r="C281" s="76">
        <f>SUM(C282+C285+C290+C291)</f>
        <v>0</v>
      </c>
      <c r="D281" s="76">
        <f>SUM(D282+D285+D290+D291)</f>
        <v>23000247.190000001</v>
      </c>
      <c r="E281" s="77">
        <f>SUM(E282+E285+E290+E291)</f>
        <v>23000247.190000001</v>
      </c>
    </row>
    <row r="282" spans="1:5" ht="15" thickBot="1" x14ac:dyDescent="0.35">
      <c r="A282" s="61">
        <v>9.1</v>
      </c>
      <c r="B282" s="73" t="s">
        <v>990</v>
      </c>
      <c r="C282" s="63">
        <f t="shared" ref="C282:E283" si="37">SUM(C283)</f>
        <v>0</v>
      </c>
      <c r="D282" s="63">
        <f t="shared" si="37"/>
        <v>0</v>
      </c>
      <c r="E282" s="64">
        <f t="shared" si="37"/>
        <v>0</v>
      </c>
    </row>
    <row r="283" spans="1:5" ht="24.6" thickBot="1" x14ac:dyDescent="0.35">
      <c r="A283" s="65" t="s">
        <v>991</v>
      </c>
      <c r="B283" s="66" t="s">
        <v>992</v>
      </c>
      <c r="C283" s="67">
        <f t="shared" si="37"/>
        <v>0</v>
      </c>
      <c r="D283" s="67">
        <f t="shared" si="37"/>
        <v>0</v>
      </c>
      <c r="E283" s="68">
        <f t="shared" si="37"/>
        <v>0</v>
      </c>
    </row>
    <row r="284" spans="1:5" ht="23.4" thickBot="1" x14ac:dyDescent="0.35">
      <c r="A284" s="69" t="s">
        <v>993</v>
      </c>
      <c r="B284" s="70" t="s">
        <v>992</v>
      </c>
      <c r="C284" s="71">
        <v>0</v>
      </c>
      <c r="D284" s="71"/>
      <c r="E284" s="72">
        <f>C284+D284</f>
        <v>0</v>
      </c>
    </row>
    <row r="285" spans="1:5" ht="15" thickBot="1" x14ac:dyDescent="0.35">
      <c r="A285" s="61">
        <v>9.3000000000000007</v>
      </c>
      <c r="B285" s="73" t="s">
        <v>994</v>
      </c>
      <c r="C285" s="63">
        <f t="shared" ref="C285:E286" si="38">SUM(C286)</f>
        <v>0</v>
      </c>
      <c r="D285" s="63">
        <f t="shared" si="38"/>
        <v>23000247.190000001</v>
      </c>
      <c r="E285" s="64">
        <f t="shared" si="38"/>
        <v>23000247.190000001</v>
      </c>
    </row>
    <row r="286" spans="1:5" ht="15" thickBot="1" x14ac:dyDescent="0.35">
      <c r="A286" s="65" t="s">
        <v>995</v>
      </c>
      <c r="B286" s="66" t="s">
        <v>996</v>
      </c>
      <c r="C286" s="67">
        <f t="shared" si="38"/>
        <v>0</v>
      </c>
      <c r="D286" s="67">
        <f t="shared" si="38"/>
        <v>23000247.190000001</v>
      </c>
      <c r="E286" s="68">
        <f t="shared" si="38"/>
        <v>23000247.190000001</v>
      </c>
    </row>
    <row r="287" spans="1:5" ht="15" thickBot="1" x14ac:dyDescent="0.35">
      <c r="A287" s="69" t="s">
        <v>997</v>
      </c>
      <c r="B287" s="70" t="s">
        <v>996</v>
      </c>
      <c r="C287" s="71">
        <v>0</v>
      </c>
      <c r="D287" s="71">
        <v>23000247.190000001</v>
      </c>
      <c r="E287" s="72">
        <f>C287+D287</f>
        <v>23000247.190000001</v>
      </c>
    </row>
    <row r="288" spans="1:5" ht="15" thickBot="1" x14ac:dyDescent="0.35">
      <c r="A288" s="65" t="s">
        <v>998</v>
      </c>
      <c r="B288" s="66" t="s">
        <v>999</v>
      </c>
      <c r="C288" s="67">
        <v>0</v>
      </c>
      <c r="D288" s="67">
        <v>0</v>
      </c>
      <c r="E288" s="68">
        <v>0</v>
      </c>
    </row>
    <row r="289" spans="1:5" ht="15" thickBot="1" x14ac:dyDescent="0.35">
      <c r="A289" s="69" t="s">
        <v>1000</v>
      </c>
      <c r="B289" s="70" t="s">
        <v>999</v>
      </c>
      <c r="C289" s="71">
        <v>0</v>
      </c>
      <c r="D289" s="71"/>
      <c r="E289" s="72">
        <f>C289+D289</f>
        <v>0</v>
      </c>
    </row>
    <row r="290" spans="1:5" ht="15" thickBot="1" x14ac:dyDescent="0.35">
      <c r="A290" s="61">
        <v>9.5</v>
      </c>
      <c r="B290" s="73" t="s">
        <v>1001</v>
      </c>
      <c r="C290" s="63">
        <v>0</v>
      </c>
      <c r="D290" s="63">
        <v>0</v>
      </c>
      <c r="E290" s="64">
        <v>0</v>
      </c>
    </row>
    <row r="291" spans="1:5" ht="36.6" thickBot="1" x14ac:dyDescent="0.35">
      <c r="A291" s="61">
        <v>9.6999999999999993</v>
      </c>
      <c r="B291" s="73" t="s">
        <v>1002</v>
      </c>
      <c r="C291" s="63">
        <v>0</v>
      </c>
      <c r="D291" s="63">
        <v>0</v>
      </c>
      <c r="E291" s="64">
        <v>0</v>
      </c>
    </row>
    <row r="292" spans="1:5" ht="24.6" thickBot="1" x14ac:dyDescent="0.35">
      <c r="A292" s="74">
        <v>10</v>
      </c>
      <c r="B292" s="75" t="s">
        <v>1003</v>
      </c>
      <c r="C292" s="76">
        <f>SUM(C293+C299+C300)</f>
        <v>0</v>
      </c>
      <c r="D292" s="76">
        <f>SUM(D293+D299+D300)</f>
        <v>0</v>
      </c>
      <c r="E292" s="77">
        <f>SUM(E293+E299+E300)</f>
        <v>0</v>
      </c>
    </row>
    <row r="293" spans="1:5" ht="15" thickBot="1" x14ac:dyDescent="0.35">
      <c r="A293" s="61">
        <v>10.1</v>
      </c>
      <c r="B293" s="73" t="s">
        <v>1004</v>
      </c>
      <c r="C293" s="63">
        <f>SUM(C294)</f>
        <v>0</v>
      </c>
      <c r="D293" s="63">
        <f>SUM(D294)</f>
        <v>0</v>
      </c>
      <c r="E293" s="64">
        <f>SUM(E294)</f>
        <v>0</v>
      </c>
    </row>
    <row r="294" spans="1:5" ht="15" thickBot="1" x14ac:dyDescent="0.35">
      <c r="A294" s="65" t="s">
        <v>1005</v>
      </c>
      <c r="B294" s="66" t="s">
        <v>1006</v>
      </c>
      <c r="C294" s="67">
        <f>SUM(C295:C298)</f>
        <v>0</v>
      </c>
      <c r="D294" s="67">
        <f>SUM(D295:D298)</f>
        <v>0</v>
      </c>
      <c r="E294" s="68">
        <f>SUM(E295:E298)</f>
        <v>0</v>
      </c>
    </row>
    <row r="295" spans="1:5" ht="15" thickBot="1" x14ac:dyDescent="0.35">
      <c r="A295" s="69" t="s">
        <v>1007</v>
      </c>
      <c r="B295" s="70" t="s">
        <v>1008</v>
      </c>
      <c r="C295" s="71">
        <v>0</v>
      </c>
      <c r="D295" s="71"/>
      <c r="E295" s="72">
        <f t="shared" ref="E295:E298" si="39">C295+D295</f>
        <v>0</v>
      </c>
    </row>
    <row r="296" spans="1:5" ht="15" thickBot="1" x14ac:dyDescent="0.35">
      <c r="A296" s="69" t="s">
        <v>1009</v>
      </c>
      <c r="B296" s="70" t="s">
        <v>1010</v>
      </c>
      <c r="C296" s="71">
        <v>0</v>
      </c>
      <c r="D296" s="71"/>
      <c r="E296" s="72">
        <f t="shared" si="39"/>
        <v>0</v>
      </c>
    </row>
    <row r="297" spans="1:5" ht="15" thickBot="1" x14ac:dyDescent="0.35">
      <c r="A297" s="69" t="s">
        <v>1011</v>
      </c>
      <c r="B297" s="70" t="s">
        <v>1012</v>
      </c>
      <c r="C297" s="71">
        <v>0</v>
      </c>
      <c r="D297" s="71"/>
      <c r="E297" s="72">
        <f t="shared" si="39"/>
        <v>0</v>
      </c>
    </row>
    <row r="298" spans="1:5" ht="15" thickBot="1" x14ac:dyDescent="0.35">
      <c r="A298" s="69" t="s">
        <v>1013</v>
      </c>
      <c r="B298" s="70" t="s">
        <v>1014</v>
      </c>
      <c r="C298" s="71">
        <v>0</v>
      </c>
      <c r="D298" s="71"/>
      <c r="E298" s="72">
        <f t="shared" si="39"/>
        <v>0</v>
      </c>
    </row>
    <row r="299" spans="1:5" ht="15" thickBot="1" x14ac:dyDescent="0.35">
      <c r="A299" s="61">
        <v>10.199999999999999</v>
      </c>
      <c r="B299" s="73" t="s">
        <v>1015</v>
      </c>
      <c r="C299" s="63">
        <v>0</v>
      </c>
      <c r="D299" s="63">
        <v>0</v>
      </c>
      <c r="E299" s="64">
        <v>0</v>
      </c>
    </row>
    <row r="300" spans="1:5" ht="15" thickBot="1" x14ac:dyDescent="0.35">
      <c r="A300" s="80">
        <v>10.3</v>
      </c>
      <c r="B300" s="81" t="s">
        <v>1016</v>
      </c>
      <c r="C300" s="82">
        <v>0</v>
      </c>
      <c r="D300" s="82">
        <v>0</v>
      </c>
      <c r="E300" s="83">
        <v>0</v>
      </c>
    </row>
  </sheetData>
  <autoFilter ref="A6:E300" xr:uid="{00000000-0001-0000-0200-000000000000}"/>
  <mergeCells count="7">
    <mergeCell ref="A1:E1"/>
    <mergeCell ref="A2:E2"/>
    <mergeCell ref="A3:A4"/>
    <mergeCell ref="B3:B4"/>
    <mergeCell ref="C3:C4"/>
    <mergeCell ref="D3:D4"/>
    <mergeCell ref="E3:E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BASE GENERAL</vt:lpstr>
      <vt:lpstr>Fuente de financiamiento</vt:lpstr>
      <vt:lpstr>Capitulo del gasto </vt:lpstr>
      <vt:lpstr>Clasificación Administrativa </vt:lpstr>
      <vt:lpstr>Programa y proyecto</vt:lpstr>
      <vt:lpstr>Tipo de gasto</vt:lpstr>
      <vt:lpstr>Objeto del gasto</vt:lpstr>
      <vt:lpstr>Económica </vt:lpstr>
      <vt:lpstr>Capitulo 6000</vt:lpstr>
      <vt:lpstr>Capitulo 9000</vt:lpstr>
      <vt:lpstr>Apoyos</vt:lpstr>
      <vt:lpstr>Clasificación funcional</vt:lpstr>
      <vt:lpstr>Estado del presupuesto </vt:lpstr>
      <vt:lpstr>Ley de ingresos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 IVETT CHAVEZ MARTINEZ</dc:creator>
  <cp:lastModifiedBy>ELIZABETH RODRIGUEZ RUBIO - PC-1074</cp:lastModifiedBy>
  <cp:lastPrinted>2024-02-14T22:30:24Z</cp:lastPrinted>
  <dcterms:created xsi:type="dcterms:W3CDTF">2024-02-08T18:28:46Z</dcterms:created>
  <dcterms:modified xsi:type="dcterms:W3CDTF">2024-02-14T22:41:47Z</dcterms:modified>
</cp:coreProperties>
</file>