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LJ0941.MUNICIPIO\Documents\Documentos\MIS DOCUMENTOS\EDOS FINANCIEROS PUBLICADOS ANTES DEL 10\"/>
    </mc:Choice>
  </mc:AlternateContent>
  <xr:revisionPtr revIDLastSave="0" documentId="13_ncr:1_{F40C90BE-1E82-44A4-8209-9BA4610EC5B0}" xr6:coauthVersionLast="47" xr6:coauthVersionMax="47" xr10:uidLastSave="{00000000-0000-0000-0000-000000000000}"/>
  <bookViews>
    <workbookView xWindow="-28920" yWindow="-120" windowWidth="29040" windowHeight="15840" activeTab="6" xr2:uid="{00000000-000D-0000-FFFF-FFFF00000000}"/>
  </bookViews>
  <sheets>
    <sheet name="2015" sheetId="1" r:id="rId1"/>
    <sheet name="2019" sheetId="4" r:id="rId2"/>
    <sheet name="2020" sheetId="5" r:id="rId3"/>
    <sheet name="2021" sheetId="6" r:id="rId4"/>
    <sheet name="2022" sheetId="7" r:id="rId5"/>
    <sheet name="2023" sheetId="8" r:id="rId6"/>
    <sheet name="2023 2" sheetId="10" r:id="rId7"/>
    <sheet name="F9 1" sheetId="9" r:id="rId8"/>
    <sheet name="CUENTAS CONTABLES" sheetId="2" r:id="rId9"/>
    <sheet name="Hoja3" sheetId="3" r:id="rId10"/>
  </sheets>
  <definedNames>
    <definedName name="_xlnm.Print_Area" localSheetId="1">'2019'!$A$1:$H$39</definedName>
    <definedName name="_xlnm.Print_Area" localSheetId="2">'2020'!$B$1:$I$39</definedName>
    <definedName name="_xlnm.Print_Area" localSheetId="3">'2021'!$B$1:$I$39</definedName>
    <definedName name="_xlnm.Print_Area" localSheetId="4">'2022'!$B$1:$I$39</definedName>
    <definedName name="_xlnm.Print_Area" localSheetId="5">'2023'!$B$1:$I$39</definedName>
    <definedName name="_xlnm.Print_Area" localSheetId="6">'2023 2'!$A$1:$AH$56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51" i="10" l="1"/>
  <c r="W51" i="10"/>
  <c r="Q51" i="10"/>
  <c r="K51" i="10"/>
  <c r="E51" i="10"/>
  <c r="K28" i="10"/>
  <c r="J28" i="10"/>
  <c r="AC25" i="10"/>
  <c r="W25" i="10"/>
  <c r="Q25" i="10"/>
  <c r="K25" i="10"/>
  <c r="E25" i="10"/>
  <c r="K2" i="10"/>
  <c r="J2" i="10"/>
  <c r="AS2" i="9"/>
  <c r="AT2" i="9"/>
  <c r="AN25" i="9"/>
  <c r="AT25" i="9"/>
  <c r="AZ25" i="9"/>
  <c r="BF25" i="9"/>
  <c r="BL25" i="9"/>
  <c r="AC25" i="9"/>
  <c r="W25" i="9"/>
  <c r="Q25" i="9"/>
  <c r="K25" i="9"/>
  <c r="E25" i="9"/>
  <c r="K2" i="9"/>
  <c r="J2" i="9"/>
  <c r="I20" i="3" l="1"/>
  <c r="G20" i="3"/>
  <c r="I30" i="8"/>
  <c r="H30" i="8"/>
  <c r="G30" i="8"/>
  <c r="E30" i="8"/>
  <c r="D30" i="8"/>
  <c r="C30" i="8"/>
  <c r="G16" i="8"/>
  <c r="C16" i="8"/>
  <c r="G15" i="8"/>
  <c r="C15" i="8"/>
  <c r="G14" i="8"/>
  <c r="C14" i="8"/>
  <c r="D30" i="7"/>
  <c r="G16" i="7"/>
  <c r="C16" i="7" l="1"/>
  <c r="I30" i="7"/>
  <c r="H30" i="7"/>
  <c r="G30" i="7"/>
  <c r="E30" i="7"/>
  <c r="C30" i="7"/>
  <c r="G15" i="7"/>
  <c r="C15" i="7"/>
  <c r="G14" i="7"/>
  <c r="C14" i="7"/>
  <c r="I30" i="6" l="1"/>
  <c r="H30" i="6"/>
  <c r="G30" i="6"/>
  <c r="E30" i="6"/>
  <c r="D30" i="6"/>
  <c r="C30" i="6"/>
  <c r="G16" i="6"/>
  <c r="C16" i="6"/>
  <c r="G15" i="6"/>
  <c r="C15" i="6"/>
  <c r="G14" i="6"/>
  <c r="C14" i="6"/>
  <c r="E26" i="5" l="1"/>
  <c r="G13" i="5" l="1"/>
  <c r="G15" i="5" l="1"/>
  <c r="G14" i="5"/>
  <c r="G7" i="5" s="1"/>
  <c r="G16" i="5"/>
  <c r="C16" i="5" l="1"/>
  <c r="C15" i="5"/>
  <c r="F7" i="4" l="1"/>
  <c r="G30" i="5"/>
  <c r="I30" i="5"/>
  <c r="H30" i="5"/>
  <c r="E30" i="5"/>
  <c r="D30" i="5"/>
  <c r="C30" i="5"/>
  <c r="C14" i="5"/>
  <c r="F14" i="4" l="1"/>
  <c r="B14" i="4" l="1"/>
  <c r="H30" i="4" l="1"/>
  <c r="G30" i="4"/>
  <c r="F30" i="4"/>
  <c r="F16" i="4"/>
  <c r="F15" i="4" l="1"/>
  <c r="B15" i="4"/>
  <c r="D30" i="4" l="1"/>
  <c r="C30" i="4"/>
  <c r="B30" i="4"/>
  <c r="B16" i="4"/>
  <c r="D43" i="1"/>
  <c r="T31" i="1" l="1"/>
  <c r="P31" i="1"/>
  <c r="L31" i="1"/>
  <c r="H31" i="1"/>
  <c r="D31" i="1"/>
  <c r="S30" i="1"/>
  <c r="R30" i="1"/>
  <c r="P30" i="1"/>
  <c r="O30" i="1"/>
  <c r="N30" i="1"/>
  <c r="K30" i="1"/>
  <c r="J30" i="1"/>
  <c r="H30" i="1"/>
  <c r="G30" i="1"/>
  <c r="F30" i="1"/>
  <c r="C30" i="1"/>
  <c r="B30" i="1"/>
  <c r="T30" i="1"/>
  <c r="L30" i="1"/>
  <c r="D30" i="1"/>
  <c r="N16" i="1"/>
  <c r="F16" i="1"/>
  <c r="R14" i="1"/>
  <c r="T32" i="1" s="1"/>
  <c r="N14" i="1"/>
  <c r="P32" i="1" s="1"/>
  <c r="J14" i="1"/>
  <c r="L32" i="1" s="1"/>
  <c r="F14" i="1"/>
  <c r="H32" i="1" s="1"/>
  <c r="B14" i="1"/>
  <c r="D32" i="1" s="1"/>
  <c r="J15" i="1" l="1"/>
  <c r="N15" i="1"/>
  <c r="R15" i="1"/>
  <c r="F15" i="1"/>
  <c r="B15" i="1"/>
  <c r="B16" i="1"/>
  <c r="J16" i="1"/>
  <c r="R1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L.C.P. Manuel Fonseca Villaseñor</author>
  </authors>
  <commentList>
    <comment ref="A6" authorId="0" shapeId="0" xr:uid="{7A38A121-3EF0-4B97-863E-565F384CFB5F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J6" authorId="0" shapeId="0" xr:uid="{9739368B-FBA0-48B6-9FB0-9FAD467FA035}">
      <text>
        <r>
          <rPr>
            <b/>
            <sz val="9"/>
            <color indexed="81"/>
            <rFont val="Tahoma"/>
            <family val="2"/>
          </rPr>
          <t>Importe de la deuda pública pagadera durante el ejercicio fiscal 2019 (Pago de amortizaciones de 2019)</t>
        </r>
      </text>
    </comment>
    <comment ref="A7" authorId="0" shapeId="0" xr:uid="{374644E8-8F61-4ACE-8AE8-D789D04C37CA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  <comment ref="AJ7" authorId="0" shapeId="0" xr:uid="{D46F72AD-24CE-4788-92B4-0F113D8D82D1}">
      <text>
        <r>
          <rPr>
            <b/>
            <sz val="9"/>
            <color indexed="81"/>
            <rFont val="Tahoma"/>
            <family val="2"/>
          </rPr>
          <t>Importe de la deuda pública pagadera posteriormente al ejercicio fiscal 2019</t>
        </r>
      </text>
    </comment>
  </commentList>
</comments>
</file>

<file path=xl/sharedStrings.xml><?xml version="1.0" encoding="utf-8"?>
<sst xmlns="http://schemas.openxmlformats.org/spreadsheetml/2006/main" count="563" uniqueCount="129">
  <si>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</si>
  <si>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</si>
  <si>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</si>
  <si>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</si>
  <si>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</si>
  <si>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</si>
  <si>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</si>
  <si>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22330-001-0001    21310-001-0911-0001</t>
  </si>
  <si>
    <t>22330-001-0002    21310-001-0911-0002</t>
  </si>
  <si>
    <t>22330-001-0007    21310-001-0911-0005</t>
  </si>
  <si>
    <t>22330-001-0005  21310-002-0911-0002</t>
  </si>
  <si>
    <t>22330-001-0006    21310-001-0911-0004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</si>
  <si>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</si>
  <si>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</si>
  <si>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</si>
  <si>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</si>
  <si>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</si>
  <si>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</si>
  <si>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</si>
  <si>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</si>
  <si>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</si>
  <si>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</si>
  <si>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</si>
  <si>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</si>
  <si>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</si>
  <si>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</si>
  <si>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</si>
  <si>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</si>
  <si>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 xml:space="preserve">TIIE .098 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</si>
  <si>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</si>
  <si>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</si>
  <si>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</si>
  <si>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</si>
  <si>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</si>
  <si>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</si>
  <si>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</si>
  <si>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</si>
  <si>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</si>
  <si>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</si>
  <si>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</si>
  <si>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</si>
  <si>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</si>
  <si>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</si>
  <si>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</si>
  <si>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</si>
  <si>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</si>
  <si>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</si>
  <si>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</si>
  <si>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</si>
  <si>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</si>
  <si>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</si>
  <si>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</si>
  <si>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</si>
  <si>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</si>
  <si>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</si>
  <si>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</si>
  <si>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</si>
  <si>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</si>
  <si>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</si>
  <si>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</si>
  <si>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</si>
  <si>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</si>
  <si>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</si>
  <si>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</si>
  <si>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</si>
  <si>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>Saldo al 31 de Dic. de 2014</t>
  </si>
  <si>
    <t>Información preeliminar.</t>
  </si>
  <si>
    <t>Saldo al 31 de Dic. de 2018</t>
  </si>
  <si>
    <t>22330-001-0001-0007    21312-001-9110-0005</t>
  </si>
  <si>
    <t>22330-001-0001-0008-0000</t>
  </si>
  <si>
    <t>TIIE + 1.20</t>
  </si>
  <si>
    <t>Financiar nuevas inversiones público productivas</t>
  </si>
  <si>
    <t>21312-001-9110-0005-0000</t>
  </si>
  <si>
    <t>AMORTIZACION</t>
  </si>
  <si>
    <t>54110-921-0000-0000-0000</t>
  </si>
  <si>
    <t>INTERESES</t>
  </si>
  <si>
    <t>Saldo al 31 de Dic. de 2019</t>
  </si>
  <si>
    <t>21312-001-9110-0006-0000</t>
  </si>
  <si>
    <t>NUEVO CREDITO # 13493</t>
  </si>
  <si>
    <t>CREDITO # 11629</t>
  </si>
  <si>
    <t>22330-001-0001-0008-0000   21312-001-9110-0006</t>
  </si>
  <si>
    <t>***Información preliminar.</t>
  </si>
  <si>
    <t>Saldo al 31 de Dic. de 2020</t>
  </si>
  <si>
    <t>CUENTA CONTABLE SALDO DE CREDITOS 2233</t>
  </si>
  <si>
    <t>Saldo al 31 de Dic. de 2021</t>
  </si>
  <si>
    <t>22330-001-0001-0007-0000</t>
  </si>
  <si>
    <t>22330-001-0001-0007-0000    21312-001-9110-0005-0000</t>
  </si>
  <si>
    <t>22330-001-0001-0008-0000   21312-001-9110-0006-0000</t>
  </si>
  <si>
    <t>CUENTAS DEUDA A LARGO PLAZO</t>
  </si>
  <si>
    <t>CUENTAS DEUDA PORCION CORTO PLAZO</t>
  </si>
  <si>
    <t>REGISTRO DE LA PORCION PRIMEROS DE ENERO</t>
  </si>
  <si>
    <t>CARGO</t>
  </si>
  <si>
    <t>ABONO</t>
  </si>
  <si>
    <t>Saldo al 31 de Dic. de 2022</t>
  </si>
  <si>
    <t>176 MDP</t>
  </si>
  <si>
    <t>250 o 209 MDP</t>
  </si>
  <si>
    <t>No. 1</t>
  </si>
  <si>
    <t>No. 2</t>
  </si>
  <si>
    <t>TIPO DE OBLIGACIÓN:</t>
  </si>
  <si>
    <t>Institución de crédito</t>
  </si>
  <si>
    <t>NOMBRE DEL ACREEDOR:</t>
  </si>
  <si>
    <t>MONTO DISPUESTO:</t>
  </si>
  <si>
    <t>FECHA DE INICIO:</t>
  </si>
  <si>
    <t>FECHA DE VENCIMIENTO:</t>
  </si>
  <si>
    <t>SALDO AL 1° DE ENERO DE 2023 A CORTO PLAZO:</t>
  </si>
  <si>
    <t>SALDO AL 1° DE ENERO DE 2023 A LARGO PLAZO:</t>
  </si>
  <si>
    <t>OBLIGACIONES A LARGO PLAZO</t>
  </si>
  <si>
    <t>DISPOSICIÓN</t>
  </si>
  <si>
    <t>AMORTIZACIÓN</t>
  </si>
  <si>
    <t>REVALUACIONES</t>
  </si>
  <si>
    <t>COMISIONES</t>
  </si>
  <si>
    <t>Largo Plazo</t>
  </si>
  <si>
    <t>OBLIGACIONES A CORTO PLAZO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</si>
  <si>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</si>
  <si>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</si>
  <si>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</si>
  <si>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</si>
  <si>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</si>
  <si>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</si>
  <si>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</si>
  <si>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</si>
  <si>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</si>
  <si>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</si>
  <si>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</si>
  <si>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</si>
  <si>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7 DE JULIO DE 2010</t>
  </si>
  <si>
    <t>25 DE JULIO DE 2025</t>
  </si>
  <si>
    <t>15 DE MARZO 2019</t>
  </si>
  <si>
    <t>26 DE ENERO 2029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</si>
</sst>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8" formatCode="&quot;$&quot;#,##0.00;[Red]\-&quot;$&quot;#,##0.00"/>
    <numFmt numFmtId="43" formatCode="_-* #,##0.00_-;\-* #,##0.00_-;_-* &quot;-&quot;??_-;_-@_-"/>
    <numFmt numFmtId="164" formatCode="00000\-000\-000"/>
    <numFmt numFmtId="165" formatCode="dd/mm/yyyy;@"/>
    <numFmt numFmtId="166" formatCode="_-* #,##0_-;\-* #,##0_-;_-* &quot;-&quot;??_-;_-@_-"/>
    <numFmt numFmtId="167" formatCode="0_ ;\-0\ "/>
    <numFmt numFmtId="168" formatCode="[$$-80A]#,##0.00"/>
    <numFmt numFmtId="169" formatCode="[$-80A]d&quot; de &quot;mmmm&quot; de &quot;yyyy;@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5117038483843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5117038483843"/>
      </left>
      <right/>
      <top style="hair">
        <color theme="3" tint="0.79998168889431442"/>
      </top>
      <bottom/>
      <diagonal/>
    </border>
    <border>
      <left/>
      <right/>
      <top style="hair">
        <color theme="3" tint="0.79998168889431442"/>
      </top>
      <bottom/>
      <diagonal/>
    </border>
    <border>
      <left/>
      <right style="hair">
        <color theme="3" tint="0.79995117038483843"/>
      </right>
      <top style="hair">
        <color theme="3" tint="0.79998168889431442"/>
      </top>
      <bottom/>
      <diagonal/>
    </border>
    <border>
      <left style="hair">
        <color theme="3" tint="0.79995117038483843"/>
      </left>
      <right/>
      <top style="hair">
        <color theme="3" tint="0.79998168889431442"/>
      </top>
      <bottom style="hair">
        <color theme="3" tint="0.79995117038483843"/>
      </bottom>
      <diagonal/>
    </border>
    <border>
      <left/>
      <right/>
      <top style="hair">
        <color theme="3" tint="0.79998168889431442"/>
      </top>
      <bottom style="hair">
        <color theme="3" tint="0.79995117038483843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5117038483843"/>
      </left>
      <right/>
      <top/>
      <bottom style="hair">
        <color theme="3" tint="0.79998168889431442"/>
      </bottom>
      <diagonal/>
    </border>
    <border>
      <left/>
      <right style="hair">
        <color theme="3" tint="0.79995117038483843"/>
      </right>
      <top/>
      <bottom style="hair">
        <color theme="3" tint="0.79998168889431442"/>
      </bottom>
      <diagonal/>
    </border>
    <border>
      <left style="hair">
        <color theme="3" tint="0.79992065187536243"/>
      </left>
      <right/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3" tint="0.79995117038483843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40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1" applyFont="1" applyAlignment="1">
      <alignment horizontal="left"/>
    </xf>
    <xf numFmtId="43" fontId="0" fillId="0" borderId="0" xfId="1" applyFont="1" applyAlignment="1"/>
    <xf numFmtId="8" fontId="5" fillId="0" borderId="0" xfId="0" applyNumberFormat="1" applyFont="1"/>
    <xf numFmtId="8" fontId="0" fillId="0" borderId="0" xfId="0" applyNumberFormat="1"/>
    <xf numFmtId="4" fontId="0" fillId="0" borderId="3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166" fontId="0" fillId="0" borderId="0" xfId="1" applyNumberFormat="1" applyFont="1"/>
    <xf numFmtId="43" fontId="1" fillId="0" borderId="0" xfId="1" applyFont="1"/>
    <xf numFmtId="167" fontId="6" fillId="0" borderId="4" xfId="0" applyNumberFormat="1" applyFont="1" applyBorder="1" applyAlignment="1">
      <alignment horizontal="center"/>
    </xf>
    <xf numFmtId="167" fontId="6" fillId="0" borderId="4" xfId="0" applyNumberFormat="1" applyFont="1" applyBorder="1"/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4" fontId="0" fillId="0" borderId="3" xfId="0" applyNumberForma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4" fontId="0" fillId="0" borderId="5" xfId="0" applyNumberFormat="1" applyBorder="1" applyAlignment="1">
      <alignment horizontal="center"/>
    </xf>
    <xf numFmtId="0" fontId="0" fillId="0" borderId="0" xfId="0" applyAlignment="1">
      <alignment horizontal="left" wrapText="1"/>
    </xf>
    <xf numFmtId="0" fontId="1" fillId="4" borderId="13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right"/>
    </xf>
    <xf numFmtId="0" fontId="1" fillId="5" borderId="16" xfId="0" applyFont="1" applyFill="1" applyBorder="1" applyAlignment="1">
      <alignment horizontal="right"/>
    </xf>
    <xf numFmtId="164" fontId="7" fillId="0" borderId="4" xfId="0" applyNumberFormat="1" applyFont="1" applyBorder="1" applyAlignment="1">
      <alignment horizontal="left"/>
    </xf>
    <xf numFmtId="164" fontId="7" fillId="0" borderId="5" xfId="0" applyNumberFormat="1" applyFont="1" applyBorder="1" applyAlignment="1">
      <alignment horizontal="left"/>
    </xf>
    <xf numFmtId="0" fontId="1" fillId="4" borderId="14" xfId="0" applyFont="1" applyFill="1" applyBorder="1" applyAlignment="1">
      <alignment horizontal="center"/>
    </xf>
    <xf numFmtId="0" fontId="6" fillId="4" borderId="16" xfId="0" applyFont="1" applyFill="1" applyBorder="1" applyAlignment="1">
      <alignment horizontal="center"/>
    </xf>
    <xf numFmtId="0" fontId="6" fillId="4" borderId="4" xfId="0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/>
    </xf>
    <xf numFmtId="168" fontId="8" fillId="0" borderId="16" xfId="0" applyNumberFormat="1" applyFont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168" fontId="8" fillId="0" borderId="5" xfId="0" applyNumberFormat="1" applyFont="1" applyBorder="1" applyAlignment="1">
      <alignment horizontal="center" vertical="center"/>
    </xf>
    <xf numFmtId="0" fontId="6" fillId="5" borderId="16" xfId="0" applyFont="1" applyFill="1" applyBorder="1" applyAlignment="1">
      <alignment horizontal="right"/>
    </xf>
    <xf numFmtId="0" fontId="6" fillId="5" borderId="4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4" fontId="1" fillId="2" borderId="3" xfId="0" applyNumberFormat="1" applyFont="1" applyFill="1" applyBorder="1"/>
    <xf numFmtId="4" fontId="1" fillId="2" borderId="4" xfId="0" applyNumberFormat="1" applyFont="1" applyFill="1" applyBorder="1"/>
    <xf numFmtId="4" fontId="1" fillId="2" borderId="5" xfId="0" applyNumberFormat="1" applyFont="1" applyFill="1" applyBorder="1"/>
    <xf numFmtId="0" fontId="0" fillId="5" borderId="3" xfId="0" applyFill="1" applyBorder="1" applyAlignment="1">
      <alignment horizontal="right"/>
    </xf>
    <xf numFmtId="0" fontId="0" fillId="5" borderId="4" xfId="0" applyFill="1" applyBorder="1" applyAlignment="1">
      <alignment horizontal="right"/>
    </xf>
    <xf numFmtId="0" fontId="0" fillId="5" borderId="5" xfId="0" applyFill="1" applyBorder="1" applyAlignment="1">
      <alignment horizontal="right"/>
    </xf>
    <xf numFmtId="4" fontId="0" fillId="0" borderId="3" xfId="0" applyNumberFormat="1" applyBorder="1"/>
    <xf numFmtId="4" fontId="0" fillId="0" borderId="4" xfId="0" applyNumberFormat="1" applyBorder="1"/>
    <xf numFmtId="4" fontId="0" fillId="0" borderId="5" xfId="0" applyNumberFormat="1" applyBorder="1"/>
    <xf numFmtId="0" fontId="2" fillId="2" borderId="16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0" fillId="5" borderId="2" xfId="0" applyFill="1" applyBorder="1" applyAlignment="1">
      <alignment horizontal="right"/>
    </xf>
    <xf numFmtId="4" fontId="0" fillId="0" borderId="2" xfId="0" applyNumberFormat="1" applyBorder="1"/>
    <xf numFmtId="0" fontId="2" fillId="2" borderId="15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6" fillId="5" borderId="17" xfId="0" applyFont="1" applyFill="1" applyBorder="1" applyAlignment="1">
      <alignment horizontal="right"/>
    </xf>
    <xf numFmtId="165" fontId="1" fillId="5" borderId="16" xfId="0" applyNumberFormat="1" applyFont="1" applyFill="1" applyBorder="1" applyAlignment="1">
      <alignment horizontal="right"/>
    </xf>
    <xf numFmtId="165" fontId="1" fillId="5" borderId="4" xfId="0" applyNumberFormat="1" applyFont="1" applyFill="1" applyBorder="1" applyAlignment="1">
      <alignment horizontal="right"/>
    </xf>
    <xf numFmtId="169" fontId="7" fillId="0" borderId="27" xfId="0" applyNumberFormat="1" applyFont="1" applyBorder="1" applyAlignment="1">
      <alignment horizontal="center"/>
    </xf>
    <xf numFmtId="169" fontId="7" fillId="0" borderId="28" xfId="0" applyNumberFormat="1" applyFont="1" applyBorder="1" applyAlignment="1">
      <alignment horizontal="center"/>
    </xf>
    <xf numFmtId="169" fontId="7" fillId="0" borderId="29" xfId="0" applyNumberFormat="1" applyFont="1" applyBorder="1" applyAlignment="1">
      <alignment horizontal="center"/>
    </xf>
    <xf numFmtId="0" fontId="1" fillId="5" borderId="19" xfId="0" applyFont="1" applyFill="1" applyBorder="1" applyAlignment="1">
      <alignment horizontal="right" vertical="center"/>
    </xf>
    <xf numFmtId="0" fontId="1" fillId="5" borderId="20" xfId="0" applyFont="1" applyFill="1" applyBorder="1" applyAlignment="1">
      <alignment horizontal="right" vertical="center"/>
    </xf>
    <xf numFmtId="0" fontId="1" fillId="5" borderId="21" xfId="0" applyFont="1" applyFill="1" applyBorder="1" applyAlignment="1">
      <alignment horizontal="right" vertical="center"/>
    </xf>
    <xf numFmtId="0" fontId="1" fillId="5" borderId="25" xfId="0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right" vertical="center"/>
    </xf>
    <xf numFmtId="0" fontId="1" fillId="5" borderId="26" xfId="0" applyFont="1" applyFill="1" applyBorder="1" applyAlignment="1">
      <alignment horizontal="right" vertical="center"/>
    </xf>
    <xf numFmtId="168" fontId="8" fillId="0" borderId="19" xfId="0" applyNumberFormat="1" applyFont="1" applyBorder="1" applyAlignment="1">
      <alignment horizontal="center" vertical="center"/>
    </xf>
    <xf numFmtId="168" fontId="8" fillId="0" borderId="20" xfId="0" applyNumberFormat="1" applyFont="1" applyBorder="1" applyAlignment="1">
      <alignment horizontal="center" vertical="center"/>
    </xf>
    <xf numFmtId="168" fontId="8" fillId="0" borderId="21" xfId="0" applyNumberFormat="1" applyFont="1" applyBorder="1" applyAlignment="1">
      <alignment horizontal="center" vertical="center"/>
    </xf>
    <xf numFmtId="168" fontId="8" fillId="0" borderId="25" xfId="0" applyNumberFormat="1" applyFont="1" applyBorder="1" applyAlignment="1">
      <alignment horizontal="center" vertical="center"/>
    </xf>
    <xf numFmtId="168" fontId="8" fillId="0" borderId="1" xfId="0" applyNumberFormat="1" applyFont="1" applyBorder="1" applyAlignment="1">
      <alignment horizontal="center" vertical="center"/>
    </xf>
    <xf numFmtId="168" fontId="8" fillId="0" borderId="26" xfId="0" applyNumberFormat="1" applyFont="1" applyBorder="1" applyAlignment="1">
      <alignment horizontal="center" vertical="center"/>
    </xf>
    <xf numFmtId="4" fontId="1" fillId="5" borderId="16" xfId="0" applyNumberFormat="1" applyFont="1" applyFill="1" applyBorder="1" applyAlignment="1">
      <alignment horizontal="right"/>
    </xf>
    <xf numFmtId="4" fontId="1" fillId="5" borderId="4" xfId="0" applyNumberFormat="1" applyFont="1" applyFill="1" applyBorder="1" applyAlignment="1">
      <alignment horizontal="right"/>
    </xf>
    <xf numFmtId="169" fontId="7" fillId="0" borderId="22" xfId="0" applyNumberFormat="1" applyFont="1" applyBorder="1" applyAlignment="1">
      <alignment horizontal="center"/>
    </xf>
    <xf numFmtId="169" fontId="7" fillId="0" borderId="23" xfId="0" applyNumberFormat="1" applyFont="1" applyBorder="1" applyAlignment="1">
      <alignment horizontal="center"/>
    </xf>
    <xf numFmtId="169" fontId="7" fillId="0" borderId="24" xfId="0" applyNumberFormat="1" applyFont="1" applyBorder="1" applyAlignment="1">
      <alignment horizontal="center"/>
    </xf>
    <xf numFmtId="164" fontId="7" fillId="0" borderId="17" xfId="0" applyNumberFormat="1" applyFont="1" applyBorder="1" applyAlignment="1">
      <alignment horizontal="left"/>
    </xf>
    <xf numFmtId="164" fontId="7" fillId="0" borderId="15" xfId="0" applyNumberFormat="1" applyFont="1" applyBorder="1" applyAlignment="1">
      <alignment horizontal="left"/>
    </xf>
    <xf numFmtId="164" fontId="7" fillId="0" borderId="18" xfId="0" applyNumberFormat="1" applyFont="1" applyBorder="1" applyAlignment="1">
      <alignment horizontal="left"/>
    </xf>
    <xf numFmtId="0" fontId="0" fillId="3" borderId="10" xfId="0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1" fillId="4" borderId="30" xfId="0" applyFont="1" applyFill="1" applyBorder="1" applyAlignment="1" applyProtection="1">
      <alignment horizontal="center"/>
      <protection hidden="1"/>
    </xf>
    <xf numFmtId="0" fontId="1" fillId="5" borderId="30" xfId="0" applyFont="1" applyFill="1" applyBorder="1" applyAlignment="1" applyProtection="1">
      <alignment horizontal="right"/>
      <protection hidden="1"/>
    </xf>
    <xf numFmtId="167" fontId="6" fillId="0" borderId="30" xfId="0" applyNumberFormat="1" applyFont="1" applyBorder="1" applyAlignment="1" applyProtection="1">
      <alignment horizontal="center"/>
      <protection hidden="1"/>
    </xf>
    <xf numFmtId="167" fontId="6" fillId="0" borderId="30" xfId="0" applyNumberFormat="1" applyFont="1" applyBorder="1" applyProtection="1">
      <protection hidden="1"/>
    </xf>
    <xf numFmtId="164" fontId="7" fillId="0" borderId="30" xfId="0" applyNumberFormat="1" applyFont="1" applyBorder="1" applyAlignment="1" applyProtection="1">
      <alignment horizontal="left"/>
      <protection locked="0" hidden="1"/>
    </xf>
    <xf numFmtId="0" fontId="1" fillId="5" borderId="30" xfId="0" applyFont="1" applyFill="1" applyBorder="1" applyAlignment="1" applyProtection="1">
      <alignment horizontal="right" vertical="center"/>
      <protection hidden="1"/>
    </xf>
    <xf numFmtId="168" fontId="8" fillId="0" borderId="30" xfId="0" applyNumberFormat="1" applyFont="1" applyBorder="1" applyAlignment="1" applyProtection="1">
      <alignment horizontal="center" vertical="center"/>
      <protection locked="0" hidden="1"/>
    </xf>
    <xf numFmtId="4" fontId="1" fillId="5" borderId="30" xfId="0" applyNumberFormat="1" applyFont="1" applyFill="1" applyBorder="1" applyAlignment="1" applyProtection="1">
      <alignment horizontal="right"/>
      <protection hidden="1"/>
    </xf>
    <xf numFmtId="169" fontId="7" fillId="0" borderId="30" xfId="0" applyNumberFormat="1" applyFont="1" applyBorder="1" applyAlignment="1" applyProtection="1">
      <alignment horizontal="center"/>
      <protection locked="0" hidden="1"/>
    </xf>
    <xf numFmtId="165" fontId="1" fillId="5" borderId="30" xfId="0" applyNumberFormat="1" applyFont="1" applyFill="1" applyBorder="1" applyAlignment="1" applyProtection="1">
      <alignment horizontal="right"/>
      <protection hidden="1"/>
    </xf>
    <xf numFmtId="0" fontId="6" fillId="5" borderId="30" xfId="0" applyFont="1" applyFill="1" applyBorder="1" applyAlignment="1" applyProtection="1">
      <alignment horizontal="right"/>
      <protection hidden="1"/>
    </xf>
    <xf numFmtId="168" fontId="0" fillId="0" borderId="0" xfId="0" applyNumberFormat="1"/>
    <xf numFmtId="0" fontId="6" fillId="4" borderId="30" xfId="0" applyFont="1" applyFill="1" applyBorder="1" applyAlignment="1" applyProtection="1">
      <alignment horizontal="center"/>
      <protection hidden="1"/>
    </xf>
    <xf numFmtId="0" fontId="2" fillId="2" borderId="30" xfId="0" applyFont="1" applyFill="1" applyBorder="1" applyAlignment="1" applyProtection="1">
      <alignment horizontal="center"/>
      <protection hidden="1"/>
    </xf>
    <xf numFmtId="0" fontId="0" fillId="5" borderId="30" xfId="0" applyFill="1" applyBorder="1" applyAlignment="1" applyProtection="1">
      <alignment horizontal="right"/>
      <protection hidden="1"/>
    </xf>
    <xf numFmtId="4" fontId="0" fillId="0" borderId="30" xfId="0" applyNumberFormat="1" applyBorder="1" applyProtection="1">
      <protection locked="0" hidden="1"/>
    </xf>
    <xf numFmtId="0" fontId="3" fillId="2" borderId="30" xfId="0" applyFont="1" applyFill="1" applyBorder="1" applyAlignment="1" applyProtection="1">
      <alignment horizontal="right"/>
      <protection hidden="1"/>
    </xf>
    <xf numFmtId="4" fontId="1" fillId="2" borderId="30" xfId="0" applyNumberFormat="1" applyFont="1" applyFill="1" applyBorder="1" applyProtection="1">
      <protection hidden="1"/>
    </xf>
    <xf numFmtId="0" fontId="0" fillId="0" borderId="0" xfId="0" applyProtection="1">
      <protection hidden="1"/>
    </xf>
  </cellXfs>
  <cellStyles count="2">
    <cellStyle name="Millares" xfId="1" builtinId="3"/>
    <cellStyle name="Normal" xfId="0" builtinId="0"/>
  </cellStyles>
  <dxfs count="43"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"/>
  <sheetViews>
    <sheetView workbookViewId="0">
      <selection activeCell="A30" sqref="A30"/>
    </sheetView>
  </sheetViews>
  <sheetFormatPr baseColWidth="10" defaultRowHeight="15" x14ac:dyDescent="0.25"/>
  <cols>
    <col min="1" max="1" width="24.140625" bestFit="1" customWidth="1"/>
    <col min="2" max="2" width="20.28515625" customWidth="1"/>
    <col min="3" max="3" width="20.5703125" customWidth="1"/>
    <col min="4" max="4" width="12.7109375" customWidth="1"/>
    <col min="5" max="5" width="11.42578125" customWidth="1"/>
    <col min="6" max="6" width="20.28515625" customWidth="1"/>
    <col min="7" max="7" width="20.5703125" customWidth="1"/>
    <col min="8" max="8" width="12.7109375" customWidth="1"/>
    <col min="10" max="10" width="20.28515625" bestFit="1" customWidth="1"/>
    <col min="11" max="11" width="20.5703125" bestFit="1" customWidth="1"/>
    <col min="12" max="12" width="13.7109375" bestFit="1" customWidth="1"/>
    <col min="14" max="14" width="20.28515625" customWidth="1"/>
    <col min="15" max="15" width="20.5703125" customWidth="1"/>
    <col min="16" max="16" width="11.7109375" customWidth="1"/>
    <col min="17" max="17" width="11.42578125" customWidth="1"/>
    <col min="18" max="18" width="20.28515625" customWidth="1"/>
    <col min="19" max="19" width="20.5703125" customWidth="1"/>
    <col min="20" max="20" width="11.7109375" customWidth="1"/>
    <col min="21" max="21" width="7.140625" customWidth="1"/>
  </cols>
  <sheetData>
    <row r="1" spans="1:21" x14ac:dyDescent="0.25">
      <c r="A1" s="1" t="s">
        <v>0</v>
      </c>
      <c r="B1" s="31" t="s">
        <v>1</v>
      </c>
      <c r="C1" s="31"/>
      <c r="D1" s="31"/>
      <c r="F1" s="31" t="s">
        <v>2</v>
      </c>
      <c r="G1" s="31"/>
      <c r="H1" s="31"/>
      <c r="J1" s="31" t="s">
        <v>3</v>
      </c>
      <c r="K1" s="31"/>
      <c r="L1" s="31"/>
      <c r="N1" s="31" t="s">
        <v>4</v>
      </c>
      <c r="O1" s="31"/>
      <c r="P1" s="31"/>
      <c r="R1" s="31" t="s">
        <v>5</v>
      </c>
      <c r="S1" s="31"/>
      <c r="T1" s="31"/>
    </row>
    <row r="2" spans="1:21" x14ac:dyDescent="0.25">
      <c r="A2" s="2" t="s">
        <v>6</v>
      </c>
      <c r="B2" s="28" t="s">
        <v>7</v>
      </c>
      <c r="C2" s="29"/>
      <c r="D2" s="30"/>
      <c r="F2" s="28" t="s">
        <v>8</v>
      </c>
      <c r="G2" s="29"/>
      <c r="H2" s="30"/>
      <c r="J2" s="28" t="s">
        <v>9</v>
      </c>
      <c r="K2" s="29"/>
      <c r="L2" s="30"/>
      <c r="N2" s="28" t="s">
        <v>10</v>
      </c>
      <c r="O2" s="29"/>
      <c r="P2" s="30"/>
      <c r="R2" s="28" t="s">
        <v>11</v>
      </c>
      <c r="S2" s="29"/>
      <c r="T2" s="30"/>
    </row>
    <row r="3" spans="1:21" x14ac:dyDescent="0.25">
      <c r="A3" s="2" t="s">
        <v>12</v>
      </c>
      <c r="B3" s="32" t="s">
        <v>13</v>
      </c>
      <c r="C3" s="33"/>
      <c r="D3" s="34"/>
      <c r="F3" s="32" t="s">
        <v>13</v>
      </c>
      <c r="G3" s="33"/>
      <c r="H3" s="34"/>
      <c r="J3" s="32" t="s">
        <v>13</v>
      </c>
      <c r="K3" s="33"/>
      <c r="L3" s="34"/>
      <c r="N3" s="32" t="s">
        <v>14</v>
      </c>
      <c r="O3" s="33"/>
      <c r="P3" s="34"/>
      <c r="R3" s="32" t="s">
        <v>13</v>
      </c>
      <c r="S3" s="33"/>
      <c r="T3" s="34"/>
    </row>
    <row r="4" spans="1:21" x14ac:dyDescent="0.25">
      <c r="A4" s="2" t="s">
        <v>15</v>
      </c>
      <c r="B4" s="32" t="s">
        <v>16</v>
      </c>
      <c r="C4" s="33"/>
      <c r="D4" s="34"/>
      <c r="F4" s="32" t="s">
        <v>16</v>
      </c>
      <c r="G4" s="33"/>
      <c r="H4" s="34"/>
      <c r="J4" s="32" t="s">
        <v>16</v>
      </c>
      <c r="K4" s="33"/>
      <c r="L4" s="34"/>
      <c r="N4" s="32" t="s">
        <v>17</v>
      </c>
      <c r="O4" s="33"/>
      <c r="P4" s="34"/>
      <c r="R4" s="32" t="s">
        <v>16</v>
      </c>
      <c r="S4" s="33"/>
      <c r="T4" s="34"/>
    </row>
    <row r="5" spans="1:21" x14ac:dyDescent="0.25">
      <c r="A5" s="2" t="s">
        <v>18</v>
      </c>
      <c r="B5" s="32" t="s">
        <v>19</v>
      </c>
      <c r="C5" s="33"/>
      <c r="D5" s="34"/>
      <c r="F5" s="32" t="s">
        <v>19</v>
      </c>
      <c r="G5" s="33"/>
      <c r="H5" s="34"/>
      <c r="J5" s="32" t="s">
        <v>19</v>
      </c>
      <c r="K5" s="33"/>
      <c r="L5" s="34"/>
      <c r="N5" s="32" t="s">
        <v>19</v>
      </c>
      <c r="O5" s="33"/>
      <c r="P5" s="34"/>
      <c r="R5" s="32" t="s">
        <v>19</v>
      </c>
      <c r="S5" s="33"/>
      <c r="T5" s="34"/>
    </row>
    <row r="6" spans="1:21" x14ac:dyDescent="0.25">
      <c r="A6" s="2" t="s">
        <v>20</v>
      </c>
      <c r="B6" s="35">
        <v>76300000</v>
      </c>
      <c r="C6" s="36"/>
      <c r="D6" s="37"/>
      <c r="F6" s="35">
        <v>150000000</v>
      </c>
      <c r="G6" s="36"/>
      <c r="H6" s="37"/>
      <c r="J6" s="35">
        <v>209935889</v>
      </c>
      <c r="K6" s="36"/>
      <c r="L6" s="37"/>
      <c r="N6" s="35">
        <v>5000000</v>
      </c>
      <c r="O6" s="36"/>
      <c r="P6" s="37"/>
      <c r="R6" s="35">
        <v>10732999.59</v>
      </c>
      <c r="S6" s="36"/>
      <c r="T6" s="37"/>
    </row>
    <row r="7" spans="1:21" x14ac:dyDescent="0.25">
      <c r="A7" s="2" t="s">
        <v>21</v>
      </c>
      <c r="B7" s="35">
        <v>75363963.950000003</v>
      </c>
      <c r="C7" s="36"/>
      <c r="D7" s="37"/>
      <c r="F7" s="35">
        <v>112000000</v>
      </c>
      <c r="G7" s="36"/>
      <c r="H7" s="37"/>
      <c r="J7" s="35">
        <v>209935889</v>
      </c>
      <c r="K7" s="36"/>
      <c r="L7" s="37"/>
      <c r="N7" s="35">
        <v>5000000</v>
      </c>
      <c r="O7" s="36"/>
      <c r="P7" s="37"/>
      <c r="R7" s="35">
        <v>10732999.59</v>
      </c>
      <c r="S7" s="36"/>
      <c r="T7" s="37"/>
    </row>
    <row r="8" spans="1:21" x14ac:dyDescent="0.25">
      <c r="A8" s="2" t="s">
        <v>22</v>
      </c>
      <c r="B8" s="38">
        <v>39631</v>
      </c>
      <c r="C8" s="39"/>
      <c r="D8" s="40"/>
      <c r="F8" s="38">
        <v>39974</v>
      </c>
      <c r="G8" s="39"/>
      <c r="H8" s="40"/>
      <c r="J8" s="38">
        <v>40366</v>
      </c>
      <c r="K8" s="39"/>
      <c r="L8" s="40"/>
      <c r="N8" s="38">
        <v>41333</v>
      </c>
      <c r="O8" s="39"/>
      <c r="P8" s="40"/>
      <c r="R8" s="38">
        <v>41275</v>
      </c>
      <c r="S8" s="39"/>
      <c r="T8" s="40"/>
    </row>
    <row r="9" spans="1:21" x14ac:dyDescent="0.25">
      <c r="A9" s="2" t="s">
        <v>23</v>
      </c>
      <c r="B9" s="38">
        <v>42576</v>
      </c>
      <c r="C9" s="39"/>
      <c r="D9" s="40"/>
      <c r="F9" s="38">
        <v>42149</v>
      </c>
      <c r="G9" s="39"/>
      <c r="H9" s="40"/>
      <c r="J9" s="38">
        <v>45833</v>
      </c>
      <c r="K9" s="39"/>
      <c r="L9" s="40"/>
      <c r="N9" s="38">
        <v>42217</v>
      </c>
      <c r="O9" s="39"/>
      <c r="P9" s="40"/>
      <c r="R9" s="38">
        <v>42248</v>
      </c>
      <c r="S9" s="39"/>
      <c r="T9" s="40"/>
    </row>
    <row r="10" spans="1:21" x14ac:dyDescent="0.25">
      <c r="A10" s="2" t="s">
        <v>24</v>
      </c>
      <c r="B10" s="41">
        <v>0</v>
      </c>
      <c r="C10" s="42"/>
      <c r="D10" s="43"/>
      <c r="F10" s="41">
        <v>6</v>
      </c>
      <c r="G10" s="42"/>
      <c r="H10" s="43"/>
      <c r="J10" s="41">
        <v>12</v>
      </c>
      <c r="K10" s="42"/>
      <c r="L10" s="43"/>
      <c r="N10" s="41">
        <v>0</v>
      </c>
      <c r="O10" s="42"/>
      <c r="P10" s="43"/>
      <c r="R10" s="41">
        <v>0</v>
      </c>
      <c r="S10" s="42"/>
      <c r="T10" s="43"/>
    </row>
    <row r="11" spans="1:21" x14ac:dyDescent="0.25">
      <c r="A11" s="2" t="s">
        <v>25</v>
      </c>
      <c r="B11" s="32" t="s">
        <v>26</v>
      </c>
      <c r="C11" s="33"/>
      <c r="D11" s="34"/>
      <c r="F11" s="32" t="s">
        <v>27</v>
      </c>
      <c r="G11" s="33"/>
      <c r="H11" s="34"/>
      <c r="J11" s="32" t="s">
        <v>28</v>
      </c>
      <c r="K11" s="33"/>
      <c r="L11" s="34"/>
      <c r="N11" s="32" t="s">
        <v>29</v>
      </c>
      <c r="O11" s="33"/>
      <c r="P11" s="34"/>
      <c r="R11" s="32" t="s">
        <v>30</v>
      </c>
      <c r="S11" s="33"/>
      <c r="T11" s="34"/>
    </row>
    <row r="12" spans="1:21" s="4" customFormat="1" ht="30" customHeight="1" x14ac:dyDescent="0.25">
      <c r="A12" s="3" t="s">
        <v>31</v>
      </c>
      <c r="B12" s="44" t="s">
        <v>32</v>
      </c>
      <c r="C12" s="45"/>
      <c r="D12" s="46"/>
      <c r="F12" s="47" t="s">
        <v>33</v>
      </c>
      <c r="G12" s="48"/>
      <c r="H12" s="49"/>
      <c r="J12" s="50" t="s">
        <v>34</v>
      </c>
      <c r="K12" s="51"/>
      <c r="L12" s="52"/>
      <c r="N12" s="53" t="s">
        <v>35</v>
      </c>
      <c r="O12" s="54"/>
      <c r="P12" s="55"/>
      <c r="R12" s="50" t="s">
        <v>36</v>
      </c>
      <c r="S12" s="51"/>
      <c r="T12" s="52"/>
    </row>
    <row r="13" spans="1:21" x14ac:dyDescent="0.25">
      <c r="A13" s="2" t="s">
        <v>65</v>
      </c>
      <c r="B13" s="35">
        <v>15700826.039999999</v>
      </c>
      <c r="C13" s="36"/>
      <c r="D13" s="37"/>
      <c r="E13" s="5"/>
      <c r="F13" s="35">
        <v>8484848.3000000007</v>
      </c>
      <c r="G13" s="36"/>
      <c r="H13" s="37"/>
      <c r="J13" s="35">
        <v>208171653.19</v>
      </c>
      <c r="K13" s="36"/>
      <c r="L13" s="37"/>
      <c r="N13" s="35">
        <v>1493000</v>
      </c>
      <c r="O13" s="36"/>
      <c r="P13" s="37"/>
      <c r="R13" s="35">
        <v>3224490.78</v>
      </c>
      <c r="S13" s="36"/>
      <c r="T13" s="37"/>
    </row>
    <row r="14" spans="1:21" x14ac:dyDescent="0.25">
      <c r="A14" s="2" t="s">
        <v>37</v>
      </c>
      <c r="B14" s="56">
        <f>SUM(B18:B29)</f>
        <v>0</v>
      </c>
      <c r="C14" s="57"/>
      <c r="D14" s="58"/>
      <c r="E14" s="5"/>
      <c r="F14" s="56">
        <f>SUM(F18:F29)</f>
        <v>0</v>
      </c>
      <c r="G14" s="57"/>
      <c r="H14" s="58"/>
      <c r="J14" s="56">
        <f>SUM(J18:J29)</f>
        <v>0</v>
      </c>
      <c r="K14" s="57"/>
      <c r="L14" s="58"/>
      <c r="N14" s="56">
        <f>SUM(N18:N29)</f>
        <v>0</v>
      </c>
      <c r="O14" s="57"/>
      <c r="P14" s="58"/>
      <c r="R14" s="56">
        <f>SUM(R18:R29)</f>
        <v>0</v>
      </c>
      <c r="S14" s="57"/>
      <c r="T14" s="58"/>
    </row>
    <row r="15" spans="1:21" x14ac:dyDescent="0.25">
      <c r="A15" s="2" t="s">
        <v>38</v>
      </c>
      <c r="B15" s="56">
        <f>IF(C30&gt;D32, "La amortización es mayor al saldo de la deuda",SUM(C18:C29))</f>
        <v>2355123.87</v>
      </c>
      <c r="C15" s="57"/>
      <c r="D15" s="58"/>
      <c r="F15" s="56">
        <f>IF(G30&gt;H32, "La amortización es mayor al saldo de la deuda",SUM(G18:G29))</f>
        <v>3393939.4</v>
      </c>
      <c r="G15" s="57"/>
      <c r="H15" s="58"/>
      <c r="J15" s="56">
        <f>IF(K30&gt;L32, "La amortización es mayor al saldo de la deuda",SUM(K18:K29))</f>
        <v>756081.21</v>
      </c>
      <c r="K15" s="57"/>
      <c r="L15" s="58"/>
      <c r="N15" s="56">
        <f>IF(O30&gt;P32, "La amortización es mayor al saldo de la deuda",SUM(O18:O29))</f>
        <v>501000</v>
      </c>
      <c r="O15" s="57"/>
      <c r="P15" s="58"/>
      <c r="R15" s="56">
        <f>IF(S30&gt;T32, "La amortización es mayor al saldo de la deuda",SUM(S18:S29))</f>
        <v>363958.34</v>
      </c>
      <c r="S15" s="57"/>
      <c r="T15" s="58"/>
      <c r="U15" s="5"/>
    </row>
    <row r="16" spans="1:21" x14ac:dyDescent="0.25">
      <c r="A16" s="2" t="s">
        <v>39</v>
      </c>
      <c r="B16" s="56">
        <f>SUM(D18:D29)</f>
        <v>149226.72</v>
      </c>
      <c r="C16" s="57"/>
      <c r="D16" s="58"/>
      <c r="F16" s="56">
        <f>SUM(H18:H29)</f>
        <v>66415.63</v>
      </c>
      <c r="G16" s="57"/>
      <c r="H16" s="58"/>
      <c r="J16" s="56">
        <f>SUM(L18:L29)</f>
        <v>1502175.99</v>
      </c>
      <c r="K16" s="57"/>
      <c r="L16" s="58"/>
      <c r="N16" s="56">
        <f>SUM(P18:P29)</f>
        <v>30995.730000000003</v>
      </c>
      <c r="O16" s="57"/>
      <c r="P16" s="58"/>
      <c r="R16" s="56">
        <f>SUM(T18:T29)</f>
        <v>53479.98</v>
      </c>
      <c r="S16" s="57"/>
      <c r="T16" s="58"/>
      <c r="U16" s="5"/>
    </row>
    <row r="17" spans="1:20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  <c r="J17" s="6" t="s">
        <v>41</v>
      </c>
      <c r="K17" s="6" t="s">
        <v>42</v>
      </c>
      <c r="L17" s="6" t="s">
        <v>43</v>
      </c>
      <c r="N17" s="6" t="s">
        <v>41</v>
      </c>
      <c r="O17" s="6" t="s">
        <v>42</v>
      </c>
      <c r="P17" s="6" t="s">
        <v>43</v>
      </c>
      <c r="R17" s="6" t="s">
        <v>41</v>
      </c>
      <c r="S17" s="6" t="s">
        <v>42</v>
      </c>
      <c r="T17" s="6" t="s">
        <v>43</v>
      </c>
    </row>
    <row r="18" spans="1:20" x14ac:dyDescent="0.25">
      <c r="A18" s="7" t="s">
        <v>44</v>
      </c>
      <c r="B18" s="8"/>
      <c r="C18" s="9">
        <v>1570082.58</v>
      </c>
      <c r="D18" s="10">
        <v>103272.36</v>
      </c>
      <c r="F18" s="8"/>
      <c r="G18" s="9">
        <v>1696969.7</v>
      </c>
      <c r="H18" s="10">
        <v>37496.43</v>
      </c>
      <c r="J18" s="8"/>
      <c r="K18" s="9">
        <v>374297.63</v>
      </c>
      <c r="L18" s="10">
        <v>765794.12</v>
      </c>
      <c r="N18" s="8"/>
      <c r="O18" s="9">
        <v>334000</v>
      </c>
      <c r="P18" s="10">
        <v>21838.760000000002</v>
      </c>
      <c r="R18" s="8"/>
      <c r="S18" s="9">
        <v>363958.34</v>
      </c>
      <c r="T18" s="10">
        <v>53479.98</v>
      </c>
    </row>
    <row r="19" spans="1:20" x14ac:dyDescent="0.25">
      <c r="A19" s="11" t="s">
        <v>45</v>
      </c>
      <c r="B19" s="8"/>
      <c r="C19" s="9">
        <v>785041.29</v>
      </c>
      <c r="D19" s="10">
        <v>45954.36</v>
      </c>
      <c r="F19" s="8"/>
      <c r="G19" s="9">
        <v>1696969.7</v>
      </c>
      <c r="H19" s="10">
        <v>28919.200000000001</v>
      </c>
      <c r="J19" s="8"/>
      <c r="K19" s="9">
        <v>381783.58</v>
      </c>
      <c r="L19" s="10">
        <v>736381.87</v>
      </c>
      <c r="N19" s="8"/>
      <c r="O19" s="9">
        <v>167000</v>
      </c>
      <c r="P19" s="10">
        <v>9156.9699999999993</v>
      </c>
      <c r="R19" s="8"/>
      <c r="S19" s="9"/>
      <c r="T19" s="10"/>
    </row>
    <row r="20" spans="1:20" x14ac:dyDescent="0.25">
      <c r="A20" s="11" t="s">
        <v>46</v>
      </c>
      <c r="B20" s="8"/>
      <c r="C20" s="9"/>
      <c r="D20" s="10"/>
      <c r="F20" s="8"/>
      <c r="G20" s="9"/>
      <c r="H20" s="10"/>
      <c r="J20" s="8"/>
      <c r="K20" s="9"/>
      <c r="L20" s="10"/>
      <c r="N20" s="8"/>
      <c r="O20" s="9"/>
      <c r="P20" s="10"/>
      <c r="R20" s="8"/>
      <c r="S20" s="9"/>
      <c r="T20" s="10"/>
    </row>
    <row r="21" spans="1:20" x14ac:dyDescent="0.25">
      <c r="A21" s="11" t="s">
        <v>47</v>
      </c>
      <c r="B21" s="8"/>
      <c r="C21" s="9"/>
      <c r="D21" s="10"/>
      <c r="F21" s="8"/>
      <c r="G21" s="9"/>
      <c r="H21" s="10"/>
      <c r="J21" s="8"/>
      <c r="K21" s="9"/>
      <c r="L21" s="10"/>
      <c r="N21" s="8"/>
      <c r="O21" s="9"/>
      <c r="P21" s="10"/>
      <c r="R21" s="8"/>
      <c r="S21" s="9"/>
      <c r="T21" s="10"/>
    </row>
    <row r="22" spans="1:20" x14ac:dyDescent="0.25">
      <c r="A22" s="11" t="s">
        <v>48</v>
      </c>
      <c r="B22" s="8"/>
      <c r="C22" s="9"/>
      <c r="D22" s="10"/>
      <c r="F22" s="8"/>
      <c r="G22" s="9"/>
      <c r="H22" s="10"/>
      <c r="J22" s="8"/>
      <c r="K22" s="9"/>
      <c r="L22" s="10"/>
      <c r="N22" s="8"/>
      <c r="O22" s="9"/>
      <c r="P22" s="10"/>
      <c r="R22" s="8"/>
      <c r="S22" s="9"/>
      <c r="T22" s="10"/>
    </row>
    <row r="23" spans="1:20" x14ac:dyDescent="0.25">
      <c r="A23" s="11" t="s">
        <v>49</v>
      </c>
      <c r="B23" s="8"/>
      <c r="C23" s="9"/>
      <c r="D23" s="10"/>
      <c r="F23" s="8"/>
      <c r="G23" s="9"/>
      <c r="H23" s="10"/>
      <c r="J23" s="8"/>
      <c r="K23" s="9"/>
      <c r="L23" s="10"/>
      <c r="N23" s="8"/>
      <c r="O23" s="9"/>
      <c r="P23" s="10"/>
      <c r="R23" s="8"/>
      <c r="S23" s="9"/>
      <c r="T23" s="10"/>
    </row>
    <row r="24" spans="1:20" x14ac:dyDescent="0.25">
      <c r="A24" s="11" t="s">
        <v>50</v>
      </c>
      <c r="B24" s="8"/>
      <c r="C24" s="9"/>
      <c r="D24" s="10"/>
      <c r="F24" s="8"/>
      <c r="G24" s="9"/>
      <c r="H24" s="10"/>
      <c r="J24" s="8"/>
      <c r="K24" s="9"/>
      <c r="L24" s="10"/>
      <c r="N24" s="8"/>
      <c r="O24" s="9"/>
      <c r="P24" s="10"/>
      <c r="R24" s="8"/>
      <c r="S24" s="9"/>
      <c r="T24" s="10"/>
    </row>
    <row r="25" spans="1:20" x14ac:dyDescent="0.25">
      <c r="A25" s="11" t="s">
        <v>51</v>
      </c>
      <c r="B25" s="8"/>
      <c r="C25" s="9"/>
      <c r="D25" s="10"/>
      <c r="F25" s="8"/>
      <c r="G25" s="9"/>
      <c r="H25" s="10"/>
      <c r="J25" s="8"/>
      <c r="K25" s="9"/>
      <c r="L25" s="10"/>
      <c r="N25" s="8"/>
      <c r="O25" s="9"/>
      <c r="P25" s="10"/>
      <c r="R25" s="8"/>
      <c r="S25" s="9"/>
      <c r="T25" s="10"/>
    </row>
    <row r="26" spans="1:20" x14ac:dyDescent="0.25">
      <c r="A26" s="11" t="s">
        <v>52</v>
      </c>
      <c r="B26" s="8"/>
      <c r="C26" s="9"/>
      <c r="D26" s="10"/>
      <c r="F26" s="8"/>
      <c r="G26" s="9"/>
      <c r="H26" s="10"/>
      <c r="J26" s="8"/>
      <c r="K26" s="9"/>
      <c r="L26" s="10"/>
      <c r="N26" s="8"/>
      <c r="O26" s="9"/>
      <c r="P26" s="10"/>
      <c r="R26" s="8"/>
      <c r="S26" s="9"/>
      <c r="T26" s="10"/>
    </row>
    <row r="27" spans="1:20" x14ac:dyDescent="0.25">
      <c r="A27" s="11" t="s">
        <v>53</v>
      </c>
      <c r="B27" s="8"/>
      <c r="C27" s="9"/>
      <c r="D27" s="10"/>
      <c r="F27" s="8"/>
      <c r="G27" s="9"/>
      <c r="H27" s="10"/>
      <c r="J27" s="8"/>
      <c r="K27" s="9"/>
      <c r="L27" s="10"/>
      <c r="N27" s="8"/>
      <c r="O27" s="9"/>
      <c r="P27" s="10"/>
      <c r="R27" s="8"/>
      <c r="S27" s="9"/>
      <c r="T27" s="10"/>
    </row>
    <row r="28" spans="1:20" x14ac:dyDescent="0.25">
      <c r="A28" s="11" t="s">
        <v>54</v>
      </c>
      <c r="B28" s="8"/>
      <c r="C28" s="9"/>
      <c r="D28" s="10"/>
      <c r="F28" s="8"/>
      <c r="G28" s="9"/>
      <c r="H28" s="10"/>
      <c r="J28" s="8"/>
      <c r="K28" s="9"/>
      <c r="L28" s="10"/>
      <c r="N28" s="8"/>
      <c r="O28" s="9"/>
      <c r="P28" s="10"/>
      <c r="R28" s="8"/>
      <c r="S28" s="9"/>
      <c r="T28" s="10"/>
    </row>
    <row r="29" spans="1:20" x14ac:dyDescent="0.25">
      <c r="A29" s="12" t="s">
        <v>55</v>
      </c>
      <c r="B29" s="8"/>
      <c r="C29" s="9"/>
      <c r="D29" s="10"/>
      <c r="F29" s="8"/>
      <c r="G29" s="9"/>
      <c r="H29" s="10"/>
      <c r="J29" s="8"/>
      <c r="K29" s="9"/>
      <c r="L29" s="10"/>
      <c r="N29" s="8"/>
      <c r="O29" s="9"/>
      <c r="P29" s="10"/>
      <c r="R29" s="8"/>
      <c r="S29" s="9"/>
      <c r="T29" s="10"/>
    </row>
    <row r="30" spans="1:20" x14ac:dyDescent="0.25">
      <c r="A30" s="13" t="s">
        <v>56</v>
      </c>
      <c r="B30" s="14">
        <f>SUM(B18:B29)</f>
        <v>0</v>
      </c>
      <c r="C30" s="14">
        <f>SUM(C18:C29)</f>
        <v>2355123.87</v>
      </c>
      <c r="D30" s="14">
        <f>SUM(D18:D29)</f>
        <v>149226.72</v>
      </c>
      <c r="F30" s="14">
        <f>SUM(F18:F29)</f>
        <v>0</v>
      </c>
      <c r="G30" s="14">
        <f>SUM(G18:G29)</f>
        <v>3393939.4</v>
      </c>
      <c r="H30" s="14">
        <f>SUM(H18:H29)</f>
        <v>66415.63</v>
      </c>
      <c r="J30" s="14">
        <f>SUM(J18:J29)</f>
        <v>0</v>
      </c>
      <c r="K30" s="14">
        <f>SUM(K18:K29)</f>
        <v>756081.21</v>
      </c>
      <c r="L30" s="14">
        <f>SUM(L18:L29)</f>
        <v>1502175.99</v>
      </c>
      <c r="N30" s="14">
        <f>SUM(N18:N29)</f>
        <v>0</v>
      </c>
      <c r="O30" s="14">
        <f>SUM(O18:O29)</f>
        <v>501000</v>
      </c>
      <c r="P30" s="14">
        <f>SUM(P18:P29)</f>
        <v>30995.730000000003</v>
      </c>
      <c r="R30" s="14">
        <f>SUM(R18:R29)</f>
        <v>0</v>
      </c>
      <c r="S30" s="14">
        <f>SUM(S18:S29)</f>
        <v>363958.34</v>
      </c>
      <c r="T30" s="14">
        <f>SUM(T18:T29)</f>
        <v>53479.98</v>
      </c>
    </row>
    <row r="31" spans="1:20" x14ac:dyDescent="0.25">
      <c r="B31" t="s">
        <v>13</v>
      </c>
      <c r="C31" t="s">
        <v>57</v>
      </c>
      <c r="D31" s="15">
        <f>(B9-B8)/30.4</f>
        <v>96.875</v>
      </c>
      <c r="F31" t="s">
        <v>13</v>
      </c>
      <c r="G31" t="s">
        <v>57</v>
      </c>
      <c r="H31" s="15">
        <f>(F9-F8)/30.4</f>
        <v>71.546052631578945</v>
      </c>
      <c r="J31" t="s">
        <v>13</v>
      </c>
      <c r="K31" t="s">
        <v>57</v>
      </c>
      <c r="L31" s="15">
        <f>(J9-J8)/30.4</f>
        <v>179.83552631578948</v>
      </c>
      <c r="N31" t="s">
        <v>13</v>
      </c>
      <c r="O31" t="s">
        <v>57</v>
      </c>
      <c r="P31" s="15">
        <f>(N9-N8)/30.4</f>
        <v>29.078947368421055</v>
      </c>
      <c r="R31" t="s">
        <v>13</v>
      </c>
      <c r="S31" t="s">
        <v>57</v>
      </c>
      <c r="T31" s="15">
        <f>(R9-R8)/30.4</f>
        <v>32.006578947368425</v>
      </c>
    </row>
    <row r="32" spans="1:20" x14ac:dyDescent="0.25">
      <c r="B32" t="s">
        <v>58</v>
      </c>
      <c r="C32" t="s">
        <v>19</v>
      </c>
      <c r="D32" s="5">
        <f>B13+B14</f>
        <v>15700826.039999999</v>
      </c>
      <c r="F32" t="s">
        <v>58</v>
      </c>
      <c r="G32" t="s">
        <v>19</v>
      </c>
      <c r="H32" s="5">
        <f>F13+F14</f>
        <v>8484848.3000000007</v>
      </c>
      <c r="J32" t="s">
        <v>58</v>
      </c>
      <c r="K32" t="s">
        <v>19</v>
      </c>
      <c r="L32" s="5">
        <f>J13+J14</f>
        <v>208171653.19</v>
      </c>
      <c r="N32" t="s">
        <v>58</v>
      </c>
      <c r="O32" t="s">
        <v>19</v>
      </c>
      <c r="P32" s="5">
        <f>N13+N14</f>
        <v>1493000</v>
      </c>
      <c r="R32" t="s">
        <v>58</v>
      </c>
      <c r="S32" t="s">
        <v>19</v>
      </c>
      <c r="T32" s="5">
        <f>R13+R14</f>
        <v>3224490.78</v>
      </c>
    </row>
    <row r="33" spans="1:19" x14ac:dyDescent="0.25">
      <c r="B33" t="s">
        <v>14</v>
      </c>
      <c r="C33" t="s">
        <v>59</v>
      </c>
      <c r="F33" t="s">
        <v>14</v>
      </c>
      <c r="G33" t="s">
        <v>59</v>
      </c>
      <c r="J33" t="s">
        <v>14</v>
      </c>
      <c r="K33" t="s">
        <v>59</v>
      </c>
      <c r="N33" t="s">
        <v>14</v>
      </c>
      <c r="O33" t="s">
        <v>59</v>
      </c>
      <c r="R33" t="s">
        <v>14</v>
      </c>
      <c r="S33" t="s">
        <v>59</v>
      </c>
    </row>
    <row r="34" spans="1:19" x14ac:dyDescent="0.25">
      <c r="C34" t="s">
        <v>60</v>
      </c>
      <c r="G34" t="s">
        <v>60</v>
      </c>
      <c r="K34" t="s">
        <v>60</v>
      </c>
      <c r="O34" t="s">
        <v>60</v>
      </c>
      <c r="S34" t="s">
        <v>60</v>
      </c>
    </row>
    <row r="35" spans="1:19" x14ac:dyDescent="0.25">
      <c r="C35" t="s">
        <v>61</v>
      </c>
      <c r="G35" t="s">
        <v>61</v>
      </c>
      <c r="K35" t="s">
        <v>61</v>
      </c>
      <c r="O35" t="s">
        <v>61</v>
      </c>
      <c r="S35" t="s">
        <v>61</v>
      </c>
    </row>
    <row r="38" spans="1:19" x14ac:dyDescent="0.25">
      <c r="A38" t="s">
        <v>62</v>
      </c>
    </row>
    <row r="39" spans="1:19" x14ac:dyDescent="0.25">
      <c r="A39" t="s">
        <v>63</v>
      </c>
      <c r="P39" s="5"/>
    </row>
    <row r="40" spans="1:19" x14ac:dyDescent="0.25">
      <c r="A40" t="s">
        <v>64</v>
      </c>
    </row>
    <row r="43" spans="1:19" x14ac:dyDescent="0.25">
      <c r="D43" s="5">
        <f>+D18+52897.61</f>
        <v>156169.97</v>
      </c>
    </row>
  </sheetData>
  <mergeCells count="80">
    <mergeCell ref="B15:D15"/>
    <mergeCell ref="F15:H15"/>
    <mergeCell ref="J15:L15"/>
    <mergeCell ref="N15:P15"/>
    <mergeCell ref="R15:T15"/>
    <mergeCell ref="B16:D16"/>
    <mergeCell ref="F16:H16"/>
    <mergeCell ref="J16:L16"/>
    <mergeCell ref="N16:P16"/>
    <mergeCell ref="R16:T16"/>
    <mergeCell ref="B13:D13"/>
    <mergeCell ref="F13:H13"/>
    <mergeCell ref="J13:L13"/>
    <mergeCell ref="N13:P13"/>
    <mergeCell ref="R13:T13"/>
    <mergeCell ref="B14:D14"/>
    <mergeCell ref="F14:H14"/>
    <mergeCell ref="J14:L14"/>
    <mergeCell ref="N14:P14"/>
    <mergeCell ref="R14:T14"/>
    <mergeCell ref="B11:D11"/>
    <mergeCell ref="F11:H11"/>
    <mergeCell ref="J11:L11"/>
    <mergeCell ref="N11:P11"/>
    <mergeCell ref="R11:T11"/>
    <mergeCell ref="B12:D12"/>
    <mergeCell ref="F12:H12"/>
    <mergeCell ref="J12:L12"/>
    <mergeCell ref="N12:P12"/>
    <mergeCell ref="R12:T12"/>
    <mergeCell ref="B9:D9"/>
    <mergeCell ref="F9:H9"/>
    <mergeCell ref="J9:L9"/>
    <mergeCell ref="N9:P9"/>
    <mergeCell ref="R9:T9"/>
    <mergeCell ref="B10:D10"/>
    <mergeCell ref="F10:H10"/>
    <mergeCell ref="J10:L10"/>
    <mergeCell ref="N10:P10"/>
    <mergeCell ref="R10:T10"/>
    <mergeCell ref="B7:D7"/>
    <mergeCell ref="F7:H7"/>
    <mergeCell ref="J7:L7"/>
    <mergeCell ref="N7:P7"/>
    <mergeCell ref="R7:T7"/>
    <mergeCell ref="B8:D8"/>
    <mergeCell ref="F8:H8"/>
    <mergeCell ref="J8:L8"/>
    <mergeCell ref="N8:P8"/>
    <mergeCell ref="R8:T8"/>
    <mergeCell ref="B5:D5"/>
    <mergeCell ref="F5:H5"/>
    <mergeCell ref="J5:L5"/>
    <mergeCell ref="N5:P5"/>
    <mergeCell ref="R5:T5"/>
    <mergeCell ref="B6:D6"/>
    <mergeCell ref="F6:H6"/>
    <mergeCell ref="J6:L6"/>
    <mergeCell ref="N6:P6"/>
    <mergeCell ref="R6:T6"/>
    <mergeCell ref="B3:D3"/>
    <mergeCell ref="F3:H3"/>
    <mergeCell ref="J3:L3"/>
    <mergeCell ref="N3:P3"/>
    <mergeCell ref="R3:T3"/>
    <mergeCell ref="B4:D4"/>
    <mergeCell ref="F4:H4"/>
    <mergeCell ref="J4:L4"/>
    <mergeCell ref="N4:P4"/>
    <mergeCell ref="R4:T4"/>
    <mergeCell ref="B1:D1"/>
    <mergeCell ref="F1:H1"/>
    <mergeCell ref="J1:L1"/>
    <mergeCell ref="N1:P1"/>
    <mergeCell ref="R1:T1"/>
    <mergeCell ref="B2:D2"/>
    <mergeCell ref="F2:H2"/>
    <mergeCell ref="J2:L2"/>
    <mergeCell ref="N2:P2"/>
    <mergeCell ref="R2:T2"/>
  </mergeCells>
  <conditionalFormatting sqref="B2:D9 F2:H9 J2:L9 N2:P9 R2:T9 B10 F10 J10 N10 R10 J11:L11 N11:P11 R11:T11 B11:D13 F11:H13 J12 N12 R12 J13:L13 N13:P13 R13:T13">
    <cfRule type="containsBlanks" dxfId="42" priority="16">
      <formula>LEN(TRIM(B2))=0</formula>
    </cfRule>
  </conditionalFormatting>
  <conditionalFormatting sqref="B18:D29 F18:H29 J18:L29 N18:P29 R18:T29">
    <cfRule type="cellIs" dxfId="41" priority="17" operator="equal">
      <formula>0</formula>
    </cfRule>
  </conditionalFormatting>
  <dataValidations count="50">
    <dataValidation type="decimal" allowBlank="1" showInputMessage="1" showErrorMessage="1" errorTitle="NÚMERO INVALIDO" error="La amortización no puede ser mayor al saldo al inicio del ejercicio o un número negativo." sqref="B15:D15 F15:H15 J15:L15 N15:P15 R15:T15" xr:uid="{00000000-0002-0000-0000-000000000000}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 xr:uid="{00000000-0002-0000-0000-000001000000}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 xr:uid="{00000000-0002-0000-0000-000002000000}">
      <formula1>0</formula1>
      <formula2>B7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6:H7 R7:T7 N7:P7" xr:uid="{00000000-0002-0000-0000-000003000000}">
      <formula1>0</formula1>
      <formula2>B5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 xr:uid="{00000000-0002-0000-0000-000004000000}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 xr:uid="{00000000-0002-0000-0000-000005000000}">
      <formula1>$B$31:$B$33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 xr:uid="{00000000-0002-0000-0000-000006000000}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 F16:H16 J16:L16 N16:P16 R16:T16" xr:uid="{00000000-0002-0000-0000-000007000000}">
      <formula1>0</formula1>
    </dataValidation>
    <dataValidation allowBlank="1" showInputMessage="1" showErrorMessage="1" promptTitle="Descripción:" prompt="Nombre o razón social de la institución con la cual se tiene la contratación del crédito." sqref="B4:D4 F4:H4 J4:L4 N4:P4 R4:T4" xr:uid="{00000000-0002-0000-0000-000008000000}"/>
    <dataValidation allowBlank="1" showInputMessage="1" showErrorMessage="1" promptTitle="Descripción:" prompt="Relación general de la aplicación o destino del empréstito." sqref="B12:D12 F12:H12 J12 R12 N12" xr:uid="{00000000-0002-0000-0000-000009000000}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 xr:uid="{00000000-0002-0000-0000-00000A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 xr:uid="{00000000-0002-0000-0000-00000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 xr:uid="{00000000-0002-0000-0000-00000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 xr:uid="{00000000-0002-0000-0000-00000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 xr:uid="{00000000-0002-0000-0000-00000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 xr:uid="{00000000-0002-0000-0000-00000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 xr:uid="{00000000-0002-0000-0000-00001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 xr:uid="{00000000-0002-0000-0000-00001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 xr:uid="{00000000-0002-0000-0000-00001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 xr:uid="{00000000-0002-0000-0000-00001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 xr:uid="{00000000-0002-0000-0000-00001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 xr:uid="{00000000-0002-0000-0000-000015000000}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R2:T2 J2:L2 N2:P2 F2:H2" xr:uid="{00000000-0002-0000-0000-000016000000}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 R5:T5 N5:P5 J5:L5 F5:H5" xr:uid="{00000000-0002-0000-0000-000017000000}">
      <formula1>$C$31:$C$35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J6:L7 N6:P6 R6:T6" xr:uid="{00000000-0002-0000-0000-000018000000}">
      <formula1>0</formula1>
    </dataValidation>
    <dataValidation allowBlank="1" showInputMessage="1" showErrorMessage="1" promptTitle="Descripción:" prompt="Día, mes y año de recepción del empréstito." sqref="B8:D8 F8:H8 J8:L8 N8:P8 R8:T8" xr:uid="{00000000-0002-0000-0000-000019000000}"/>
    <dataValidation allowBlank="1" showInputMessage="1" showErrorMessage="1" promptTitle="Descripción:" prompt="Tipo de tasa contratada y especificaciones en el pago de intereses del crédito." sqref="B11:D11 F11:H11 N11:P11 R11:T11 J11:L11" xr:uid="{00000000-0002-0000-0000-00001A000000}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 xr:uid="{00000000-0002-0000-0000-00001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 xr:uid="{00000000-0002-0000-0000-00001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 xr:uid="{00000000-0002-0000-0000-00001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 xr:uid="{00000000-0002-0000-0000-00001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 xr:uid="{00000000-0002-0000-0000-00001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 xr:uid="{00000000-0002-0000-0000-00002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O25 S25 K25" xr:uid="{00000000-0002-0000-0000-00002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 xr:uid="{00000000-0002-0000-0000-00002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 xr:uid="{00000000-0002-0000-0000-00002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 xr:uid="{00000000-0002-0000-0000-00002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 xr:uid="{00000000-0002-0000-0000-00002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 xr:uid="{00000000-0002-0000-0000-00002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 xr:uid="{00000000-0002-0000-0000-00002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 xr:uid="{00000000-0002-0000-0000-00002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 xr:uid="{00000000-0002-0000-0000-00002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 xr:uid="{00000000-0002-0000-0000-00002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 xr:uid="{00000000-0002-0000-0000-00002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P25 T25 L25" xr:uid="{00000000-0002-0000-0000-00002C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 xr:uid="{00000000-0002-0000-0000-00002D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 xr:uid="{00000000-0002-0000-0000-00002E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 xr:uid="{00000000-0002-0000-0000-00002F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 xr:uid="{00000000-0002-0000-0000-000030000000}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 xr:uid="{00000000-0002-0000-0000-000031000000}">
      <formula1>0</formula1>
      <formula2>#REF!</formula2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F6:M20"/>
  <sheetViews>
    <sheetView workbookViewId="0">
      <selection activeCell="G20" sqref="G20:I20"/>
    </sheetView>
  </sheetViews>
  <sheetFormatPr baseColWidth="10" defaultRowHeight="15" x14ac:dyDescent="0.25"/>
  <cols>
    <col min="6" max="6" width="11.42578125" style="17"/>
    <col min="7" max="7" width="14.140625" style="17" bestFit="1" customWidth="1"/>
    <col min="8" max="8" width="11.42578125" style="17"/>
    <col min="9" max="9" width="14.140625" style="17" bestFit="1" customWidth="1"/>
    <col min="10" max="13" width="11.42578125" style="17"/>
  </cols>
  <sheetData>
    <row r="6" spans="7:9" x14ac:dyDescent="0.25">
      <c r="G6" s="24">
        <v>11629</v>
      </c>
      <c r="H6" s="24"/>
      <c r="I6" s="24">
        <v>13493</v>
      </c>
    </row>
    <row r="8" spans="7:9" x14ac:dyDescent="0.25">
      <c r="G8" s="17">
        <v>2185728.9700000002</v>
      </c>
      <c r="I8" s="17">
        <v>1228757.8700000001</v>
      </c>
    </row>
    <row r="9" spans="7:9" x14ac:dyDescent="0.25">
      <c r="G9" s="17">
        <v>2207586.2599999998</v>
      </c>
      <c r="I9" s="17">
        <v>1244117.3400000001</v>
      </c>
    </row>
    <row r="10" spans="7:9" x14ac:dyDescent="0.25">
      <c r="G10" s="17">
        <v>2229662.12</v>
      </c>
      <c r="I10" s="17">
        <v>1259668.81</v>
      </c>
    </row>
    <row r="11" spans="7:9" x14ac:dyDescent="0.25">
      <c r="G11" s="17">
        <v>2251958.75</v>
      </c>
      <c r="I11" s="17">
        <v>1275414.67</v>
      </c>
    </row>
    <row r="12" spans="7:9" x14ac:dyDescent="0.25">
      <c r="G12" s="17">
        <v>2274478.33</v>
      </c>
      <c r="I12" s="17">
        <v>1291357.3500000001</v>
      </c>
    </row>
    <row r="13" spans="7:9" x14ac:dyDescent="0.25">
      <c r="G13" s="17">
        <v>2297223.12</v>
      </c>
      <c r="I13" s="17">
        <v>1307499.32</v>
      </c>
    </row>
    <row r="14" spans="7:9" x14ac:dyDescent="0.25">
      <c r="G14" s="17">
        <v>2320195.35</v>
      </c>
      <c r="I14" s="17">
        <v>1323843.06</v>
      </c>
    </row>
    <row r="15" spans="7:9" x14ac:dyDescent="0.25">
      <c r="G15" s="17">
        <v>2343397.2999999998</v>
      </c>
      <c r="I15" s="17">
        <v>1340391.1000000001</v>
      </c>
    </row>
    <row r="16" spans="7:9" x14ac:dyDescent="0.25">
      <c r="G16" s="17">
        <v>2366831.27</v>
      </c>
      <c r="I16" s="17">
        <v>1357145.99</v>
      </c>
    </row>
    <row r="17" spans="7:9" x14ac:dyDescent="0.25">
      <c r="G17" s="17">
        <v>2390499.59</v>
      </c>
      <c r="I17" s="17">
        <v>1374110.31</v>
      </c>
    </row>
    <row r="18" spans="7:9" x14ac:dyDescent="0.25">
      <c r="G18" s="17">
        <v>2414404.58</v>
      </c>
      <c r="I18" s="17">
        <v>1391286.69</v>
      </c>
    </row>
    <row r="19" spans="7:9" x14ac:dyDescent="0.25">
      <c r="G19" s="17">
        <v>2438548.63</v>
      </c>
      <c r="I19" s="17">
        <v>1408677.77</v>
      </c>
    </row>
    <row r="20" spans="7:9" x14ac:dyDescent="0.25">
      <c r="G20" s="25">
        <f>SUM(G8:G19)</f>
        <v>27720514.27</v>
      </c>
      <c r="H20" s="25"/>
      <c r="I20" s="25">
        <f>SUM(I8:I19)</f>
        <v>15802270.279999999</v>
      </c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6"/>
  <sheetViews>
    <sheetView zoomScaleNormal="100" workbookViewId="0">
      <selection activeCell="F8" sqref="F8:H8"/>
    </sheetView>
  </sheetViews>
  <sheetFormatPr baseColWidth="10" defaultRowHeight="15" x14ac:dyDescent="0.25"/>
  <cols>
    <col min="1" max="1" width="24.140625" bestFit="1" customWidth="1"/>
    <col min="2" max="2" width="13" customWidth="1"/>
    <col min="3" max="3" width="20.5703125" bestFit="1" customWidth="1"/>
    <col min="4" max="4" width="13.7109375" bestFit="1" customWidth="1"/>
    <col min="6" max="6" width="15.140625" customWidth="1"/>
    <col min="7" max="8" width="16.5703125" customWidth="1"/>
    <col min="10" max="10" width="13.140625" style="17" bestFit="1" customWidth="1"/>
  </cols>
  <sheetData>
    <row r="1" spans="1:10" x14ac:dyDescent="0.25">
      <c r="A1" s="1" t="s">
        <v>0</v>
      </c>
      <c r="B1" s="31" t="s">
        <v>1</v>
      </c>
      <c r="C1" s="31"/>
      <c r="D1" s="31"/>
      <c r="F1" s="31" t="s">
        <v>2</v>
      </c>
      <c r="G1" s="31"/>
      <c r="H1" s="31"/>
    </row>
    <row r="2" spans="1:10" x14ac:dyDescent="0.25">
      <c r="A2" s="2" t="s">
        <v>6</v>
      </c>
      <c r="B2" s="28" t="s">
        <v>68</v>
      </c>
      <c r="C2" s="29"/>
      <c r="D2" s="30"/>
      <c r="F2" s="28" t="s">
        <v>69</v>
      </c>
      <c r="G2" s="29"/>
      <c r="H2" s="30"/>
    </row>
    <row r="3" spans="1:10" x14ac:dyDescent="0.25">
      <c r="A3" s="2" t="s">
        <v>12</v>
      </c>
      <c r="B3" s="32" t="s">
        <v>13</v>
      </c>
      <c r="C3" s="33"/>
      <c r="D3" s="34"/>
      <c r="F3" s="32" t="s">
        <v>13</v>
      </c>
      <c r="G3" s="33"/>
      <c r="H3" s="34"/>
    </row>
    <row r="4" spans="1:10" ht="15.75" customHeight="1" x14ac:dyDescent="0.25">
      <c r="A4" s="2" t="s">
        <v>15</v>
      </c>
      <c r="B4" s="32" t="s">
        <v>16</v>
      </c>
      <c r="C4" s="33"/>
      <c r="D4" s="34"/>
      <c r="F4" s="32" t="s">
        <v>16</v>
      </c>
      <c r="G4" s="33"/>
      <c r="H4" s="34"/>
    </row>
    <row r="5" spans="1:10" ht="15.75" customHeight="1" x14ac:dyDescent="0.25">
      <c r="A5" s="2" t="s">
        <v>18</v>
      </c>
      <c r="B5" s="32" t="s">
        <v>19</v>
      </c>
      <c r="C5" s="33"/>
      <c r="D5" s="34"/>
      <c r="F5" s="32" t="s">
        <v>19</v>
      </c>
      <c r="G5" s="33"/>
      <c r="H5" s="34"/>
    </row>
    <row r="6" spans="1:10" x14ac:dyDescent="0.25">
      <c r="A6" s="2" t="s">
        <v>20</v>
      </c>
      <c r="B6" s="35">
        <v>209935889</v>
      </c>
      <c r="C6" s="36"/>
      <c r="D6" s="37"/>
      <c r="F6" s="35">
        <v>176000000</v>
      </c>
      <c r="G6" s="36"/>
      <c r="H6" s="37"/>
    </row>
    <row r="7" spans="1:10" x14ac:dyDescent="0.25">
      <c r="A7" s="2" t="s">
        <v>21</v>
      </c>
      <c r="B7" s="35">
        <v>209935889</v>
      </c>
      <c r="C7" s="36"/>
      <c r="D7" s="37"/>
      <c r="F7" s="35">
        <f>F22+F26+F28+F29</f>
        <v>101150818.94</v>
      </c>
      <c r="G7" s="36"/>
      <c r="H7" s="37"/>
    </row>
    <row r="8" spans="1:10" x14ac:dyDescent="0.25">
      <c r="A8" s="2" t="s">
        <v>22</v>
      </c>
      <c r="B8" s="38">
        <v>40366</v>
      </c>
      <c r="C8" s="39"/>
      <c r="D8" s="40"/>
      <c r="F8" s="38">
        <v>43539</v>
      </c>
      <c r="G8" s="39"/>
      <c r="H8" s="40"/>
    </row>
    <row r="9" spans="1:10" x14ac:dyDescent="0.25">
      <c r="A9" s="2" t="s">
        <v>23</v>
      </c>
      <c r="B9" s="38">
        <v>45863</v>
      </c>
      <c r="C9" s="39"/>
      <c r="D9" s="40"/>
      <c r="F9" s="38">
        <v>47144</v>
      </c>
      <c r="G9" s="39"/>
      <c r="H9" s="40"/>
    </row>
    <row r="10" spans="1:10" x14ac:dyDescent="0.25">
      <c r="A10" s="2" t="s">
        <v>24</v>
      </c>
      <c r="B10" s="41">
        <v>12</v>
      </c>
      <c r="C10" s="42"/>
      <c r="D10" s="43"/>
      <c r="F10" s="41">
        <v>0</v>
      </c>
      <c r="G10" s="42"/>
      <c r="H10" s="43"/>
    </row>
    <row r="11" spans="1:10" x14ac:dyDescent="0.25">
      <c r="A11" s="2" t="s">
        <v>25</v>
      </c>
      <c r="B11" s="32" t="s">
        <v>28</v>
      </c>
      <c r="C11" s="33"/>
      <c r="D11" s="34"/>
      <c r="F11" s="32" t="s">
        <v>70</v>
      </c>
      <c r="G11" s="33"/>
      <c r="H11" s="34"/>
    </row>
    <row r="12" spans="1:10" s="4" customFormat="1" ht="30" customHeight="1" x14ac:dyDescent="0.25">
      <c r="A12" s="3" t="s">
        <v>31</v>
      </c>
      <c r="B12" s="50" t="s">
        <v>34</v>
      </c>
      <c r="C12" s="51"/>
      <c r="D12" s="52"/>
      <c r="F12" s="47" t="s">
        <v>71</v>
      </c>
      <c r="G12" s="48"/>
      <c r="H12" s="49"/>
      <c r="J12" s="18"/>
    </row>
    <row r="13" spans="1:10" x14ac:dyDescent="0.25">
      <c r="A13" s="2" t="s">
        <v>67</v>
      </c>
      <c r="B13" s="35">
        <v>141837192.15000001</v>
      </c>
      <c r="C13" s="36"/>
      <c r="D13" s="37"/>
      <c r="F13" s="35">
        <v>0</v>
      </c>
      <c r="G13" s="36"/>
      <c r="H13" s="37"/>
    </row>
    <row r="14" spans="1:10" x14ac:dyDescent="0.25">
      <c r="A14" s="2" t="s">
        <v>37</v>
      </c>
      <c r="B14" s="56">
        <f>SUM(B18:B29)</f>
        <v>0</v>
      </c>
      <c r="C14" s="57"/>
      <c r="D14" s="58"/>
      <c r="F14" s="56">
        <f>SUM(F18:F29)</f>
        <v>101150818.94</v>
      </c>
      <c r="G14" s="57"/>
      <c r="H14" s="58"/>
    </row>
    <row r="15" spans="1:10" x14ac:dyDescent="0.25">
      <c r="A15" s="2" t="s">
        <v>38</v>
      </c>
      <c r="B15" s="56">
        <f>SUM(C18:C29)</f>
        <v>17193937.400000002</v>
      </c>
      <c r="C15" s="57"/>
      <c r="D15" s="58"/>
      <c r="F15" s="56">
        <f>IF(G30&gt;H32, "La amortización es mayor al saldo de la deuda",SUM(G18:G29))</f>
        <v>0</v>
      </c>
      <c r="G15" s="57"/>
      <c r="H15" s="58"/>
    </row>
    <row r="16" spans="1:10" x14ac:dyDescent="0.25">
      <c r="A16" s="2" t="s">
        <v>39</v>
      </c>
      <c r="B16" s="56">
        <f>SUM(D18:D29)</f>
        <v>14287052.499999998</v>
      </c>
      <c r="C16" s="57"/>
      <c r="D16" s="58"/>
      <c r="F16" s="56">
        <f>SUM(H18:H29)</f>
        <v>697531.5</v>
      </c>
      <c r="G16" s="57"/>
      <c r="H16" s="58"/>
    </row>
    <row r="17" spans="1:8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</row>
    <row r="18" spans="1:8" x14ac:dyDescent="0.25">
      <c r="A18" s="7" t="s">
        <v>44</v>
      </c>
      <c r="B18" s="8"/>
      <c r="C18" s="9">
        <v>1355721.14</v>
      </c>
      <c r="D18" s="10">
        <v>1258665.1200000001</v>
      </c>
      <c r="F18" s="8"/>
      <c r="G18" s="9"/>
      <c r="H18" s="10"/>
    </row>
    <row r="19" spans="1:8" x14ac:dyDescent="0.25">
      <c r="A19" s="11" t="s">
        <v>45</v>
      </c>
      <c r="B19" s="8"/>
      <c r="C19" s="9">
        <v>1369278.35</v>
      </c>
      <c r="D19" s="10">
        <v>1295249.17</v>
      </c>
      <c r="F19" s="8"/>
      <c r="G19" s="9"/>
      <c r="H19" s="10"/>
    </row>
    <row r="20" spans="1:8" x14ac:dyDescent="0.25">
      <c r="A20" s="11" t="s">
        <v>46</v>
      </c>
      <c r="B20" s="8"/>
      <c r="C20" s="9">
        <v>1382971.13</v>
      </c>
      <c r="D20" s="10">
        <v>1152485.04</v>
      </c>
      <c r="F20" s="8"/>
      <c r="G20" s="9">
        <v>0</v>
      </c>
      <c r="H20" s="10"/>
    </row>
    <row r="21" spans="1:8" x14ac:dyDescent="0.25">
      <c r="A21" s="11" t="s">
        <v>47</v>
      </c>
      <c r="B21" s="8"/>
      <c r="C21" s="9">
        <v>1396800.84</v>
      </c>
      <c r="D21" s="10">
        <v>1260847.29</v>
      </c>
      <c r="F21" s="8"/>
      <c r="G21" s="9">
        <v>0</v>
      </c>
      <c r="H21" s="10"/>
    </row>
    <row r="22" spans="1:8" x14ac:dyDescent="0.25">
      <c r="A22" s="11" t="s">
        <v>48</v>
      </c>
      <c r="B22" s="8"/>
      <c r="C22" s="9">
        <v>1410768.85</v>
      </c>
      <c r="D22" s="10">
        <v>1287915.56</v>
      </c>
      <c r="F22" s="8">
        <v>592760</v>
      </c>
      <c r="G22" s="9">
        <v>0</v>
      </c>
      <c r="H22" s="10">
        <v>2719.39</v>
      </c>
    </row>
    <row r="23" spans="1:8" x14ac:dyDescent="0.25">
      <c r="A23" s="11" t="s">
        <v>49</v>
      </c>
      <c r="B23" s="8"/>
      <c r="C23" s="9">
        <v>1424876.54</v>
      </c>
      <c r="D23" s="10">
        <v>1157183.43</v>
      </c>
      <c r="F23" s="8"/>
      <c r="G23" s="9">
        <v>0</v>
      </c>
      <c r="H23" s="10">
        <v>0</v>
      </c>
    </row>
    <row r="24" spans="1:8" x14ac:dyDescent="0.25">
      <c r="A24" s="11" t="s">
        <v>50</v>
      </c>
      <c r="B24" s="8"/>
      <c r="C24" s="9">
        <v>1439125.31</v>
      </c>
      <c r="D24" s="10">
        <v>1185923.3400000001</v>
      </c>
      <c r="F24" s="8"/>
      <c r="G24" s="9">
        <v>0</v>
      </c>
      <c r="H24" s="10">
        <v>19330.240000000002</v>
      </c>
    </row>
    <row r="25" spans="1:8" x14ac:dyDescent="0.25">
      <c r="A25" s="11" t="s">
        <v>51</v>
      </c>
      <c r="B25" s="8"/>
      <c r="C25" s="9">
        <v>1453516.56</v>
      </c>
      <c r="D25" s="10">
        <v>1249069.94</v>
      </c>
      <c r="F25" s="8"/>
      <c r="G25" s="9">
        <v>0</v>
      </c>
      <c r="H25" s="10">
        <v>5252.96</v>
      </c>
    </row>
    <row r="26" spans="1:8" x14ac:dyDescent="0.25">
      <c r="A26" s="11" t="s">
        <v>52</v>
      </c>
      <c r="B26" s="8"/>
      <c r="C26" s="9">
        <v>1468051.72</v>
      </c>
      <c r="D26" s="10">
        <v>1135397.0900000001</v>
      </c>
      <c r="F26" s="8">
        <v>974620.02</v>
      </c>
      <c r="G26" s="9">
        <v>0</v>
      </c>
      <c r="H26" s="10">
        <v>8951.7900000000009</v>
      </c>
    </row>
    <row r="27" spans="1:8" x14ac:dyDescent="0.25">
      <c r="A27" s="11" t="s">
        <v>53</v>
      </c>
      <c r="B27" s="8"/>
      <c r="C27" s="9">
        <v>1482732.24</v>
      </c>
      <c r="D27" s="10">
        <v>1112413</v>
      </c>
      <c r="F27" s="8"/>
      <c r="G27" s="9"/>
      <c r="H27" s="10">
        <v>12594.21</v>
      </c>
    </row>
    <row r="28" spans="1:8" x14ac:dyDescent="0.25">
      <c r="A28" s="11" t="s">
        <v>54</v>
      </c>
      <c r="B28" s="8"/>
      <c r="C28" s="9">
        <v>1497559.56</v>
      </c>
      <c r="D28" s="10">
        <v>1114271.95</v>
      </c>
      <c r="F28" s="8">
        <v>978635.69</v>
      </c>
      <c r="G28" s="9"/>
      <c r="H28" s="10">
        <v>15550.01</v>
      </c>
    </row>
    <row r="29" spans="1:8" x14ac:dyDescent="0.25">
      <c r="A29" s="12" t="s">
        <v>55</v>
      </c>
      <c r="B29" s="8"/>
      <c r="C29" s="9">
        <v>1512535.16</v>
      </c>
      <c r="D29" s="10">
        <v>1077631.57</v>
      </c>
      <c r="F29" s="8">
        <v>98604803.230000004</v>
      </c>
      <c r="G29" s="9"/>
      <c r="H29" s="10">
        <v>633132.9</v>
      </c>
    </row>
    <row r="30" spans="1:8" x14ac:dyDescent="0.25">
      <c r="A30" s="13" t="s">
        <v>56</v>
      </c>
      <c r="B30" s="14">
        <f>SUM(B18:B29)</f>
        <v>0</v>
      </c>
      <c r="C30" s="14">
        <f>SUM(C18:C29)</f>
        <v>17193937.400000002</v>
      </c>
      <c r="D30" s="14">
        <f>SUM(D18:D29)</f>
        <v>14287052.499999998</v>
      </c>
      <c r="F30" s="14">
        <f>SUM(F18:F29)</f>
        <v>101150818.94</v>
      </c>
      <c r="G30" s="14">
        <f>SUM(G18:G29)</f>
        <v>0</v>
      </c>
      <c r="H30" s="14">
        <f>SUM(H18:H29)</f>
        <v>697531.5</v>
      </c>
    </row>
    <row r="31" spans="1:8" x14ac:dyDescent="0.25">
      <c r="D31" s="15"/>
      <c r="H31" s="15"/>
    </row>
    <row r="32" spans="1:8" x14ac:dyDescent="0.25">
      <c r="H32" s="5"/>
    </row>
    <row r="35" spans="1:4" ht="32.25" customHeight="1" x14ac:dyDescent="0.25">
      <c r="A35" s="59" t="s">
        <v>62</v>
      </c>
      <c r="B35" s="59"/>
      <c r="C35" s="59"/>
      <c r="D35" s="59"/>
    </row>
    <row r="36" spans="1:4" x14ac:dyDescent="0.25">
      <c r="A36" s="16" t="s">
        <v>66</v>
      </c>
    </row>
  </sheetData>
  <mergeCells count="33">
    <mergeCell ref="A35:D35"/>
    <mergeCell ref="B13:D13"/>
    <mergeCell ref="B14:D14"/>
    <mergeCell ref="B15:D15"/>
    <mergeCell ref="B16:D16"/>
    <mergeCell ref="B12:D12"/>
    <mergeCell ref="B6:D6"/>
    <mergeCell ref="B1:D1"/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F1:H1"/>
    <mergeCell ref="F2:H2"/>
    <mergeCell ref="F3:H3"/>
    <mergeCell ref="F4:H4"/>
    <mergeCell ref="F5:H5"/>
    <mergeCell ref="F6:H6"/>
    <mergeCell ref="F7:H7"/>
    <mergeCell ref="F8:H8"/>
    <mergeCell ref="F9:H9"/>
    <mergeCell ref="F10:H10"/>
    <mergeCell ref="F16:H16"/>
    <mergeCell ref="F11:H11"/>
    <mergeCell ref="F12:H12"/>
    <mergeCell ref="F13:H13"/>
    <mergeCell ref="F14:H14"/>
    <mergeCell ref="F15:H15"/>
  </mergeCells>
  <conditionalFormatting sqref="B2:D9 B10 B11:D11 B12 B13:D13">
    <cfRule type="containsBlanks" dxfId="40" priority="15">
      <formula>LEN(TRIM(B2))=0</formula>
    </cfRule>
  </conditionalFormatting>
  <conditionalFormatting sqref="B18:D29">
    <cfRule type="cellIs" dxfId="39" priority="16" operator="equal">
      <formula>0</formula>
    </cfRule>
  </conditionalFormatting>
  <conditionalFormatting sqref="F2:H9 F10 F11:H13">
    <cfRule type="containsBlanks" dxfId="38" priority="13">
      <formula>LEN(TRIM(F2))=0</formula>
    </cfRule>
  </conditionalFormatting>
  <conditionalFormatting sqref="F18:H29">
    <cfRule type="cellIs" dxfId="37" priority="14" operator="equal">
      <formula>0</formula>
    </cfRule>
  </conditionalFormatting>
  <dataValidations xWindow="358" yWindow="739" count="51"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" xr:uid="{00000000-0002-0000-0100-000000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" xr:uid="{00000000-0002-0000-0100-000001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" xr:uid="{00000000-0002-0000-0100-000002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" xr:uid="{00000000-0002-0000-0100-000003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" xr:uid="{00000000-0002-0000-0100-000004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H23:H24" xr:uid="{00000000-0002-0000-0100-00000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" xr:uid="{00000000-0002-0000-0100-00000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" xr:uid="{00000000-0002-0000-0100-00000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" xr:uid="{00000000-0002-0000-0100-00000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" xr:uid="{00000000-0002-0000-0100-00000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" xr:uid="{00000000-0002-0000-0100-00000A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" xr:uid="{00000000-0002-0000-0100-00000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" xr:uid="{00000000-0002-0000-0100-00000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" xr:uid="{00000000-0002-0000-0100-00000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" xr:uid="{00000000-0002-0000-0100-00000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" xr:uid="{00000000-0002-0000-0100-00000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" xr:uid="{00000000-0002-0000-0100-00001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" xr:uid="{00000000-0002-0000-0100-00001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" xr:uid="{00000000-0002-0000-0100-00001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" xr:uid="{00000000-0002-0000-0100-00001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" xr:uid="{00000000-0002-0000-0100-00001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" xr:uid="{00000000-0002-0000-0100-000015000000}">
      <formula1>0</formula1>
    </dataValidation>
    <dataValidation allowBlank="1" showInputMessage="1" showErrorMessage="1" promptTitle="Descripción:" prompt="Tipo de tasa contratada y especificaciones en el pago de intereses del crédito." sqref="B11:D11 F11:H11" xr:uid="{00000000-0002-0000-0100-000016000000}"/>
    <dataValidation allowBlank="1" showInputMessage="1" showErrorMessage="1" promptTitle="Descripción:" prompt="Día, mes y año de recepción del empréstito." sqref="B8:D8 F8:H8" xr:uid="{00000000-0002-0000-0100-000017000000}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7" xr:uid="{00000000-0002-0000-0100-000018000000}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" xr:uid="{00000000-0002-0000-0100-000019000000}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F2:H2" xr:uid="{00000000-0002-0000-0100-00001A000000}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" xr:uid="{00000000-0002-0000-0100-00001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" xr:uid="{00000000-0002-0000-0100-00001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" xr:uid="{00000000-0002-0000-0100-00001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" xr:uid="{00000000-0002-0000-0100-00001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" xr:uid="{00000000-0002-0000-0100-00001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:B24 F23:F24" xr:uid="{00000000-0002-0000-0100-00002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" xr:uid="{00000000-0002-0000-0100-00002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" xr:uid="{00000000-0002-0000-0100-00002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" xr:uid="{00000000-0002-0000-0100-00002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" xr:uid="{00000000-0002-0000-0100-00002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" xr:uid="{00000000-0002-0000-0100-000025000000}">
      <formula1>0</formula1>
    </dataValidation>
    <dataValidation allowBlank="1" showInputMessage="1" showErrorMessage="1" promptTitle="Descripción:" prompt="Relación general de la aplicación o destino del empréstito." sqref="B12 F12:H12" xr:uid="{00000000-0002-0000-0100-000026000000}"/>
    <dataValidation allowBlank="1" showInputMessage="1" showErrorMessage="1" promptTitle="Descripción:" prompt="Nombre o razón social de la institución con la cual se tiene la contratación del crédito." sqref="B4:D4 F4:H4" xr:uid="{00000000-0002-0000-0100-000027000000}"/>
    <dataValidation type="decimal" operator="greaterThanOrEqual" allowBlank="1" showInputMessage="1" showErrorMessage="1" errorTitle="NÚMERO INVALIDO" error="El interés pagado no debe de ser un número negativo" sqref="B16:D16 F16:H16" xr:uid="{00000000-0002-0000-0100-000028000000}">
      <formula1>0</formula1>
    </dataValidation>
    <dataValidation type="decimal" operator="greaterThanOrEqual" allowBlank="1" showInputMessage="1" showErrorMessage="1" errorTitle="NÚMERO INVALIDO" error="El empréstito no debe de ser un número negativo" sqref="B14:D14 F14:H14" xr:uid="{00000000-0002-0000-0100-000029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" xr:uid="{00000000-0002-0000-0100-00002A000000}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" xr:uid="{00000000-0002-0000-0100-00002B000000}">
      <formula1>0</formula1>
      <formula2>B7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" xr:uid="{00000000-0002-0000-0100-00002C000000}">
      <formula1>B8</formula1>
    </dataValidation>
    <dataValidation type="decimal" allowBlank="1" showInputMessage="1" showErrorMessage="1" errorTitle="NÚMERO INVALIDO" error="La amortización no puede ser mayor al saldo al inicio del ejercicio o un número negativo." sqref="B15:D15 F15:H15" xr:uid="{00000000-0002-0000-0100-00002D000000}">
      <formula1>0</formula1>
      <formula2>B13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G10" xr:uid="{00000000-0002-0000-0100-00002E000000}">
      <formula1>0</formula1>
      <formula2>D31</formula2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F5:H5" xr:uid="{00000000-0002-0000-0100-00002F000000}">
      <formula1>$C$31:$C$35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F3:H3" xr:uid="{00000000-0002-0000-0100-000030000000}">
      <formula1>$B$31:$B$33</formula1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F6:H7" xr:uid="{00000000-0002-0000-0100-000031000000}">
      <formula1>0</formula1>
      <formula2>F5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H10" xr:uid="{00000000-0002-0000-0100-000032000000}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O42"/>
  <sheetViews>
    <sheetView zoomScale="120" zoomScaleNormal="120" workbookViewId="0">
      <selection activeCell="G7" sqref="G7:I7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3.140625" style="17" bestFit="1" customWidth="1"/>
    <col min="12" max="12" width="14.28515625" bestFit="1" customWidth="1"/>
    <col min="15" max="15" width="15.140625" style="17" bestFit="1" customWidth="1"/>
  </cols>
  <sheetData>
    <row r="1" spans="2:15" x14ac:dyDescent="0.25">
      <c r="B1" s="1" t="s">
        <v>0</v>
      </c>
      <c r="C1" s="31" t="s">
        <v>1</v>
      </c>
      <c r="D1" s="31"/>
      <c r="E1" s="31"/>
      <c r="G1" s="31" t="s">
        <v>2</v>
      </c>
      <c r="H1" s="31"/>
      <c r="I1" s="31"/>
    </row>
    <row r="2" spans="2:15" x14ac:dyDescent="0.25">
      <c r="B2" s="2" t="s">
        <v>6</v>
      </c>
      <c r="C2" s="28" t="s">
        <v>68</v>
      </c>
      <c r="D2" s="29"/>
      <c r="E2" s="30"/>
      <c r="G2" s="28" t="s">
        <v>80</v>
      </c>
      <c r="H2" s="29"/>
      <c r="I2" s="30"/>
    </row>
    <row r="3" spans="2:15" x14ac:dyDescent="0.25">
      <c r="B3" s="2" t="s">
        <v>12</v>
      </c>
      <c r="C3" s="32" t="s">
        <v>13</v>
      </c>
      <c r="D3" s="33"/>
      <c r="E3" s="34"/>
      <c r="G3" s="32" t="s">
        <v>13</v>
      </c>
      <c r="H3" s="33"/>
      <c r="I3" s="34"/>
    </row>
    <row r="4" spans="2:15" ht="15.75" customHeight="1" x14ac:dyDescent="0.25">
      <c r="B4" s="2" t="s">
        <v>15</v>
      </c>
      <c r="C4" s="32" t="s">
        <v>16</v>
      </c>
      <c r="D4" s="33"/>
      <c r="E4" s="34"/>
      <c r="G4" s="32" t="s">
        <v>16</v>
      </c>
      <c r="H4" s="33"/>
      <c r="I4" s="34"/>
    </row>
    <row r="5" spans="2:15" ht="15.75" customHeight="1" x14ac:dyDescent="0.25">
      <c r="B5" s="2" t="s">
        <v>18</v>
      </c>
      <c r="C5" s="32" t="s">
        <v>19</v>
      </c>
      <c r="D5" s="33"/>
      <c r="E5" s="34"/>
      <c r="G5" s="32" t="s">
        <v>19</v>
      </c>
      <c r="H5" s="33"/>
      <c r="I5" s="34"/>
    </row>
    <row r="6" spans="2:15" x14ac:dyDescent="0.25">
      <c r="B6" s="2" t="s">
        <v>20</v>
      </c>
      <c r="C6" s="35">
        <v>209935889</v>
      </c>
      <c r="D6" s="36"/>
      <c r="E6" s="37"/>
      <c r="G6" s="35">
        <v>176000000</v>
      </c>
      <c r="H6" s="36"/>
      <c r="I6" s="37"/>
    </row>
    <row r="7" spans="2:15" x14ac:dyDescent="0.25">
      <c r="B7" s="2" t="s">
        <v>21</v>
      </c>
      <c r="C7" s="35">
        <v>209935889</v>
      </c>
      <c r="D7" s="36"/>
      <c r="E7" s="37"/>
      <c r="G7" s="35">
        <f>101150818.94+G14</f>
        <v>176000000</v>
      </c>
      <c r="H7" s="36"/>
      <c r="I7" s="37"/>
    </row>
    <row r="8" spans="2:15" x14ac:dyDescent="0.25">
      <c r="B8" s="2" t="s">
        <v>22</v>
      </c>
      <c r="C8" s="38">
        <v>40366</v>
      </c>
      <c r="D8" s="39"/>
      <c r="E8" s="40"/>
      <c r="G8" s="38">
        <v>43539</v>
      </c>
      <c r="H8" s="39"/>
      <c r="I8" s="40"/>
    </row>
    <row r="9" spans="2:15" x14ac:dyDescent="0.25">
      <c r="B9" s="2" t="s">
        <v>23</v>
      </c>
      <c r="C9" s="38">
        <v>45863</v>
      </c>
      <c r="D9" s="39"/>
      <c r="E9" s="40"/>
      <c r="G9" s="38">
        <v>47144</v>
      </c>
      <c r="H9" s="39"/>
      <c r="I9" s="40"/>
    </row>
    <row r="10" spans="2:15" x14ac:dyDescent="0.25">
      <c r="B10" s="2" t="s">
        <v>24</v>
      </c>
      <c r="C10" s="41">
        <v>12</v>
      </c>
      <c r="D10" s="42"/>
      <c r="E10" s="43"/>
      <c r="G10" s="41">
        <v>0</v>
      </c>
      <c r="H10" s="42"/>
      <c r="I10" s="43"/>
    </row>
    <row r="11" spans="2:15" x14ac:dyDescent="0.25">
      <c r="B11" s="2" t="s">
        <v>25</v>
      </c>
      <c r="C11" s="32" t="s">
        <v>28</v>
      </c>
      <c r="D11" s="33"/>
      <c r="E11" s="34"/>
      <c r="G11" s="32" t="s">
        <v>70</v>
      </c>
      <c r="H11" s="33"/>
      <c r="I11" s="34"/>
    </row>
    <row r="12" spans="2:15" s="4" customFormat="1" ht="30" customHeight="1" x14ac:dyDescent="0.25">
      <c r="B12" s="3" t="s">
        <v>31</v>
      </c>
      <c r="C12" s="50" t="s">
        <v>34</v>
      </c>
      <c r="D12" s="51"/>
      <c r="E12" s="52"/>
      <c r="G12" s="53" t="s">
        <v>71</v>
      </c>
      <c r="H12" s="54"/>
      <c r="I12" s="55"/>
      <c r="K12" s="18"/>
      <c r="O12" s="18"/>
    </row>
    <row r="13" spans="2:15" x14ac:dyDescent="0.25">
      <c r="B13" s="2" t="s">
        <v>76</v>
      </c>
      <c r="C13" s="35">
        <v>122462633.11</v>
      </c>
      <c r="D13" s="36"/>
      <c r="E13" s="37"/>
      <c r="G13" s="35">
        <f>101150818.94</f>
        <v>101150818.94</v>
      </c>
      <c r="H13" s="36"/>
      <c r="I13" s="37"/>
    </row>
    <row r="14" spans="2:15" x14ac:dyDescent="0.25">
      <c r="B14" s="2" t="s">
        <v>37</v>
      </c>
      <c r="C14" s="56">
        <f>SUM(C18:C29)</f>
        <v>0</v>
      </c>
      <c r="D14" s="57"/>
      <c r="E14" s="58"/>
      <c r="G14" s="56">
        <f>SUM(G18:G29)</f>
        <v>74849181.060000002</v>
      </c>
      <c r="H14" s="57"/>
      <c r="I14" s="58"/>
    </row>
    <row r="15" spans="2:15" x14ac:dyDescent="0.25">
      <c r="B15" s="2" t="s">
        <v>38</v>
      </c>
      <c r="C15" s="56">
        <f>SUM(D18:D29)</f>
        <v>19374559.040000003</v>
      </c>
      <c r="D15" s="57"/>
      <c r="E15" s="58"/>
      <c r="G15" s="56">
        <f>SUM(H18:H29)</f>
        <v>8522937.2799999993</v>
      </c>
      <c r="H15" s="57"/>
      <c r="I15" s="58"/>
    </row>
    <row r="16" spans="2:15" x14ac:dyDescent="0.25">
      <c r="B16" s="2" t="s">
        <v>39</v>
      </c>
      <c r="C16" s="56">
        <f>SUM(E18:E29)</f>
        <v>9345044.3300000001</v>
      </c>
      <c r="D16" s="57"/>
      <c r="E16" s="58"/>
      <c r="G16" s="56">
        <f>SUM(I18:I29)</f>
        <v>11124945.25</v>
      </c>
      <c r="H16" s="57"/>
      <c r="I16" s="5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22">
        <v>1527660.51</v>
      </c>
      <c r="E18" s="22">
        <v>1072604.3600000001</v>
      </c>
      <c r="G18" s="8">
        <v>0</v>
      </c>
      <c r="H18" s="9">
        <v>0</v>
      </c>
      <c r="I18" s="22">
        <v>763145</v>
      </c>
    </row>
    <row r="19" spans="2:15" x14ac:dyDescent="0.25">
      <c r="B19" s="11" t="s">
        <v>45</v>
      </c>
      <c r="C19" s="8"/>
      <c r="D19" s="22">
        <v>1542937.12</v>
      </c>
      <c r="E19" s="22">
        <v>956492.02</v>
      </c>
      <c r="G19" s="8">
        <v>0</v>
      </c>
      <c r="H19" s="9">
        <v>0</v>
      </c>
      <c r="I19" s="22">
        <v>758005.97</v>
      </c>
    </row>
    <row r="20" spans="2:15" x14ac:dyDescent="0.25">
      <c r="B20" s="11" t="s">
        <v>46</v>
      </c>
      <c r="C20" s="8"/>
      <c r="D20" s="22">
        <v>1558366.49</v>
      </c>
      <c r="E20" s="22">
        <v>921437.16</v>
      </c>
      <c r="G20" s="22">
        <v>74849181.060000002</v>
      </c>
      <c r="H20" s="22">
        <v>805443.77</v>
      </c>
      <c r="I20" s="22">
        <v>1078305.05</v>
      </c>
    </row>
    <row r="21" spans="2:15" x14ac:dyDescent="0.25">
      <c r="B21" s="11" t="s">
        <v>47</v>
      </c>
      <c r="C21" s="8"/>
      <c r="D21" s="22">
        <v>1573950.15</v>
      </c>
      <c r="E21" s="22">
        <v>975378.98</v>
      </c>
      <c r="G21" s="8">
        <v>0</v>
      </c>
      <c r="H21" s="22">
        <v>815511.82</v>
      </c>
      <c r="I21" s="22">
        <v>1160474.1399999999</v>
      </c>
    </row>
    <row r="22" spans="2:15" x14ac:dyDescent="0.25">
      <c r="B22" s="11" t="s">
        <v>48</v>
      </c>
      <c r="C22" s="8"/>
      <c r="D22" s="22">
        <v>1589689.65</v>
      </c>
      <c r="E22" s="22">
        <v>760206.01</v>
      </c>
      <c r="G22" s="8">
        <v>0</v>
      </c>
      <c r="H22" s="22">
        <v>825705.72</v>
      </c>
      <c r="I22" s="22">
        <v>1156202.82</v>
      </c>
    </row>
    <row r="23" spans="2:15" x14ac:dyDescent="0.25">
      <c r="B23" s="11" t="s">
        <v>49</v>
      </c>
      <c r="C23" s="8"/>
      <c r="D23" s="9">
        <v>1605586.55</v>
      </c>
      <c r="E23" s="10">
        <v>773870.68</v>
      </c>
      <c r="G23" s="8">
        <v>0</v>
      </c>
      <c r="H23" s="9">
        <v>836027.04</v>
      </c>
      <c r="I23" s="10">
        <v>970832.79</v>
      </c>
    </row>
    <row r="24" spans="2:15" x14ac:dyDescent="0.25">
      <c r="B24" s="11" t="s">
        <v>50</v>
      </c>
      <c r="C24" s="8"/>
      <c r="D24" s="9">
        <v>1621642.42</v>
      </c>
      <c r="E24" s="10">
        <v>775857.1</v>
      </c>
      <c r="G24" s="8">
        <v>0</v>
      </c>
      <c r="H24" s="9">
        <v>846477.38</v>
      </c>
      <c r="I24" s="10">
        <v>966365.35</v>
      </c>
    </row>
    <row r="25" spans="2:15" x14ac:dyDescent="0.25">
      <c r="B25" s="11" t="s">
        <v>51</v>
      </c>
      <c r="C25" s="8"/>
      <c r="D25" s="9">
        <v>1637858.84</v>
      </c>
      <c r="E25" s="10">
        <v>647827.54</v>
      </c>
      <c r="G25" s="8">
        <v>0</v>
      </c>
      <c r="H25" s="9">
        <v>857058.34</v>
      </c>
      <c r="I25" s="10">
        <v>946829.26</v>
      </c>
    </row>
    <row r="26" spans="2:15" x14ac:dyDescent="0.25">
      <c r="B26" s="11" t="s">
        <v>52</v>
      </c>
      <c r="C26" s="8"/>
      <c r="D26" s="9">
        <v>1654237.43</v>
      </c>
      <c r="E26" s="10">
        <f>639006.13+2224.76</f>
        <v>641230.89</v>
      </c>
      <c r="G26" s="8">
        <v>0</v>
      </c>
      <c r="H26" s="9">
        <v>867771.57</v>
      </c>
      <c r="I26" s="10">
        <v>851149.81</v>
      </c>
    </row>
    <row r="27" spans="2:15" x14ac:dyDescent="0.25">
      <c r="B27" s="11" t="s">
        <v>53</v>
      </c>
      <c r="C27" s="8"/>
      <c r="D27" s="9">
        <v>1670779.8</v>
      </c>
      <c r="E27" s="10">
        <v>624728.55000000005</v>
      </c>
      <c r="G27" s="8">
        <v>0</v>
      </c>
      <c r="H27" s="9">
        <v>878618.72</v>
      </c>
      <c r="I27" s="10">
        <v>923987.33</v>
      </c>
    </row>
    <row r="28" spans="2:15" x14ac:dyDescent="0.25">
      <c r="B28" s="11" t="s">
        <v>54</v>
      </c>
      <c r="C28" s="8"/>
      <c r="D28" s="9">
        <v>1687487.6</v>
      </c>
      <c r="E28" s="10">
        <v>574808.88</v>
      </c>
      <c r="G28" s="8">
        <v>0</v>
      </c>
      <c r="H28" s="9">
        <v>889601.45</v>
      </c>
      <c r="I28" s="10">
        <v>725585.81</v>
      </c>
    </row>
    <row r="29" spans="2:15" x14ac:dyDescent="0.25">
      <c r="B29" s="12" t="s">
        <v>55</v>
      </c>
      <c r="C29" s="8"/>
      <c r="D29" s="9">
        <v>1704362.48</v>
      </c>
      <c r="E29" s="10">
        <v>620602.16</v>
      </c>
      <c r="G29" s="8">
        <v>0</v>
      </c>
      <c r="H29" s="9">
        <v>900721.47</v>
      </c>
      <c r="I29" s="10">
        <v>824061.92</v>
      </c>
    </row>
    <row r="30" spans="2:15" x14ac:dyDescent="0.25">
      <c r="B30" s="13" t="s">
        <v>56</v>
      </c>
      <c r="C30" s="14">
        <f>SUM(C18:C29)</f>
        <v>0</v>
      </c>
      <c r="D30" s="14">
        <f>SUM(D18:D29)</f>
        <v>19374559.040000003</v>
      </c>
      <c r="E30" s="14">
        <f>SUM(E18:E29)</f>
        <v>9345044.3300000001</v>
      </c>
      <c r="G30" s="14">
        <f>SUM(G18:G29)</f>
        <v>74849181.060000002</v>
      </c>
      <c r="H30" s="14">
        <f>SUM(H18:H29)</f>
        <v>8522937.2799999993</v>
      </c>
      <c r="I30" s="14">
        <f>SUM(I18:I29)</f>
        <v>11124945.25</v>
      </c>
      <c r="L30" s="5"/>
    </row>
    <row r="31" spans="2:15" x14ac:dyDescent="0.25">
      <c r="E31" s="15"/>
      <c r="I31" s="15"/>
      <c r="L31" s="5"/>
    </row>
    <row r="32" spans="2:15" x14ac:dyDescent="0.25">
      <c r="B32" t="s">
        <v>62</v>
      </c>
      <c r="I32" s="5"/>
      <c r="K32" s="19"/>
      <c r="L32" s="5"/>
      <c r="O32" s="19"/>
    </row>
    <row r="33" spans="2:15" x14ac:dyDescent="0.25">
      <c r="B33" s="16" t="s">
        <v>81</v>
      </c>
      <c r="K33" s="19"/>
      <c r="O33" s="19"/>
    </row>
    <row r="34" spans="2:15" x14ac:dyDescent="0.25">
      <c r="K34" s="19"/>
      <c r="L34" s="20"/>
      <c r="O34" s="19"/>
    </row>
    <row r="35" spans="2:15" ht="32.25" customHeight="1" x14ac:dyDescent="0.25"/>
    <row r="36" spans="2:15" x14ac:dyDescent="0.25">
      <c r="L36" s="21"/>
    </row>
    <row r="38" spans="2:15" x14ac:dyDescent="0.25">
      <c r="E38" s="17"/>
    </row>
    <row r="39" spans="2:15" x14ac:dyDescent="0.25">
      <c r="E39" s="17"/>
    </row>
    <row r="40" spans="2:15" x14ac:dyDescent="0.25">
      <c r="E40" s="17"/>
    </row>
    <row r="41" spans="2:15" x14ac:dyDescent="0.25">
      <c r="E41" s="17"/>
    </row>
    <row r="42" spans="2:15" x14ac:dyDescent="0.25">
      <c r="E42" s="17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C22 C23:E29">
    <cfRule type="cellIs" dxfId="36" priority="6" operator="equal">
      <formula>0</formula>
    </cfRule>
  </conditionalFormatting>
  <conditionalFormatting sqref="C2:E9 C10 C11:E11 C12 C13:E13">
    <cfRule type="containsBlanks" dxfId="35" priority="5">
      <formula>LEN(TRIM(C2))=0</formula>
    </cfRule>
  </conditionalFormatting>
  <conditionalFormatting sqref="G18:H19 G21:G22 G23:I29">
    <cfRule type="cellIs" dxfId="34" priority="4" operator="equal">
      <formula>0</formula>
    </cfRule>
  </conditionalFormatting>
  <conditionalFormatting sqref="G2:I9 G10 G11:I13">
    <cfRule type="containsBlanks" dxfId="33" priority="3">
      <formula>LEN(TRIM(G2))=0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 xr:uid="{00000000-0002-0000-0200-000000000000}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 xr:uid="{00000000-0002-0000-0200-000001000000}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 xr:uid="{00000000-0002-0000-0200-000002000000}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 xr:uid="{00000000-0002-0000-0200-000003000000}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 xr:uid="{00000000-0002-0000-0200-000004000000}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 xr:uid="{00000000-0002-0000-0200-000005000000}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 xr:uid="{00000000-0002-0000-0200-000006000000}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 xr:uid="{00000000-0002-0000-0200-000007000000}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 xr:uid="{00000000-0002-0000-0200-000008000000}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 xr:uid="{00000000-0002-0000-0200-000009000000}"/>
    <dataValidation allowBlank="1" showInputMessage="1" showErrorMessage="1" promptTitle="Descripción:" prompt="Relación general de la aplicación o destino del empréstito." sqref="C12 G12:I12" xr:uid="{00000000-0002-0000-0200-00000A000000}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 xr:uid="{00000000-0002-0000-0200-00000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 xr:uid="{00000000-0002-0000-0200-00000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 G20" xr:uid="{00000000-0002-0000-0200-00000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1" xr:uid="{00000000-0002-0000-0200-00000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 xr:uid="{00000000-0002-0000-0200-00000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 xr:uid="{00000000-0002-0000-0200-00001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 xr:uid="{00000000-0002-0000-0200-00001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 xr:uid="{00000000-0002-0000-0200-00001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 xr:uid="{00000000-0002-0000-0200-00001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 xr:uid="{00000000-0002-0000-0200-00001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 xr:uid="{00000000-0002-0000-0200-000015000000}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 xr:uid="{00000000-0002-0000-0200-000016000000}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 xr:uid="{00000000-0002-0000-0200-000017000000}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 xr:uid="{00000000-0002-0000-0200-000018000000}">
      <formula1>0</formula1>
    </dataValidation>
    <dataValidation allowBlank="1" showInputMessage="1" showErrorMessage="1" promptTitle="Descripción:" prompt="Día, mes y año de recepción del empréstito." sqref="C8:E8 G8:I8" xr:uid="{00000000-0002-0000-0200-000019000000}"/>
    <dataValidation allowBlank="1" showInputMessage="1" showErrorMessage="1" promptTitle="Descripción:" prompt="Tipo de tasa contratada y especificaciones en el pago de intereses del crédito." sqref="C11:E11 G11:I11" xr:uid="{00000000-0002-0000-0200-00001A000000}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 xr:uid="{00000000-0002-0000-0200-00001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 xr:uid="{00000000-0002-0000-0200-00001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 xr:uid="{00000000-0002-0000-0200-00001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 xr:uid="{00000000-0002-0000-0200-00001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 xr:uid="{00000000-0002-0000-0200-00001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 xr:uid="{00000000-0002-0000-0200-00002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 xr:uid="{00000000-0002-0000-0200-00002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 xr:uid="{00000000-0002-0000-0200-00002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 xr:uid="{00000000-0002-0000-0200-00002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 xr:uid="{00000000-0002-0000-0200-00002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 xr:uid="{00000000-0002-0000-0200-00002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E18 I18" xr:uid="{00000000-0002-0000-0200-00002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E19 I19" xr:uid="{00000000-0002-0000-0200-00002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E20 I20" xr:uid="{00000000-0002-0000-0200-00002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E21 I21" xr:uid="{00000000-0002-0000-0200-00002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E22 I22" xr:uid="{00000000-0002-0000-0200-00002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E23:E24 I23:I24" xr:uid="{00000000-0002-0000-0200-00002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 xr:uid="{00000000-0002-0000-0200-00002C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 xr:uid="{00000000-0002-0000-0200-00002D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 xr:uid="{00000000-0002-0000-0200-00002E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 xr:uid="{00000000-0002-0000-0200-00002F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 xr:uid="{00000000-0002-0000-0200-000030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 xr:uid="{00000000-0002-0000-0200-000031000000}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 xr:uid="{00000000-0002-0000-0200-000032000000}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42"/>
  <sheetViews>
    <sheetView topLeftCell="A9" zoomScale="120" zoomScaleNormal="120" workbookViewId="0">
      <selection activeCell="L13" sqref="L13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5.5703125" style="17" bestFit="1" customWidth="1"/>
    <col min="12" max="12" width="14.28515625" bestFit="1" customWidth="1"/>
    <col min="15" max="15" width="15.140625" style="17" bestFit="1" customWidth="1"/>
  </cols>
  <sheetData>
    <row r="1" spans="2:15" x14ac:dyDescent="0.25">
      <c r="B1" s="1" t="s">
        <v>0</v>
      </c>
      <c r="C1" s="31" t="s">
        <v>1</v>
      </c>
      <c r="D1" s="31"/>
      <c r="E1" s="31"/>
      <c r="G1" s="31" t="s">
        <v>2</v>
      </c>
      <c r="H1" s="31"/>
      <c r="I1" s="31"/>
    </row>
    <row r="2" spans="2:15" x14ac:dyDescent="0.25">
      <c r="B2" s="2" t="s">
        <v>6</v>
      </c>
      <c r="C2" s="28" t="s">
        <v>68</v>
      </c>
      <c r="D2" s="29"/>
      <c r="E2" s="30"/>
      <c r="G2" s="28" t="s">
        <v>80</v>
      </c>
      <c r="H2" s="29"/>
      <c r="I2" s="30"/>
    </row>
    <row r="3" spans="2:15" x14ac:dyDescent="0.25">
      <c r="B3" s="2" t="s">
        <v>12</v>
      </c>
      <c r="C3" s="32" t="s">
        <v>13</v>
      </c>
      <c r="D3" s="33"/>
      <c r="E3" s="34"/>
      <c r="G3" s="32" t="s">
        <v>13</v>
      </c>
      <c r="H3" s="33"/>
      <c r="I3" s="34"/>
    </row>
    <row r="4" spans="2:15" ht="15.75" customHeight="1" x14ac:dyDescent="0.25">
      <c r="B4" s="2" t="s">
        <v>15</v>
      </c>
      <c r="C4" s="32" t="s">
        <v>16</v>
      </c>
      <c r="D4" s="33"/>
      <c r="E4" s="34"/>
      <c r="G4" s="32" t="s">
        <v>16</v>
      </c>
      <c r="H4" s="33"/>
      <c r="I4" s="34"/>
    </row>
    <row r="5" spans="2:15" ht="15.75" customHeight="1" x14ac:dyDescent="0.25">
      <c r="B5" s="2" t="s">
        <v>18</v>
      </c>
      <c r="C5" s="32" t="s">
        <v>19</v>
      </c>
      <c r="D5" s="33"/>
      <c r="E5" s="34"/>
      <c r="G5" s="32" t="s">
        <v>19</v>
      </c>
      <c r="H5" s="33"/>
      <c r="I5" s="34"/>
    </row>
    <row r="6" spans="2:15" x14ac:dyDescent="0.25">
      <c r="B6" s="2" t="s">
        <v>20</v>
      </c>
      <c r="C6" s="35">
        <v>209935889</v>
      </c>
      <c r="D6" s="36"/>
      <c r="E6" s="37"/>
      <c r="G6" s="35">
        <v>176000000</v>
      </c>
      <c r="H6" s="36"/>
      <c r="I6" s="37"/>
    </row>
    <row r="7" spans="2:15" x14ac:dyDescent="0.25">
      <c r="B7" s="2" t="s">
        <v>21</v>
      </c>
      <c r="C7" s="35">
        <v>209935889</v>
      </c>
      <c r="D7" s="36"/>
      <c r="E7" s="37"/>
      <c r="G7" s="35">
        <v>176000000</v>
      </c>
      <c r="H7" s="36"/>
      <c r="I7" s="37"/>
    </row>
    <row r="8" spans="2:15" x14ac:dyDescent="0.25">
      <c r="B8" s="2" t="s">
        <v>22</v>
      </c>
      <c r="C8" s="38">
        <v>40366</v>
      </c>
      <c r="D8" s="39"/>
      <c r="E8" s="40"/>
      <c r="G8" s="38">
        <v>43539</v>
      </c>
      <c r="H8" s="39"/>
      <c r="I8" s="40"/>
    </row>
    <row r="9" spans="2:15" x14ac:dyDescent="0.25">
      <c r="B9" s="2" t="s">
        <v>23</v>
      </c>
      <c r="C9" s="38">
        <v>45863</v>
      </c>
      <c r="D9" s="39"/>
      <c r="E9" s="40"/>
      <c r="G9" s="38">
        <v>47144</v>
      </c>
      <c r="H9" s="39"/>
      <c r="I9" s="40"/>
    </row>
    <row r="10" spans="2:15" x14ac:dyDescent="0.25">
      <c r="B10" s="2" t="s">
        <v>24</v>
      </c>
      <c r="C10" s="41">
        <v>12</v>
      </c>
      <c r="D10" s="42"/>
      <c r="E10" s="43"/>
      <c r="G10" s="41">
        <v>0</v>
      </c>
      <c r="H10" s="42"/>
      <c r="I10" s="43"/>
    </row>
    <row r="11" spans="2:15" x14ac:dyDescent="0.25">
      <c r="B11" s="2" t="s">
        <v>25</v>
      </c>
      <c r="C11" s="32" t="s">
        <v>28</v>
      </c>
      <c r="D11" s="33"/>
      <c r="E11" s="34"/>
      <c r="G11" s="32" t="s">
        <v>70</v>
      </c>
      <c r="H11" s="33"/>
      <c r="I11" s="34"/>
    </row>
    <row r="12" spans="2:15" s="4" customFormat="1" ht="30" customHeight="1" x14ac:dyDescent="0.25">
      <c r="B12" s="3" t="s">
        <v>31</v>
      </c>
      <c r="C12" s="50" t="s">
        <v>34</v>
      </c>
      <c r="D12" s="51"/>
      <c r="E12" s="52"/>
      <c r="G12" s="53" t="s">
        <v>71</v>
      </c>
      <c r="H12" s="54"/>
      <c r="I12" s="55"/>
      <c r="K12" s="18"/>
      <c r="O12" s="18"/>
    </row>
    <row r="13" spans="2:15" x14ac:dyDescent="0.25">
      <c r="B13" s="2" t="s">
        <v>82</v>
      </c>
      <c r="C13" s="35">
        <v>122462633.11</v>
      </c>
      <c r="D13" s="36"/>
      <c r="E13" s="37"/>
      <c r="G13" s="35">
        <v>167477062.72</v>
      </c>
      <c r="H13" s="36"/>
      <c r="I13" s="37"/>
      <c r="K13" s="21"/>
    </row>
    <row r="14" spans="2:15" x14ac:dyDescent="0.25">
      <c r="B14" s="2" t="s">
        <v>37</v>
      </c>
      <c r="C14" s="56">
        <f>SUM(C18:C29)</f>
        <v>0</v>
      </c>
      <c r="D14" s="57"/>
      <c r="E14" s="58"/>
      <c r="G14" s="56">
        <f>SUM(G18:G29)</f>
        <v>0</v>
      </c>
      <c r="H14" s="57"/>
      <c r="I14" s="58"/>
    </row>
    <row r="15" spans="2:15" x14ac:dyDescent="0.25">
      <c r="B15" s="2" t="s">
        <v>38</v>
      </c>
      <c r="C15" s="56">
        <f>SUM(D18:D29)</f>
        <v>21831738.060000002</v>
      </c>
      <c r="D15" s="57"/>
      <c r="E15" s="58"/>
      <c r="G15" s="56">
        <f>SUM(H18:H29)</f>
        <v>11728398.66</v>
      </c>
      <c r="H15" s="57"/>
      <c r="I15" s="58"/>
    </row>
    <row r="16" spans="2:15" x14ac:dyDescent="0.25">
      <c r="B16" s="2" t="s">
        <v>39</v>
      </c>
      <c r="C16" s="56">
        <f>SUM(E18:E29)</f>
        <v>6679493.9400000004</v>
      </c>
      <c r="D16" s="57"/>
      <c r="E16" s="58"/>
      <c r="G16" s="56">
        <f>SUM(I18:I29)</f>
        <v>9484746.3300000019</v>
      </c>
      <c r="H16" s="57"/>
      <c r="I16" s="5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21">
        <v>1721406.1</v>
      </c>
      <c r="E18" s="21">
        <v>518934.05</v>
      </c>
      <c r="G18" s="8">
        <v>0</v>
      </c>
      <c r="H18" s="21">
        <v>911980.49</v>
      </c>
      <c r="I18" s="21">
        <v>872764.84</v>
      </c>
    </row>
    <row r="19" spans="2:15" x14ac:dyDescent="0.25">
      <c r="B19" s="11" t="s">
        <v>45</v>
      </c>
      <c r="C19" s="8"/>
      <c r="D19" s="21">
        <v>1738620.16</v>
      </c>
      <c r="E19" s="21">
        <v>563682.09</v>
      </c>
      <c r="G19" s="8">
        <v>0</v>
      </c>
      <c r="H19" s="21">
        <v>923380.24</v>
      </c>
      <c r="I19" s="21">
        <v>706069.39</v>
      </c>
    </row>
    <row r="20" spans="2:15" x14ac:dyDescent="0.25">
      <c r="B20" s="11" t="s">
        <v>46</v>
      </c>
      <c r="C20" s="8"/>
      <c r="D20" s="21">
        <v>1756006.36</v>
      </c>
      <c r="E20" s="21">
        <v>485575.59</v>
      </c>
      <c r="G20" s="8">
        <v>0</v>
      </c>
      <c r="H20" s="21">
        <v>934922.5</v>
      </c>
      <c r="I20" s="21">
        <v>756775.53</v>
      </c>
    </row>
    <row r="21" spans="2:15" x14ac:dyDescent="0.25">
      <c r="B21" s="11" t="s">
        <v>47</v>
      </c>
      <c r="C21" s="8"/>
      <c r="D21" s="21">
        <v>1773566.43</v>
      </c>
      <c r="E21" s="21">
        <v>638082.04</v>
      </c>
      <c r="G21" s="8">
        <v>0</v>
      </c>
      <c r="H21" s="21">
        <v>946609.03</v>
      </c>
      <c r="I21" s="21">
        <v>752847.24</v>
      </c>
    </row>
    <row r="22" spans="2:15" x14ac:dyDescent="0.25">
      <c r="B22" s="11" t="s">
        <v>48</v>
      </c>
      <c r="C22" s="8"/>
      <c r="D22" s="21">
        <v>1791302.09</v>
      </c>
      <c r="E22" s="21">
        <v>528446.29</v>
      </c>
      <c r="G22" s="8">
        <v>0</v>
      </c>
      <c r="H22" s="21">
        <v>958441.64</v>
      </c>
      <c r="I22" s="21">
        <v>772907.06</v>
      </c>
    </row>
    <row r="23" spans="2:15" x14ac:dyDescent="0.25">
      <c r="B23" s="11" t="s">
        <v>49</v>
      </c>
      <c r="C23" s="8"/>
      <c r="D23" s="21">
        <v>1809215.11</v>
      </c>
      <c r="E23" s="21">
        <v>556176.81999999995</v>
      </c>
      <c r="G23" s="8">
        <v>0</v>
      </c>
      <c r="H23" s="21">
        <v>970422.16</v>
      </c>
      <c r="I23" s="21">
        <v>744139.57</v>
      </c>
    </row>
    <row r="24" spans="2:15" x14ac:dyDescent="0.25">
      <c r="B24" s="11" t="s">
        <v>50</v>
      </c>
      <c r="C24" s="8"/>
      <c r="D24" s="21">
        <v>1827307.26</v>
      </c>
      <c r="E24" s="21">
        <v>547441.01</v>
      </c>
      <c r="G24" s="8">
        <v>0</v>
      </c>
      <c r="H24" s="21">
        <v>982552.44</v>
      </c>
      <c r="I24" s="21">
        <v>850018.94</v>
      </c>
    </row>
    <row r="25" spans="2:15" x14ac:dyDescent="0.25">
      <c r="B25" s="11" t="s">
        <v>51</v>
      </c>
      <c r="C25" s="8"/>
      <c r="D25" s="21">
        <v>1845580.34</v>
      </c>
      <c r="E25" s="21">
        <v>542339.47</v>
      </c>
      <c r="G25" s="8">
        <v>0</v>
      </c>
      <c r="H25" s="21">
        <v>994834.34</v>
      </c>
      <c r="I25" s="21">
        <v>740403.79</v>
      </c>
    </row>
    <row r="26" spans="2:15" x14ac:dyDescent="0.25">
      <c r="B26" s="11" t="s">
        <v>52</v>
      </c>
      <c r="C26" s="8"/>
      <c r="D26" s="21">
        <v>1864036.14</v>
      </c>
      <c r="E26" s="21">
        <v>610471.31999999995</v>
      </c>
      <c r="G26" s="8">
        <v>0</v>
      </c>
      <c r="H26" s="21">
        <v>1007269.77</v>
      </c>
      <c r="I26" s="21">
        <v>792609.02</v>
      </c>
    </row>
    <row r="27" spans="2:15" x14ac:dyDescent="0.25">
      <c r="B27" s="11" t="s">
        <v>53</v>
      </c>
      <c r="C27" s="8"/>
      <c r="D27" s="21">
        <v>1882676.5</v>
      </c>
      <c r="E27" s="21">
        <v>508431.82</v>
      </c>
      <c r="G27" s="8">
        <v>0</v>
      </c>
      <c r="H27" s="21">
        <v>1019860.64</v>
      </c>
      <c r="I27" s="21">
        <v>839938.73</v>
      </c>
    </row>
    <row r="28" spans="2:15" x14ac:dyDescent="0.25">
      <c r="B28" s="11" t="s">
        <v>54</v>
      </c>
      <c r="C28" s="8"/>
      <c r="D28" s="21">
        <v>1901503.27</v>
      </c>
      <c r="E28" s="21">
        <v>574860.11</v>
      </c>
      <c r="G28" s="8">
        <v>0</v>
      </c>
      <c r="H28" s="21">
        <v>1032608.9</v>
      </c>
      <c r="I28" s="21">
        <v>787774.01</v>
      </c>
    </row>
    <row r="29" spans="2:15" x14ac:dyDescent="0.25">
      <c r="B29" s="12" t="s">
        <v>55</v>
      </c>
      <c r="C29" s="8"/>
      <c r="D29" s="21">
        <v>1920518.3</v>
      </c>
      <c r="E29" s="21">
        <v>605053.32999999996</v>
      </c>
      <c r="G29" s="8">
        <v>0</v>
      </c>
      <c r="H29" s="21">
        <v>1045516.51</v>
      </c>
      <c r="I29" s="21">
        <v>868498.21</v>
      </c>
    </row>
    <row r="30" spans="2:15" x14ac:dyDescent="0.25">
      <c r="B30" s="13" t="s">
        <v>56</v>
      </c>
      <c r="C30" s="14">
        <f>SUM(C18:C29)</f>
        <v>0</v>
      </c>
      <c r="D30" s="14">
        <f>SUM(D18:D29)</f>
        <v>21831738.060000002</v>
      </c>
      <c r="E30" s="14">
        <f>SUM(E18:E29)</f>
        <v>6679493.9400000004</v>
      </c>
      <c r="G30" s="14">
        <f>SUM(G18:G29)</f>
        <v>0</v>
      </c>
      <c r="H30" s="14">
        <f>SUM(H18:H29)</f>
        <v>11728398.66</v>
      </c>
      <c r="I30" s="14">
        <f>SUM(I18:I29)</f>
        <v>9484746.3300000019</v>
      </c>
      <c r="L30" s="5"/>
    </row>
    <row r="31" spans="2:15" x14ac:dyDescent="0.25">
      <c r="E31" s="15"/>
      <c r="I31" s="15"/>
      <c r="L31" s="5"/>
    </row>
    <row r="32" spans="2:15" x14ac:dyDescent="0.25">
      <c r="B32" t="s">
        <v>62</v>
      </c>
      <c r="I32" s="5"/>
      <c r="K32" s="19"/>
      <c r="L32" s="5"/>
      <c r="O32" s="19"/>
    </row>
    <row r="33" spans="2:15" x14ac:dyDescent="0.25">
      <c r="B33" s="16" t="s">
        <v>81</v>
      </c>
      <c r="K33" s="19"/>
      <c r="O33" s="19"/>
    </row>
    <row r="34" spans="2:15" x14ac:dyDescent="0.25">
      <c r="K34" s="19"/>
      <c r="L34" s="20"/>
      <c r="O34" s="19"/>
    </row>
    <row r="35" spans="2:15" ht="32.25" customHeight="1" x14ac:dyDescent="0.25"/>
    <row r="36" spans="2:15" x14ac:dyDescent="0.25">
      <c r="L36" s="21"/>
    </row>
    <row r="38" spans="2:15" x14ac:dyDescent="0.25">
      <c r="E38" s="17"/>
    </row>
    <row r="39" spans="2:15" x14ac:dyDescent="0.25">
      <c r="E39" s="17"/>
    </row>
    <row r="40" spans="2:15" x14ac:dyDescent="0.25">
      <c r="E40" s="17"/>
    </row>
    <row r="41" spans="2:15" x14ac:dyDescent="0.25">
      <c r="E41" s="17"/>
    </row>
    <row r="42" spans="2:15" x14ac:dyDescent="0.25">
      <c r="E42" s="17"/>
    </row>
  </sheetData>
  <mergeCells count="32">
    <mergeCell ref="C16:E16"/>
    <mergeCell ref="G16:I16"/>
    <mergeCell ref="C13:E13"/>
    <mergeCell ref="G13:I13"/>
    <mergeCell ref="C14:E14"/>
    <mergeCell ref="G14:I14"/>
    <mergeCell ref="C15:E15"/>
    <mergeCell ref="G15:I15"/>
    <mergeCell ref="C10:E10"/>
    <mergeCell ref="G10:I10"/>
    <mergeCell ref="C11:E11"/>
    <mergeCell ref="G11:I11"/>
    <mergeCell ref="C12:E12"/>
    <mergeCell ref="G12:I12"/>
    <mergeCell ref="C7:E7"/>
    <mergeCell ref="G7:I7"/>
    <mergeCell ref="C8:E8"/>
    <mergeCell ref="G8:I8"/>
    <mergeCell ref="C9:E9"/>
    <mergeCell ref="G9:I9"/>
    <mergeCell ref="C4:E4"/>
    <mergeCell ref="G4:I4"/>
    <mergeCell ref="C5:E5"/>
    <mergeCell ref="G5:I5"/>
    <mergeCell ref="C6:E6"/>
    <mergeCell ref="G6:I6"/>
    <mergeCell ref="C1:E1"/>
    <mergeCell ref="G1:I1"/>
    <mergeCell ref="C2:E2"/>
    <mergeCell ref="G2:I2"/>
    <mergeCell ref="C3:E3"/>
    <mergeCell ref="G3:I3"/>
  </mergeCells>
  <conditionalFormatting sqref="C18:C22 D18:D23 C23:E29">
    <cfRule type="cellIs" dxfId="32" priority="9" operator="equal">
      <formula>0</formula>
    </cfRule>
  </conditionalFormatting>
  <conditionalFormatting sqref="C2:E9 C10 C11:E11 C12 C13:E13">
    <cfRule type="containsBlanks" dxfId="31" priority="8">
      <formula>LEN(TRIM(C2))=0</formula>
    </cfRule>
  </conditionalFormatting>
  <conditionalFormatting sqref="E18:E22">
    <cfRule type="cellIs" dxfId="30" priority="3" operator="equal">
      <formula>0</formula>
    </cfRule>
  </conditionalFormatting>
  <conditionalFormatting sqref="G2:I9 G10 G11:I13">
    <cfRule type="containsBlanks" dxfId="29" priority="6">
      <formula>LEN(TRIM(G2))=0</formula>
    </cfRule>
  </conditionalFormatting>
  <conditionalFormatting sqref="G18:I29">
    <cfRule type="cellIs" dxfId="28" priority="1" operator="equal">
      <formula>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 xr:uid="{00000000-0002-0000-0300-000000000000}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 xr:uid="{00000000-0002-0000-0300-000001000000}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 xr:uid="{00000000-0002-0000-0300-000002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 xr:uid="{00000000-0002-0000-0300-000003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 xr:uid="{00000000-0002-0000-0300-000004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 xr:uid="{00000000-0002-0000-0300-00000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 xr:uid="{00000000-0002-0000-0300-00000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 xr:uid="{00000000-0002-0000-0300-00000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 xr:uid="{00000000-0002-0000-0300-00000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 xr:uid="{00000000-0002-0000-0300-00000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 xr:uid="{00000000-0002-0000-0300-00000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 xr:uid="{00000000-0002-0000-0300-00000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 xr:uid="{00000000-0002-0000-0300-00000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 xr:uid="{00000000-0002-0000-0300-00000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 xr:uid="{00000000-0002-0000-0300-00000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 xr:uid="{00000000-0002-0000-0300-00000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 xr:uid="{00000000-0002-0000-0300-00001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 xr:uid="{00000000-0002-0000-0300-00001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 xr:uid="{00000000-0002-0000-0300-00001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 xr:uid="{00000000-0002-0000-0300-00001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 xr:uid="{00000000-0002-0000-0300-00001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 xr:uid="{00000000-0002-0000-0300-000015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 xr:uid="{00000000-0002-0000-0300-000016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 xr:uid="{00000000-0002-0000-0300-000017000000}">
      <formula1>0</formula1>
    </dataValidation>
    <dataValidation allowBlank="1" showInputMessage="1" showErrorMessage="1" promptTitle="Descripción:" prompt="Tipo de tasa contratada y especificaciones en el pago de intereses del crédito." sqref="C11:E11 G11:I11" xr:uid="{00000000-0002-0000-0300-000018000000}"/>
    <dataValidation allowBlank="1" showInputMessage="1" showErrorMessage="1" promptTitle="Descripción:" prompt="Día, mes y año de recepción del empréstito." sqref="C8:E8 G8:I8" xr:uid="{00000000-0002-0000-0300-000019000000}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 xr:uid="{00000000-0002-0000-0300-00001A000000}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 xr:uid="{00000000-0002-0000-0300-00001B000000}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 xr:uid="{00000000-0002-0000-0300-00001C000000}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 xr:uid="{00000000-0002-0000-0300-00001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 xr:uid="{00000000-0002-0000-0300-00001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 xr:uid="{00000000-0002-0000-0300-00001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 xr:uid="{00000000-0002-0000-0300-00002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 xr:uid="{00000000-0002-0000-0300-00002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 xr:uid="{00000000-0002-0000-0300-00002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 xr:uid="{00000000-0002-0000-0300-00002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 xr:uid="{00000000-0002-0000-0300-00002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 xr:uid="{00000000-0002-0000-0300-000025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 xr:uid="{00000000-0002-0000-0300-000026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 xr:uid="{00000000-0002-0000-0300-000027000000}">
      <formula1>0</formula1>
    </dataValidation>
    <dataValidation allowBlank="1" showInputMessage="1" showErrorMessage="1" promptTitle="Descripción:" prompt="Relación general de la aplicación o destino del empréstito." sqref="C12 G12:I12" xr:uid="{00000000-0002-0000-0300-000028000000}"/>
    <dataValidation allowBlank="1" showInputMessage="1" showErrorMessage="1" promptTitle="Descripción:" prompt="Nombre o razón social de la institución con la cual se tiene la contratación del crédito." sqref="C4:E4 G4:I4" xr:uid="{00000000-0002-0000-0300-000029000000}"/>
    <dataValidation type="decimal" operator="greaterThanOrEqual" allowBlank="1" showInputMessage="1" showErrorMessage="1" errorTitle="NÚMERO INVALIDO" error="El interés pagado no debe de ser un número negativo" sqref="C16:E16 G16:I16" xr:uid="{00000000-0002-0000-0300-00002A000000}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 xr:uid="{00000000-0002-0000-0300-00002B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 xr:uid="{00000000-0002-0000-0300-00002C000000}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 xr:uid="{00000000-0002-0000-0300-00002D000000}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 xr:uid="{00000000-0002-0000-0300-00002E000000}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 xr:uid="{00000000-0002-0000-0300-00002F000000}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 xr:uid="{00000000-0002-0000-0300-000030000000}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 xr:uid="{00000000-0002-0000-0300-000031000000}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 xr:uid="{00000000-0002-0000-0300-000032000000}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42"/>
  <sheetViews>
    <sheetView zoomScale="120" zoomScaleNormal="120" workbookViewId="0">
      <selection activeCell="C30" sqref="C30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7.28515625" customWidth="1"/>
    <col min="7" max="7" width="15.140625" customWidth="1"/>
    <col min="8" max="8" width="16.5703125" customWidth="1"/>
    <col min="9" max="9" width="19.28515625" customWidth="1"/>
    <col min="10" max="10" width="13.7109375" bestFit="1" customWidth="1"/>
    <col min="11" max="11" width="15.5703125" style="17" bestFit="1" customWidth="1"/>
    <col min="12" max="12" width="14.28515625" bestFit="1" customWidth="1"/>
    <col min="15" max="15" width="15.140625" style="17" bestFit="1" customWidth="1"/>
  </cols>
  <sheetData>
    <row r="1" spans="2:15" x14ac:dyDescent="0.25">
      <c r="B1" s="1" t="s">
        <v>0</v>
      </c>
      <c r="C1" s="31" t="s">
        <v>1</v>
      </c>
      <c r="D1" s="31"/>
      <c r="E1" s="31"/>
      <c r="G1" s="31" t="s">
        <v>2</v>
      </c>
      <c r="H1" s="31"/>
      <c r="I1" s="31"/>
    </row>
    <row r="2" spans="2:15" x14ac:dyDescent="0.25">
      <c r="B2" s="2" t="s">
        <v>6</v>
      </c>
      <c r="C2" s="28" t="s">
        <v>86</v>
      </c>
      <c r="D2" s="29"/>
      <c r="E2" s="30"/>
      <c r="G2" s="28" t="s">
        <v>87</v>
      </c>
      <c r="H2" s="29"/>
      <c r="I2" s="30"/>
    </row>
    <row r="3" spans="2:15" x14ac:dyDescent="0.25">
      <c r="B3" s="2" t="s">
        <v>12</v>
      </c>
      <c r="C3" s="32" t="s">
        <v>13</v>
      </c>
      <c r="D3" s="33"/>
      <c r="E3" s="34"/>
      <c r="G3" s="32" t="s">
        <v>13</v>
      </c>
      <c r="H3" s="33"/>
      <c r="I3" s="34"/>
    </row>
    <row r="4" spans="2:15" ht="15.75" customHeight="1" x14ac:dyDescent="0.25">
      <c r="B4" s="2" t="s">
        <v>15</v>
      </c>
      <c r="C4" s="32" t="s">
        <v>16</v>
      </c>
      <c r="D4" s="33"/>
      <c r="E4" s="34"/>
      <c r="G4" s="32" t="s">
        <v>16</v>
      </c>
      <c r="H4" s="33"/>
      <c r="I4" s="34"/>
    </row>
    <row r="5" spans="2:15" ht="15.75" customHeight="1" x14ac:dyDescent="0.25">
      <c r="B5" s="2" t="s">
        <v>18</v>
      </c>
      <c r="C5" s="32" t="s">
        <v>19</v>
      </c>
      <c r="D5" s="33"/>
      <c r="E5" s="34"/>
      <c r="G5" s="32" t="s">
        <v>19</v>
      </c>
      <c r="H5" s="33"/>
      <c r="I5" s="34"/>
    </row>
    <row r="6" spans="2:15" x14ac:dyDescent="0.25">
      <c r="B6" s="2" t="s">
        <v>20</v>
      </c>
      <c r="C6" s="35">
        <v>209935889</v>
      </c>
      <c r="D6" s="36"/>
      <c r="E6" s="37"/>
      <c r="G6" s="35">
        <v>176000000</v>
      </c>
      <c r="H6" s="36"/>
      <c r="I6" s="37"/>
    </row>
    <row r="7" spans="2:15" x14ac:dyDescent="0.25">
      <c r="B7" s="2" t="s">
        <v>21</v>
      </c>
      <c r="C7" s="35">
        <v>209935889</v>
      </c>
      <c r="D7" s="36"/>
      <c r="E7" s="37"/>
      <c r="G7" s="35">
        <v>176000000</v>
      </c>
      <c r="H7" s="36"/>
      <c r="I7" s="37"/>
    </row>
    <row r="8" spans="2:15" x14ac:dyDescent="0.25">
      <c r="B8" s="2" t="s">
        <v>22</v>
      </c>
      <c r="C8" s="38">
        <v>40366</v>
      </c>
      <c r="D8" s="39"/>
      <c r="E8" s="40"/>
      <c r="G8" s="38">
        <v>43539</v>
      </c>
      <c r="H8" s="39"/>
      <c r="I8" s="40"/>
    </row>
    <row r="9" spans="2:15" x14ac:dyDescent="0.25">
      <c r="B9" s="2" t="s">
        <v>23</v>
      </c>
      <c r="C9" s="38">
        <v>45863</v>
      </c>
      <c r="D9" s="39"/>
      <c r="E9" s="40"/>
      <c r="G9" s="38">
        <v>47144</v>
      </c>
      <c r="H9" s="39"/>
      <c r="I9" s="40"/>
    </row>
    <row r="10" spans="2:15" x14ac:dyDescent="0.25">
      <c r="B10" s="2" t="s">
        <v>24</v>
      </c>
      <c r="C10" s="41">
        <v>12</v>
      </c>
      <c r="D10" s="42"/>
      <c r="E10" s="43"/>
      <c r="G10" s="41">
        <v>0</v>
      </c>
      <c r="H10" s="42"/>
      <c r="I10" s="43"/>
    </row>
    <row r="11" spans="2:15" x14ac:dyDescent="0.25">
      <c r="B11" s="2" t="s">
        <v>25</v>
      </c>
      <c r="C11" s="32" t="s">
        <v>28</v>
      </c>
      <c r="D11" s="33"/>
      <c r="E11" s="34"/>
      <c r="G11" s="32" t="s">
        <v>70</v>
      </c>
      <c r="H11" s="33"/>
      <c r="I11" s="34"/>
    </row>
    <row r="12" spans="2:15" s="4" customFormat="1" ht="30" customHeight="1" x14ac:dyDescent="0.25">
      <c r="B12" s="3" t="s">
        <v>31</v>
      </c>
      <c r="C12" s="50" t="s">
        <v>34</v>
      </c>
      <c r="D12" s="51"/>
      <c r="E12" s="52"/>
      <c r="G12" s="53" t="s">
        <v>71</v>
      </c>
      <c r="H12" s="54"/>
      <c r="I12" s="55"/>
      <c r="K12" s="18"/>
      <c r="O12" s="18"/>
    </row>
    <row r="13" spans="2:15" x14ac:dyDescent="0.25">
      <c r="B13" s="2" t="s">
        <v>84</v>
      </c>
      <c r="C13" s="35">
        <v>100630895.05</v>
      </c>
      <c r="D13" s="36"/>
      <c r="E13" s="37"/>
      <c r="G13" s="35">
        <v>155748664.06</v>
      </c>
      <c r="H13" s="36"/>
      <c r="I13" s="37"/>
      <c r="K13" s="21"/>
    </row>
    <row r="14" spans="2:15" x14ac:dyDescent="0.25">
      <c r="B14" s="2" t="s">
        <v>37</v>
      </c>
      <c r="C14" s="56">
        <f>SUM(C18:C29)</f>
        <v>0</v>
      </c>
      <c r="D14" s="57"/>
      <c r="E14" s="58"/>
      <c r="G14" s="56">
        <f>SUM(G18:G29)</f>
        <v>0</v>
      </c>
      <c r="H14" s="57"/>
      <c r="I14" s="58"/>
    </row>
    <row r="15" spans="2:15" x14ac:dyDescent="0.25">
      <c r="B15" s="2" t="s">
        <v>38</v>
      </c>
      <c r="C15" s="56">
        <f>SUM(D18:D29)</f>
        <v>24600548.919999994</v>
      </c>
      <c r="D15" s="57"/>
      <c r="E15" s="58"/>
      <c r="G15" s="56">
        <f>SUM(H18:H29)</f>
        <v>13613791.739999998</v>
      </c>
      <c r="H15" s="57"/>
      <c r="I15" s="58"/>
    </row>
    <row r="16" spans="2:15" x14ac:dyDescent="0.25">
      <c r="B16" s="2" t="s">
        <v>39</v>
      </c>
      <c r="C16" s="56">
        <f>SUM(E18:E29)</f>
        <v>7636163.9900000002</v>
      </c>
      <c r="D16" s="57"/>
      <c r="E16" s="58"/>
      <c r="G16" s="56">
        <f>SUM(I18:I29)</f>
        <v>13522089.350000001</v>
      </c>
      <c r="H16" s="57"/>
      <c r="I16" s="5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>
        <v>0</v>
      </c>
      <c r="D18" s="21">
        <v>1939723.48</v>
      </c>
      <c r="E18" s="21">
        <v>540873.72</v>
      </c>
      <c r="G18" s="8">
        <v>0</v>
      </c>
      <c r="H18" s="21">
        <v>1058585.47</v>
      </c>
      <c r="I18" s="21">
        <v>927418.4</v>
      </c>
    </row>
    <row r="19" spans="2:15" x14ac:dyDescent="0.25">
      <c r="B19" s="11" t="s">
        <v>45</v>
      </c>
      <c r="C19" s="8">
        <v>0</v>
      </c>
      <c r="D19" s="21">
        <v>1959120.72</v>
      </c>
      <c r="E19" s="21">
        <v>568347.92000000004</v>
      </c>
      <c r="G19" s="8">
        <v>0</v>
      </c>
      <c r="H19" s="21">
        <v>1071817.79</v>
      </c>
      <c r="I19" s="21">
        <v>834140.47</v>
      </c>
    </row>
    <row r="20" spans="2:15" x14ac:dyDescent="0.25">
      <c r="B20" s="11" t="s">
        <v>46</v>
      </c>
      <c r="C20" s="8">
        <v>0</v>
      </c>
      <c r="D20" s="21">
        <v>1978711.93</v>
      </c>
      <c r="E20" s="21">
        <v>540269.99</v>
      </c>
      <c r="G20" s="8">
        <v>0</v>
      </c>
      <c r="H20" s="21">
        <v>1085215.51</v>
      </c>
      <c r="I20" s="21">
        <v>982593.6</v>
      </c>
    </row>
    <row r="21" spans="2:15" x14ac:dyDescent="0.25">
      <c r="B21" s="11" t="s">
        <v>47</v>
      </c>
      <c r="C21" s="8">
        <v>0</v>
      </c>
      <c r="D21" s="21">
        <v>1998499.04</v>
      </c>
      <c r="E21" s="21">
        <v>590938.41</v>
      </c>
      <c r="G21" s="8">
        <v>0</v>
      </c>
      <c r="H21" s="21">
        <v>1098780.7</v>
      </c>
      <c r="I21" s="21">
        <v>1074713.94</v>
      </c>
    </row>
    <row r="22" spans="2:15" x14ac:dyDescent="0.25">
      <c r="B22" s="11" t="s">
        <v>48</v>
      </c>
      <c r="C22" s="8">
        <v>0</v>
      </c>
      <c r="D22" s="21">
        <v>2018484.03</v>
      </c>
      <c r="E22" s="21">
        <v>594790.40000000002</v>
      </c>
      <c r="G22" s="8">
        <v>0</v>
      </c>
      <c r="H22" s="21">
        <v>1112515.46</v>
      </c>
      <c r="I22" s="21">
        <v>969883.46</v>
      </c>
    </row>
    <row r="23" spans="2:15" x14ac:dyDescent="0.25">
      <c r="B23" s="11" t="s">
        <v>49</v>
      </c>
      <c r="C23" s="8">
        <v>0</v>
      </c>
      <c r="D23" s="21">
        <v>2038668.88</v>
      </c>
      <c r="E23" s="21">
        <v>679331.74</v>
      </c>
      <c r="G23" s="8">
        <v>0</v>
      </c>
      <c r="H23" s="21">
        <v>1126421.9099999999</v>
      </c>
      <c r="I23" s="21">
        <v>1054131.27</v>
      </c>
    </row>
    <row r="24" spans="2:15" x14ac:dyDescent="0.25">
      <c r="B24" s="11" t="s">
        <v>50</v>
      </c>
      <c r="C24" s="8">
        <v>0</v>
      </c>
      <c r="D24" s="21">
        <v>2059055.56</v>
      </c>
      <c r="E24" s="21">
        <v>576131.88</v>
      </c>
      <c r="G24" s="8">
        <v>0</v>
      </c>
      <c r="H24" s="21">
        <v>1140502.18</v>
      </c>
      <c r="I24" s="21">
        <v>1223467.99</v>
      </c>
    </row>
    <row r="25" spans="2:15" x14ac:dyDescent="0.25">
      <c r="B25" s="11" t="s">
        <v>51</v>
      </c>
      <c r="C25" s="8">
        <v>0</v>
      </c>
      <c r="D25" s="21">
        <v>2079646.12</v>
      </c>
      <c r="E25" s="21">
        <v>671822.41</v>
      </c>
      <c r="G25" s="8">
        <v>0</v>
      </c>
      <c r="H25" s="21">
        <v>1154758.46</v>
      </c>
      <c r="I25" s="21">
        <v>1144340.42</v>
      </c>
    </row>
    <row r="26" spans="2:15" x14ac:dyDescent="0.25">
      <c r="B26" s="11" t="s">
        <v>52</v>
      </c>
      <c r="C26" s="8">
        <v>0</v>
      </c>
      <c r="D26" s="21">
        <v>2100442.58</v>
      </c>
      <c r="E26" s="21">
        <v>732318.39</v>
      </c>
      <c r="G26" s="8">
        <v>0</v>
      </c>
      <c r="H26" s="21">
        <v>1169192.94</v>
      </c>
      <c r="I26" s="21">
        <v>1225978.99</v>
      </c>
    </row>
    <row r="27" spans="2:15" x14ac:dyDescent="0.25">
      <c r="B27" s="11" t="s">
        <v>53</v>
      </c>
      <c r="C27" s="8">
        <v>0</v>
      </c>
      <c r="D27" s="21">
        <v>2121447.0099999998</v>
      </c>
      <c r="E27" s="21">
        <v>657573.65</v>
      </c>
      <c r="G27" s="8">
        <v>0</v>
      </c>
      <c r="H27" s="21">
        <v>1183807.8500000001</v>
      </c>
      <c r="I27" s="21">
        <v>1278967.74</v>
      </c>
    </row>
    <row r="28" spans="2:15" x14ac:dyDescent="0.25">
      <c r="B28" s="11" t="s">
        <v>54</v>
      </c>
      <c r="C28" s="8">
        <v>0</v>
      </c>
      <c r="D28" s="21">
        <v>2142661.48</v>
      </c>
      <c r="E28" s="21">
        <v>728283.66</v>
      </c>
      <c r="G28" s="8">
        <v>0</v>
      </c>
      <c r="H28" s="21">
        <v>1198605.45</v>
      </c>
      <c r="I28" s="21">
        <v>1298514.47</v>
      </c>
      <c r="J28" s="17"/>
    </row>
    <row r="29" spans="2:15" x14ac:dyDescent="0.25">
      <c r="B29" s="12" t="s">
        <v>55</v>
      </c>
      <c r="C29" s="8">
        <v>0</v>
      </c>
      <c r="D29" s="21">
        <v>2164088.09</v>
      </c>
      <c r="E29" s="21">
        <v>755481.82</v>
      </c>
      <c r="G29" s="8">
        <v>0</v>
      </c>
      <c r="H29" s="21">
        <v>1213588.02</v>
      </c>
      <c r="I29" s="21">
        <v>1507938.6</v>
      </c>
    </row>
    <row r="30" spans="2:15" x14ac:dyDescent="0.25">
      <c r="B30" s="13" t="s">
        <v>56</v>
      </c>
      <c r="C30" s="14">
        <f>SUM(C18:C29)</f>
        <v>0</v>
      </c>
      <c r="D30" s="14">
        <f>SUM(D18:D29)</f>
        <v>24600548.919999994</v>
      </c>
      <c r="E30" s="14">
        <f>SUM(E18:E29)</f>
        <v>7636163.9900000002</v>
      </c>
      <c r="G30" s="14">
        <f>SUM(G18:G29)</f>
        <v>0</v>
      </c>
      <c r="H30" s="14">
        <f>SUM(H18:H29)</f>
        <v>13613791.739999998</v>
      </c>
      <c r="I30" s="14">
        <f>SUM(I18:I29)</f>
        <v>13522089.350000001</v>
      </c>
      <c r="L30" s="5"/>
    </row>
    <row r="31" spans="2:15" x14ac:dyDescent="0.25">
      <c r="E31" s="15"/>
      <c r="I31" s="15"/>
      <c r="L31" s="5"/>
    </row>
    <row r="32" spans="2:15" x14ac:dyDescent="0.25">
      <c r="B32" t="s">
        <v>62</v>
      </c>
      <c r="I32" s="5"/>
      <c r="K32" s="19"/>
      <c r="L32" s="5"/>
      <c r="O32" s="19"/>
    </row>
    <row r="33" spans="2:15" x14ac:dyDescent="0.25">
      <c r="B33" s="16" t="s">
        <v>81</v>
      </c>
      <c r="K33" s="19"/>
      <c r="O33" s="19"/>
    </row>
    <row r="34" spans="2:15" x14ac:dyDescent="0.25">
      <c r="K34" s="19"/>
      <c r="L34" s="20"/>
      <c r="O34" s="19"/>
    </row>
    <row r="35" spans="2:15" ht="32.25" customHeight="1" x14ac:dyDescent="0.25"/>
    <row r="36" spans="2:15" x14ac:dyDescent="0.25">
      <c r="L36" s="21"/>
    </row>
    <row r="38" spans="2:15" x14ac:dyDescent="0.25">
      <c r="E38" s="17"/>
    </row>
    <row r="39" spans="2:15" x14ac:dyDescent="0.25">
      <c r="E39" s="17"/>
    </row>
    <row r="40" spans="2:15" x14ac:dyDescent="0.25">
      <c r="E40" s="17"/>
    </row>
    <row r="41" spans="2:15" x14ac:dyDescent="0.25">
      <c r="E41" s="17"/>
    </row>
    <row r="42" spans="2:15" x14ac:dyDescent="0.25">
      <c r="E42" s="17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2:E9 C10 C11:E11 C12 C13:E13">
    <cfRule type="containsBlanks" dxfId="27" priority="8">
      <formula>LEN(TRIM(C2))=0</formula>
    </cfRule>
  </conditionalFormatting>
  <conditionalFormatting sqref="C18:I29">
    <cfRule type="cellIs" dxfId="26" priority="1" operator="equal">
      <formula>0</formula>
    </cfRule>
  </conditionalFormatting>
  <conditionalFormatting sqref="G2:I9 G10 G11:I13">
    <cfRule type="containsBlanks" dxfId="25" priority="6">
      <formula>LEN(TRIM(G2))=0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 xr:uid="{00000000-0002-0000-0400-000000000000}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 xr:uid="{00000000-0002-0000-0400-000001000000}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 xr:uid="{00000000-0002-0000-0400-000002000000}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 xr:uid="{00000000-0002-0000-0400-000003000000}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 xr:uid="{00000000-0002-0000-0400-000004000000}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 xr:uid="{00000000-0002-0000-0400-000005000000}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 xr:uid="{00000000-0002-0000-0400-000006000000}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 xr:uid="{00000000-0002-0000-0400-000007000000}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 xr:uid="{00000000-0002-0000-0400-000008000000}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 xr:uid="{00000000-0002-0000-0400-000009000000}"/>
    <dataValidation allowBlank="1" showInputMessage="1" showErrorMessage="1" promptTitle="Descripción:" prompt="Relación general de la aplicación o destino del empréstito." sqref="C12 G12:I12" xr:uid="{00000000-0002-0000-0400-00000A000000}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 xr:uid="{00000000-0002-0000-0400-00000B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 xr:uid="{00000000-0002-0000-0400-00000C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 xr:uid="{00000000-0002-0000-0400-00000D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 xr:uid="{00000000-0002-0000-0400-00000E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 xr:uid="{00000000-0002-0000-0400-00000F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 xr:uid="{00000000-0002-0000-0400-000010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 xr:uid="{00000000-0002-0000-0400-000011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 xr:uid="{00000000-0002-0000-0400-000012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 xr:uid="{00000000-0002-0000-0400-000013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 xr:uid="{00000000-0002-0000-0400-00001400000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 xr:uid="{00000000-0002-0000-0400-000015000000}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 xr:uid="{00000000-0002-0000-0400-000016000000}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 xr:uid="{00000000-0002-0000-0400-000017000000}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 xr:uid="{00000000-0002-0000-0400-000018000000}">
      <formula1>0</formula1>
    </dataValidation>
    <dataValidation allowBlank="1" showInputMessage="1" showErrorMessage="1" promptTitle="Descripción:" prompt="Día, mes y año de recepción del empréstito." sqref="C8:E8 G8:I8" xr:uid="{00000000-0002-0000-0400-000019000000}"/>
    <dataValidation allowBlank="1" showInputMessage="1" showErrorMessage="1" promptTitle="Descripción:" prompt="Tipo de tasa contratada y especificaciones en el pago de intereses del crédito." sqref="C11:E11 G11:I11" xr:uid="{00000000-0002-0000-0400-00001A000000}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 xr:uid="{00000000-0002-0000-0400-00001B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 xr:uid="{00000000-0002-0000-0400-00001C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 xr:uid="{00000000-0002-0000-0400-00001D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 xr:uid="{00000000-0002-0000-0400-00001E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 xr:uid="{00000000-0002-0000-0400-00001F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 xr:uid="{00000000-0002-0000-0400-000020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 xr:uid="{00000000-0002-0000-0400-000021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 xr:uid="{00000000-0002-0000-0400-000022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 xr:uid="{00000000-0002-0000-0400-000023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 xr:uid="{00000000-0002-0000-0400-00002400000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 xr:uid="{00000000-0002-0000-0400-000025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 xr:uid="{00000000-0002-0000-0400-000026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 xr:uid="{00000000-0002-0000-0400-000027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 xr:uid="{00000000-0002-0000-0400-000028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 xr:uid="{00000000-0002-0000-0400-000029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 xr:uid="{00000000-0002-0000-0400-00002A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 xr:uid="{00000000-0002-0000-0400-00002B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 xr:uid="{00000000-0002-0000-0400-00002C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 xr:uid="{00000000-0002-0000-0400-00002D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 xr:uid="{00000000-0002-0000-0400-00002E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 xr:uid="{00000000-0002-0000-0400-00002F000000}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 xr:uid="{00000000-0002-0000-0400-000030000000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 xr:uid="{00000000-0002-0000-0400-000031000000}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 xr:uid="{00000000-0002-0000-0400-000032000000}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9A014-8B4A-4CE8-98E9-F4E700716BA3}">
  <dimension ref="B1:O42"/>
  <sheetViews>
    <sheetView topLeftCell="A4" zoomScale="120" zoomScaleNormal="120" workbookViewId="0">
      <selection activeCell="B32" sqref="B32:B33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7.28515625" customWidth="1"/>
    <col min="7" max="7" width="15.140625" customWidth="1"/>
    <col min="8" max="8" width="16.5703125" customWidth="1"/>
    <col min="9" max="9" width="19.28515625" customWidth="1"/>
    <col min="10" max="10" width="13.7109375" bestFit="1" customWidth="1"/>
    <col min="11" max="11" width="15.5703125" style="17" bestFit="1" customWidth="1"/>
    <col min="12" max="12" width="14.28515625" bestFit="1" customWidth="1"/>
    <col min="15" max="15" width="15.140625" style="17" bestFit="1" customWidth="1"/>
  </cols>
  <sheetData>
    <row r="1" spans="2:15" x14ac:dyDescent="0.25">
      <c r="B1" s="1" t="s">
        <v>0</v>
      </c>
      <c r="C1" s="31" t="s">
        <v>1</v>
      </c>
      <c r="D1" s="31"/>
      <c r="E1" s="31"/>
      <c r="G1" s="31" t="s">
        <v>2</v>
      </c>
      <c r="H1" s="31"/>
      <c r="I1" s="31"/>
    </row>
    <row r="2" spans="2:15" x14ac:dyDescent="0.25">
      <c r="B2" s="2" t="s">
        <v>6</v>
      </c>
      <c r="C2" s="28" t="s">
        <v>86</v>
      </c>
      <c r="D2" s="29"/>
      <c r="E2" s="30"/>
      <c r="G2" s="28" t="s">
        <v>87</v>
      </c>
      <c r="H2" s="29"/>
      <c r="I2" s="30"/>
    </row>
    <row r="3" spans="2:15" x14ac:dyDescent="0.25">
      <c r="B3" s="2" t="s">
        <v>12</v>
      </c>
      <c r="C3" s="32" t="s">
        <v>13</v>
      </c>
      <c r="D3" s="33"/>
      <c r="E3" s="34"/>
      <c r="G3" s="32" t="s">
        <v>13</v>
      </c>
      <c r="H3" s="33"/>
      <c r="I3" s="34"/>
    </row>
    <row r="4" spans="2:15" ht="15.75" customHeight="1" x14ac:dyDescent="0.25">
      <c r="B4" s="2" t="s">
        <v>15</v>
      </c>
      <c r="C4" s="32" t="s">
        <v>16</v>
      </c>
      <c r="D4" s="33"/>
      <c r="E4" s="34"/>
      <c r="G4" s="32" t="s">
        <v>16</v>
      </c>
      <c r="H4" s="33"/>
      <c r="I4" s="34"/>
    </row>
    <row r="5" spans="2:15" ht="15.75" customHeight="1" x14ac:dyDescent="0.25">
      <c r="B5" s="2" t="s">
        <v>18</v>
      </c>
      <c r="C5" s="32" t="s">
        <v>19</v>
      </c>
      <c r="D5" s="33"/>
      <c r="E5" s="34"/>
      <c r="G5" s="32" t="s">
        <v>19</v>
      </c>
      <c r="H5" s="33"/>
      <c r="I5" s="34"/>
    </row>
    <row r="6" spans="2:15" x14ac:dyDescent="0.25">
      <c r="B6" s="2" t="s">
        <v>20</v>
      </c>
      <c r="C6" s="35">
        <v>209935889</v>
      </c>
      <c r="D6" s="36"/>
      <c r="E6" s="37"/>
      <c r="G6" s="35">
        <v>176000000</v>
      </c>
      <c r="H6" s="36"/>
      <c r="I6" s="37"/>
    </row>
    <row r="7" spans="2:15" x14ac:dyDescent="0.25">
      <c r="B7" s="2" t="s">
        <v>21</v>
      </c>
      <c r="C7" s="35">
        <v>209935889</v>
      </c>
      <c r="D7" s="36"/>
      <c r="E7" s="37"/>
      <c r="G7" s="35">
        <v>176000000</v>
      </c>
      <c r="H7" s="36"/>
      <c r="I7" s="37"/>
    </row>
    <row r="8" spans="2:15" x14ac:dyDescent="0.25">
      <c r="B8" s="2" t="s">
        <v>22</v>
      </c>
      <c r="C8" s="38">
        <v>40366</v>
      </c>
      <c r="D8" s="39"/>
      <c r="E8" s="40"/>
      <c r="G8" s="38">
        <v>43539</v>
      </c>
      <c r="H8" s="39"/>
      <c r="I8" s="40"/>
    </row>
    <row r="9" spans="2:15" x14ac:dyDescent="0.25">
      <c r="B9" s="2" t="s">
        <v>23</v>
      </c>
      <c r="C9" s="38">
        <v>45863</v>
      </c>
      <c r="D9" s="39"/>
      <c r="E9" s="40"/>
      <c r="G9" s="38">
        <v>47144</v>
      </c>
      <c r="H9" s="39"/>
      <c r="I9" s="40"/>
    </row>
    <row r="10" spans="2:15" x14ac:dyDescent="0.25">
      <c r="B10" s="2" t="s">
        <v>24</v>
      </c>
      <c r="C10" s="41">
        <v>12</v>
      </c>
      <c r="D10" s="42"/>
      <c r="E10" s="43"/>
      <c r="G10" s="41">
        <v>0</v>
      </c>
      <c r="H10" s="42"/>
      <c r="I10" s="43"/>
    </row>
    <row r="11" spans="2:15" x14ac:dyDescent="0.25">
      <c r="B11" s="2" t="s">
        <v>25</v>
      </c>
      <c r="C11" s="32" t="s">
        <v>28</v>
      </c>
      <c r="D11" s="33"/>
      <c r="E11" s="34"/>
      <c r="G11" s="32" t="s">
        <v>70</v>
      </c>
      <c r="H11" s="33"/>
      <c r="I11" s="34"/>
    </row>
    <row r="12" spans="2:15" s="4" customFormat="1" ht="30" customHeight="1" x14ac:dyDescent="0.25">
      <c r="B12" s="3" t="s">
        <v>31</v>
      </c>
      <c r="C12" s="50" t="s">
        <v>34</v>
      </c>
      <c r="D12" s="51"/>
      <c r="E12" s="52"/>
      <c r="G12" s="53" t="s">
        <v>71</v>
      </c>
      <c r="H12" s="54"/>
      <c r="I12" s="55"/>
      <c r="K12" s="18"/>
      <c r="O12" s="18"/>
    </row>
    <row r="13" spans="2:15" x14ac:dyDescent="0.25">
      <c r="B13" s="2" t="s">
        <v>93</v>
      </c>
      <c r="C13" s="35">
        <v>76030346.129999995</v>
      </c>
      <c r="D13" s="36"/>
      <c r="E13" s="37"/>
      <c r="G13" s="35">
        <v>142134872.31999999</v>
      </c>
      <c r="H13" s="36"/>
      <c r="I13" s="37"/>
      <c r="K13" s="21"/>
    </row>
    <row r="14" spans="2:15" x14ac:dyDescent="0.25">
      <c r="B14" s="2" t="s">
        <v>37</v>
      </c>
      <c r="C14" s="56">
        <f>SUM(C18:C29)</f>
        <v>0</v>
      </c>
      <c r="D14" s="57"/>
      <c r="E14" s="58"/>
      <c r="G14" s="56">
        <f>SUM(G18:G29)</f>
        <v>0</v>
      </c>
      <c r="H14" s="57"/>
      <c r="I14" s="58"/>
    </row>
    <row r="15" spans="2:15" x14ac:dyDescent="0.25">
      <c r="B15" s="2" t="s">
        <v>38</v>
      </c>
      <c r="C15" s="56">
        <f>SUM(D18:D29)</f>
        <v>8874936.1000000015</v>
      </c>
      <c r="D15" s="57"/>
      <c r="E15" s="58"/>
      <c r="G15" s="56">
        <f>SUM(H18:H29)</f>
        <v>5007958.6899999995</v>
      </c>
      <c r="H15" s="57"/>
      <c r="I15" s="58"/>
    </row>
    <row r="16" spans="2:15" x14ac:dyDescent="0.25">
      <c r="B16" s="2" t="s">
        <v>39</v>
      </c>
      <c r="C16" s="56">
        <f>SUM(E18:E29)</f>
        <v>2907757.98</v>
      </c>
      <c r="D16" s="57"/>
      <c r="E16" s="58"/>
      <c r="G16" s="56">
        <f>SUM(I18:I29)</f>
        <v>5732684.4299999997</v>
      </c>
      <c r="H16" s="57"/>
      <c r="I16" s="58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>
        <v>0</v>
      </c>
      <c r="D18" s="21">
        <v>2185728.9700000002</v>
      </c>
      <c r="E18" s="21">
        <v>741137.47</v>
      </c>
      <c r="G18" s="8">
        <v>0</v>
      </c>
      <c r="H18" s="21">
        <v>1228757.8700000001</v>
      </c>
      <c r="I18" s="21">
        <v>1368302.8</v>
      </c>
    </row>
    <row r="19" spans="2:15" x14ac:dyDescent="0.25">
      <c r="B19" s="11" t="s">
        <v>45</v>
      </c>
      <c r="C19" s="8">
        <v>0</v>
      </c>
      <c r="D19" s="21">
        <v>2207586.2599999998</v>
      </c>
      <c r="E19" s="21">
        <v>795530.51</v>
      </c>
      <c r="G19" s="8">
        <v>0</v>
      </c>
      <c r="H19" s="21">
        <v>1244117.3400000001</v>
      </c>
      <c r="I19" s="21">
        <v>1314575.77</v>
      </c>
    </row>
    <row r="20" spans="2:15" x14ac:dyDescent="0.25">
      <c r="B20" s="11" t="s">
        <v>46</v>
      </c>
      <c r="C20" s="8">
        <v>0</v>
      </c>
      <c r="D20" s="21">
        <v>2229662.12</v>
      </c>
      <c r="E20" s="21">
        <v>681427.35</v>
      </c>
      <c r="G20" s="8">
        <v>0</v>
      </c>
      <c r="H20" s="21">
        <v>1259668.81</v>
      </c>
      <c r="I20" s="21">
        <v>1499096.96</v>
      </c>
    </row>
    <row r="21" spans="2:15" x14ac:dyDescent="0.25">
      <c r="B21" s="11" t="s">
        <v>47</v>
      </c>
      <c r="C21" s="8">
        <v>0</v>
      </c>
      <c r="D21" s="21">
        <v>2251958.75</v>
      </c>
      <c r="E21" s="21">
        <v>689662.65</v>
      </c>
      <c r="G21" s="8">
        <v>0</v>
      </c>
      <c r="H21" s="21">
        <v>1275414.67</v>
      </c>
      <c r="I21" s="21">
        <v>1550708.9</v>
      </c>
    </row>
    <row r="22" spans="2:15" x14ac:dyDescent="0.25">
      <c r="B22" s="11" t="s">
        <v>48</v>
      </c>
      <c r="C22" s="8">
        <v>0</v>
      </c>
      <c r="D22" s="21">
        <v>0</v>
      </c>
      <c r="E22" s="21">
        <v>0</v>
      </c>
      <c r="G22" s="8">
        <v>0</v>
      </c>
      <c r="H22" s="21">
        <v>0</v>
      </c>
      <c r="I22" s="21">
        <v>0</v>
      </c>
    </row>
    <row r="23" spans="2:15" x14ac:dyDescent="0.25">
      <c r="B23" s="11" t="s">
        <v>49</v>
      </c>
      <c r="C23" s="8">
        <v>0</v>
      </c>
      <c r="D23" s="21">
        <v>0</v>
      </c>
      <c r="E23" s="21">
        <v>0</v>
      </c>
      <c r="G23" s="8">
        <v>0</v>
      </c>
      <c r="H23" s="21">
        <v>0</v>
      </c>
      <c r="I23" s="21">
        <v>0</v>
      </c>
    </row>
    <row r="24" spans="2:15" x14ac:dyDescent="0.25">
      <c r="B24" s="11" t="s">
        <v>50</v>
      </c>
      <c r="C24" s="8">
        <v>0</v>
      </c>
      <c r="D24" s="21">
        <v>0</v>
      </c>
      <c r="E24" s="21">
        <v>0</v>
      </c>
      <c r="G24" s="8">
        <v>0</v>
      </c>
      <c r="H24" s="21">
        <v>0</v>
      </c>
      <c r="I24" s="21">
        <v>0</v>
      </c>
    </row>
    <row r="25" spans="2:15" x14ac:dyDescent="0.25">
      <c r="B25" s="11" t="s">
        <v>51</v>
      </c>
      <c r="C25" s="8">
        <v>0</v>
      </c>
      <c r="D25" s="21">
        <v>0</v>
      </c>
      <c r="E25" s="21">
        <v>0</v>
      </c>
      <c r="G25" s="8">
        <v>0</v>
      </c>
      <c r="H25" s="21">
        <v>0</v>
      </c>
      <c r="I25" s="21">
        <v>0</v>
      </c>
    </row>
    <row r="26" spans="2:15" x14ac:dyDescent="0.25">
      <c r="B26" s="11" t="s">
        <v>52</v>
      </c>
      <c r="C26" s="8">
        <v>0</v>
      </c>
      <c r="D26" s="21">
        <v>0</v>
      </c>
      <c r="E26" s="21">
        <v>0</v>
      </c>
      <c r="G26" s="8">
        <v>0</v>
      </c>
      <c r="H26" s="21">
        <v>0</v>
      </c>
      <c r="I26" s="21">
        <v>0</v>
      </c>
    </row>
    <row r="27" spans="2:15" x14ac:dyDescent="0.25">
      <c r="B27" s="11" t="s">
        <v>53</v>
      </c>
      <c r="C27" s="8">
        <v>0</v>
      </c>
      <c r="D27" s="21">
        <v>0</v>
      </c>
      <c r="E27" s="21">
        <v>0</v>
      </c>
      <c r="G27" s="8">
        <v>0</v>
      </c>
      <c r="H27" s="21">
        <v>0</v>
      </c>
      <c r="I27" s="21">
        <v>0</v>
      </c>
    </row>
    <row r="28" spans="2:15" x14ac:dyDescent="0.25">
      <c r="B28" s="11" t="s">
        <v>54</v>
      </c>
      <c r="C28" s="8">
        <v>0</v>
      </c>
      <c r="D28" s="21">
        <v>0</v>
      </c>
      <c r="E28" s="21">
        <v>0</v>
      </c>
      <c r="G28" s="8">
        <v>0</v>
      </c>
      <c r="H28" s="21">
        <v>0</v>
      </c>
      <c r="I28" s="21">
        <v>0</v>
      </c>
      <c r="J28" s="17"/>
    </row>
    <row r="29" spans="2:15" x14ac:dyDescent="0.25">
      <c r="B29" s="12" t="s">
        <v>55</v>
      </c>
      <c r="C29" s="8">
        <v>0</v>
      </c>
      <c r="D29" s="21">
        <v>0</v>
      </c>
      <c r="E29" s="21">
        <v>0</v>
      </c>
      <c r="G29" s="8">
        <v>0</v>
      </c>
      <c r="H29" s="21">
        <v>0</v>
      </c>
      <c r="I29" s="21">
        <v>0</v>
      </c>
    </row>
    <row r="30" spans="2:15" x14ac:dyDescent="0.25">
      <c r="B30" s="13" t="s">
        <v>56</v>
      </c>
      <c r="C30" s="14">
        <f>SUM(C18:C29)</f>
        <v>0</v>
      </c>
      <c r="D30" s="14">
        <f>SUM(D18:D29)</f>
        <v>8874936.1000000015</v>
      </c>
      <c r="E30" s="14">
        <f>SUM(E18:E29)</f>
        <v>2907757.98</v>
      </c>
      <c r="G30" s="14">
        <f>SUM(G18:G29)</f>
        <v>0</v>
      </c>
      <c r="H30" s="14">
        <f>SUM(H18:H29)</f>
        <v>5007958.6899999995</v>
      </c>
      <c r="I30" s="14">
        <f>SUM(I18:I29)</f>
        <v>5732684.4299999997</v>
      </c>
      <c r="L30" s="5"/>
    </row>
    <row r="31" spans="2:15" x14ac:dyDescent="0.25">
      <c r="E31" s="15"/>
      <c r="I31" s="15"/>
      <c r="L31" s="5"/>
    </row>
    <row r="32" spans="2:15" x14ac:dyDescent="0.25">
      <c r="B32" t="s">
        <v>62</v>
      </c>
      <c r="I32" s="5"/>
      <c r="K32" s="19"/>
      <c r="L32" s="5"/>
      <c r="O32" s="19"/>
    </row>
    <row r="33" spans="2:15" x14ac:dyDescent="0.25">
      <c r="B33" s="16" t="s">
        <v>81</v>
      </c>
      <c r="K33" s="19"/>
      <c r="O33" s="19"/>
    </row>
    <row r="34" spans="2:15" x14ac:dyDescent="0.25">
      <c r="K34" s="19"/>
      <c r="L34" s="20"/>
      <c r="O34" s="19"/>
    </row>
    <row r="35" spans="2:15" ht="32.25" customHeight="1" x14ac:dyDescent="0.25"/>
    <row r="36" spans="2:15" x14ac:dyDescent="0.25">
      <c r="L36" s="21"/>
    </row>
    <row r="38" spans="2:15" x14ac:dyDescent="0.25">
      <c r="E38" s="17"/>
    </row>
    <row r="39" spans="2:15" x14ac:dyDescent="0.25">
      <c r="E39" s="17"/>
    </row>
    <row r="40" spans="2:15" x14ac:dyDescent="0.25">
      <c r="E40" s="17"/>
    </row>
    <row r="41" spans="2:15" x14ac:dyDescent="0.25">
      <c r="E41" s="17"/>
    </row>
    <row r="42" spans="2:15" x14ac:dyDescent="0.25">
      <c r="E42" s="17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2:E9 C10 C11:E11 C12 C13:E13">
    <cfRule type="containsBlanks" dxfId="24" priority="8">
      <formula>LEN(TRIM(C2))=0</formula>
    </cfRule>
  </conditionalFormatting>
  <conditionalFormatting sqref="C18:I29">
    <cfRule type="cellIs" dxfId="23" priority="1" operator="equal">
      <formula>0</formula>
    </cfRule>
  </conditionalFormatting>
  <conditionalFormatting sqref="G2:I9 G10 G11:I13">
    <cfRule type="containsBlanks" dxfId="22" priority="6">
      <formula>LEN(TRIM(G2))=0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 xr:uid="{4BB726AA-0635-4EF9-9EC3-217EB275631E}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 xr:uid="{4A6E0742-18A2-4472-AC5A-638CAAEE2037}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 xr:uid="{B4B73B4C-A461-4DA4-95A7-123A82872B88}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 xr:uid="{9D1490C3-5344-41F6-A601-03A7CBE61C71}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 xr:uid="{3D59FF0D-C13A-47CA-8E9D-4C743F61014B}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 xr:uid="{CD5FBA49-419B-463C-ABA5-106D073BA701}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 xr:uid="{568E93A4-B1A5-4D88-981F-0E196BAC9FF0}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 xr:uid="{4616A68D-548B-473D-A2CE-0F3AA31F9E57}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 xr:uid="{13961130-CC3A-4666-BC40-3F5B74E841B2}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 xr:uid="{1061FEFF-7936-4FC2-AB9A-9262CBA62058}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 xr:uid="{044627A8-43F6-42AD-A810-C6BF4C4B41D6}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 xr:uid="{2403105C-5E05-4030-AFD6-588D4B97A301}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 xr:uid="{BC41EB20-6A9F-4DE2-B416-7AFD3F628C2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 xr:uid="{008350C7-4E0E-432B-BF6E-727F24E86D05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 xr:uid="{DD7A8B91-F348-474A-8C9C-498FDD2A8235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 xr:uid="{75A2C7F8-49D6-4671-800B-A984C736E544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 xr:uid="{9C045001-3327-411D-A907-5E28E0246ADA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 xr:uid="{A6E03035-2E07-4DA9-AB3B-14D959722826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 xr:uid="{EC27C1D3-D0FF-40C0-BBFC-2999E7E24E11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 xr:uid="{A3E51679-E1EA-4409-80DD-876D417D153B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 xr:uid="{A2DE17A6-4894-45C3-AE3A-D07A50017CB1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 xr:uid="{6D6BB5C0-AC49-40DE-9118-C02D5D7E1BF1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 xr:uid="{434CE5EA-0ED7-4D46-8F32-203CDD6C47A0}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 xr:uid="{8149C12A-538A-4F7B-9CED-D9D4873F1D92}">
      <formula1>0</formula1>
    </dataValidation>
    <dataValidation allowBlank="1" showInputMessage="1" showErrorMessage="1" promptTitle="Descripción:" prompt="Tipo de tasa contratada y especificaciones en el pago de intereses del crédito." sqref="C11:E11 G11:I11" xr:uid="{7CE53019-D149-4E84-A9F9-42722597D2DA}"/>
    <dataValidation allowBlank="1" showInputMessage="1" showErrorMessage="1" promptTitle="Descripción:" prompt="Día, mes y año de recepción del empréstito." sqref="C8:E8 G8:I8" xr:uid="{98F06EFA-7374-4C1C-88A5-FE0D7A4B9067}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 xr:uid="{2A17ABF1-EAFD-4AE7-8C56-EC46F38B122C}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 xr:uid="{57D600EB-4D13-4C3D-B1FA-7B5E1C1B2EBB}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 xr:uid="{AF9B870C-7086-4C8F-9843-2E6C7D939C51}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 xr:uid="{8E291DBA-BFE6-4797-9D66-B82AB5C56D48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 xr:uid="{18B75265-357D-4E25-ADF5-D5BA294BEECA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 xr:uid="{426121C5-6E7F-4581-BFE8-317B4E5B8161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 xr:uid="{831A33E8-A86F-4621-B0E6-00A450C71BD0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 xr:uid="{4E4B03D6-E743-4AC5-9B47-EE54C3B74AE7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 xr:uid="{1FC77ADD-CA05-4DAA-B50B-C062BA424DEC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 xr:uid="{25DDC1E5-B8F0-43AB-AD0E-63624494E636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 xr:uid="{E24EAF16-5397-4CD5-AAD0-0CD041E97A0D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 xr:uid="{3863A759-7272-4208-8C20-99DA385BB585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 xr:uid="{7B433CAD-6312-4FFC-B330-0EF0085E9BBF}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 xr:uid="{2D655026-3767-473F-8869-953D63836C74}">
      <formula1>0</formula1>
    </dataValidation>
    <dataValidation allowBlank="1" showInputMessage="1" showErrorMessage="1" promptTitle="Descripción:" prompt="Relación general de la aplicación o destino del empréstito." sqref="C12 G12:I12" xr:uid="{43302A08-29E6-41FD-93E0-FA14156D4B5A}"/>
    <dataValidation allowBlank="1" showInputMessage="1" showErrorMessage="1" promptTitle="Descripción:" prompt="Nombre o razón social de la institución con la cual se tiene la contratación del crédito." sqref="C4:E4 G4:I4" xr:uid="{7270A350-ADC0-44DF-B6D6-0588CDE6B575}"/>
    <dataValidation type="decimal" operator="greaterThanOrEqual" allowBlank="1" showInputMessage="1" showErrorMessage="1" errorTitle="NÚMERO INVALIDO" error="El interés pagado no debe de ser un número negativo" sqref="C16:E16 G16:I16" xr:uid="{17BF2112-E889-4F22-9D14-9DBDDA73D555}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 xr:uid="{727718F1-F8E1-41B2-8E7E-C25B890925D5}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 xr:uid="{EBC7103C-13A1-40A8-871C-194302676194}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 xr:uid="{60354262-DBEC-42A5-B7A1-510A6C92FFE1}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 xr:uid="{6708320D-ABFE-4C8E-9753-0841C53D09FA}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 xr:uid="{43EE374F-A313-4C92-912D-F31D4A42544F}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 xr:uid="{F31055F7-F13E-4585-A132-0410BB0773EE}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 xr:uid="{DC0FABAF-1258-4DE1-9C83-C17B2A9E3CD3}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 xr:uid="{41CAC53B-1FDE-434D-8A53-DA8816158401}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A2683F-F625-40C9-B7D3-F5FACDF81FAC}">
  <sheetPr>
    <pageSetUpPr fitToPage="1"/>
  </sheetPr>
  <dimension ref="A1:AJ55"/>
  <sheetViews>
    <sheetView tabSelected="1" zoomScaleNormal="100" workbookViewId="0">
      <selection activeCell="W44" sqref="W44:AB44"/>
    </sheetView>
  </sheetViews>
  <sheetFormatPr baseColWidth="10" defaultRowHeight="15" x14ac:dyDescent="0.25"/>
  <cols>
    <col min="1" max="34" width="3.42578125" customWidth="1"/>
    <col min="36" max="36" width="13.7109375" bestFit="1" customWidth="1"/>
  </cols>
  <sheetData>
    <row r="1" spans="1:36" x14ac:dyDescent="0.25">
      <c r="A1" s="121" t="s">
        <v>0</v>
      </c>
      <c r="B1" s="121"/>
      <c r="C1" s="121"/>
      <c r="D1" s="121"/>
      <c r="E1" s="121"/>
      <c r="F1" s="121"/>
      <c r="G1" s="121"/>
      <c r="H1" s="121"/>
      <c r="I1" s="121"/>
      <c r="J1" s="121" t="s">
        <v>96</v>
      </c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</row>
    <row r="2" spans="1:36" ht="15.75" x14ac:dyDescent="0.25">
      <c r="A2" s="122" t="s">
        <v>98</v>
      </c>
      <c r="B2" s="122"/>
      <c r="C2" s="122"/>
      <c r="D2" s="122"/>
      <c r="E2" s="122"/>
      <c r="F2" s="122"/>
      <c r="G2" s="122"/>
      <c r="H2" s="122"/>
      <c r="I2" s="122"/>
      <c r="J2" s="123" t="str">
        <f>IF(L2="Institución de crédito","1",IF(L2="Títulos y valores","2",IF(L2="Arrendamiento financiero","3","")))</f>
        <v>1</v>
      </c>
      <c r="K2" s="124" t="str">
        <f>IF(L2&gt;0,".-","")</f>
        <v>.-</v>
      </c>
      <c r="L2" s="125" t="s">
        <v>99</v>
      </c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</row>
    <row r="3" spans="1:36" ht="15.75" x14ac:dyDescent="0.25">
      <c r="A3" s="122" t="s">
        <v>100</v>
      </c>
      <c r="B3" s="122"/>
      <c r="C3" s="122"/>
      <c r="D3" s="122"/>
      <c r="E3" s="122"/>
      <c r="F3" s="122"/>
      <c r="G3" s="122"/>
      <c r="H3" s="122"/>
      <c r="I3" s="122"/>
      <c r="J3" s="125" t="s">
        <v>16</v>
      </c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  <c r="AD3" s="125"/>
      <c r="AE3" s="125"/>
      <c r="AF3" s="125"/>
      <c r="AG3" s="125"/>
      <c r="AH3" s="125"/>
    </row>
    <row r="4" spans="1:36" ht="15.75" x14ac:dyDescent="0.25">
      <c r="A4" s="126" t="s">
        <v>101</v>
      </c>
      <c r="B4" s="126"/>
      <c r="C4" s="126"/>
      <c r="D4" s="126"/>
      <c r="E4" s="126"/>
      <c r="F4" s="126"/>
      <c r="G4" s="126"/>
      <c r="H4" s="126"/>
      <c r="I4" s="126"/>
      <c r="J4" s="127">
        <v>209935889</v>
      </c>
      <c r="K4" s="127"/>
      <c r="L4" s="127"/>
      <c r="M4" s="127"/>
      <c r="N4" s="127"/>
      <c r="O4" s="127"/>
      <c r="P4" s="127"/>
      <c r="Q4" s="127"/>
      <c r="R4" s="128" t="s">
        <v>102</v>
      </c>
      <c r="S4" s="128"/>
      <c r="T4" s="128"/>
      <c r="U4" s="128"/>
      <c r="V4" s="128"/>
      <c r="W4" s="128"/>
      <c r="X4" s="128"/>
      <c r="Y4" s="128"/>
      <c r="Z4" s="129" t="s">
        <v>125</v>
      </c>
      <c r="AA4" s="129"/>
      <c r="AB4" s="129"/>
      <c r="AC4" s="129"/>
      <c r="AD4" s="129"/>
      <c r="AE4" s="129"/>
      <c r="AF4" s="129"/>
      <c r="AG4" s="129"/>
      <c r="AH4" s="129"/>
    </row>
    <row r="5" spans="1:36" ht="15.75" x14ac:dyDescent="0.25">
      <c r="A5" s="126"/>
      <c r="B5" s="126"/>
      <c r="C5" s="126"/>
      <c r="D5" s="126"/>
      <c r="E5" s="126"/>
      <c r="F5" s="126"/>
      <c r="G5" s="126"/>
      <c r="H5" s="126"/>
      <c r="I5" s="126"/>
      <c r="J5" s="127"/>
      <c r="K5" s="127"/>
      <c r="L5" s="127"/>
      <c r="M5" s="127"/>
      <c r="N5" s="127"/>
      <c r="O5" s="127"/>
      <c r="P5" s="127"/>
      <c r="Q5" s="127"/>
      <c r="R5" s="130" t="s">
        <v>103</v>
      </c>
      <c r="S5" s="130"/>
      <c r="T5" s="130"/>
      <c r="U5" s="130"/>
      <c r="V5" s="130"/>
      <c r="W5" s="130"/>
      <c r="X5" s="130"/>
      <c r="Y5" s="130"/>
      <c r="Z5" s="129" t="s">
        <v>126</v>
      </c>
      <c r="AA5" s="129"/>
      <c r="AB5" s="129"/>
      <c r="AC5" s="129"/>
      <c r="AD5" s="129"/>
      <c r="AE5" s="129"/>
      <c r="AF5" s="129"/>
      <c r="AG5" s="129"/>
      <c r="AH5" s="129"/>
    </row>
    <row r="6" spans="1:36" ht="18.75" x14ac:dyDescent="0.25">
      <c r="A6" s="131" t="s">
        <v>104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27">
        <v>27720514.27</v>
      </c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</row>
    <row r="7" spans="1:36" ht="18.75" x14ac:dyDescent="0.25">
      <c r="A7" s="131" t="s">
        <v>105</v>
      </c>
      <c r="B7" s="131"/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27">
        <v>48309831.859999999</v>
      </c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J7" s="132"/>
    </row>
    <row r="8" spans="1:36" x14ac:dyDescent="0.25">
      <c r="A8" s="133" t="s">
        <v>106</v>
      </c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133"/>
      <c r="V8" s="133"/>
      <c r="W8" s="133"/>
      <c r="X8" s="133"/>
      <c r="Y8" s="133"/>
      <c r="Z8" s="133"/>
      <c r="AA8" s="133"/>
      <c r="AB8" s="133"/>
      <c r="AC8" s="133"/>
      <c r="AD8" s="133"/>
      <c r="AE8" s="133"/>
      <c r="AF8" s="133"/>
      <c r="AG8" s="133"/>
      <c r="AH8" s="133"/>
    </row>
    <row r="9" spans="1:36" x14ac:dyDescent="0.25">
      <c r="A9" s="134" t="s">
        <v>0</v>
      </c>
      <c r="B9" s="134"/>
      <c r="C9" s="134"/>
      <c r="D9" s="134"/>
      <c r="E9" s="134" t="s">
        <v>107</v>
      </c>
      <c r="F9" s="134"/>
      <c r="G9" s="134"/>
      <c r="H9" s="134"/>
      <c r="I9" s="134"/>
      <c r="J9" s="134"/>
      <c r="K9" s="134" t="s">
        <v>108</v>
      </c>
      <c r="L9" s="134"/>
      <c r="M9" s="134"/>
      <c r="N9" s="134"/>
      <c r="O9" s="134"/>
      <c r="P9" s="134"/>
      <c r="Q9" s="134" t="s">
        <v>109</v>
      </c>
      <c r="R9" s="134"/>
      <c r="S9" s="134"/>
      <c r="T9" s="134"/>
      <c r="U9" s="134"/>
      <c r="V9" s="134"/>
      <c r="W9" s="134" t="s">
        <v>43</v>
      </c>
      <c r="X9" s="134"/>
      <c r="Y9" s="134"/>
      <c r="Z9" s="134"/>
      <c r="AA9" s="134"/>
      <c r="AB9" s="134"/>
      <c r="AC9" s="134" t="s">
        <v>110</v>
      </c>
      <c r="AD9" s="134"/>
      <c r="AE9" s="134"/>
      <c r="AF9" s="134"/>
      <c r="AG9" s="134"/>
      <c r="AH9" s="134"/>
    </row>
    <row r="10" spans="1:36" x14ac:dyDescent="0.25">
      <c r="A10" s="135" t="s">
        <v>111</v>
      </c>
      <c r="B10" s="135"/>
      <c r="C10" s="135"/>
      <c r="D10" s="135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</row>
    <row r="11" spans="1:36" x14ac:dyDescent="0.25">
      <c r="A11" s="133" t="s">
        <v>112</v>
      </c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3"/>
      <c r="Q11" s="133"/>
      <c r="R11" s="133"/>
      <c r="S11" s="133"/>
      <c r="T11" s="133"/>
      <c r="U11" s="133"/>
      <c r="V11" s="133"/>
      <c r="W11" s="133"/>
      <c r="X11" s="133"/>
      <c r="Y11" s="133"/>
      <c r="Z11" s="133"/>
      <c r="AA11" s="133"/>
      <c r="AB11" s="133"/>
      <c r="AC11" s="133"/>
      <c r="AD11" s="133"/>
      <c r="AE11" s="133"/>
      <c r="AF11" s="133"/>
      <c r="AG11" s="133"/>
      <c r="AH11" s="133"/>
    </row>
    <row r="12" spans="1:36" x14ac:dyDescent="0.25">
      <c r="A12" s="134" t="s">
        <v>40</v>
      </c>
      <c r="B12" s="134"/>
      <c r="C12" s="134"/>
      <c r="D12" s="134"/>
      <c r="E12" s="134" t="s">
        <v>107</v>
      </c>
      <c r="F12" s="134"/>
      <c r="G12" s="134"/>
      <c r="H12" s="134"/>
      <c r="I12" s="134"/>
      <c r="J12" s="134"/>
      <c r="K12" s="134" t="s">
        <v>108</v>
      </c>
      <c r="L12" s="134"/>
      <c r="M12" s="134"/>
      <c r="N12" s="134"/>
      <c r="O12" s="134"/>
      <c r="P12" s="134"/>
      <c r="Q12" s="134" t="s">
        <v>109</v>
      </c>
      <c r="R12" s="134"/>
      <c r="S12" s="134"/>
      <c r="T12" s="134"/>
      <c r="U12" s="134"/>
      <c r="V12" s="134"/>
      <c r="W12" s="134" t="s">
        <v>43</v>
      </c>
      <c r="X12" s="134"/>
      <c r="Y12" s="134"/>
      <c r="Z12" s="134"/>
      <c r="AA12" s="134"/>
      <c r="AB12" s="134"/>
      <c r="AC12" s="134" t="s">
        <v>110</v>
      </c>
      <c r="AD12" s="134"/>
      <c r="AE12" s="134"/>
      <c r="AF12" s="134"/>
      <c r="AG12" s="134"/>
      <c r="AH12" s="134"/>
    </row>
    <row r="13" spans="1:36" x14ac:dyDescent="0.25">
      <c r="A13" s="135" t="s">
        <v>113</v>
      </c>
      <c r="B13" s="135"/>
      <c r="C13" s="135"/>
      <c r="D13" s="135"/>
      <c r="E13" s="136"/>
      <c r="F13" s="136"/>
      <c r="G13" s="136"/>
      <c r="H13" s="136"/>
      <c r="I13" s="136"/>
      <c r="J13" s="136"/>
      <c r="K13" s="136">
        <v>2185728.9700000002</v>
      </c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>
        <v>741137.47</v>
      </c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</row>
    <row r="14" spans="1:36" x14ac:dyDescent="0.25">
      <c r="A14" s="135" t="s">
        <v>114</v>
      </c>
      <c r="B14" s="135"/>
      <c r="C14" s="135"/>
      <c r="D14" s="135"/>
      <c r="E14" s="136"/>
      <c r="F14" s="136"/>
      <c r="G14" s="136"/>
      <c r="H14" s="136"/>
      <c r="I14" s="136"/>
      <c r="J14" s="136"/>
      <c r="K14" s="136">
        <v>2207586.2599999998</v>
      </c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>
        <v>795530.51</v>
      </c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</row>
    <row r="15" spans="1:36" x14ac:dyDescent="0.25">
      <c r="A15" s="135" t="s">
        <v>115</v>
      </c>
      <c r="B15" s="135"/>
      <c r="C15" s="135"/>
      <c r="D15" s="135"/>
      <c r="E15" s="136"/>
      <c r="F15" s="136"/>
      <c r="G15" s="136"/>
      <c r="H15" s="136"/>
      <c r="I15" s="136"/>
      <c r="J15" s="136"/>
      <c r="K15" s="136">
        <v>2229662.12</v>
      </c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>
        <v>681427.35</v>
      </c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</row>
    <row r="16" spans="1:36" x14ac:dyDescent="0.25">
      <c r="A16" s="135" t="s">
        <v>116</v>
      </c>
      <c r="B16" s="135"/>
      <c r="C16" s="135"/>
      <c r="D16" s="135"/>
      <c r="E16" s="136"/>
      <c r="F16" s="136"/>
      <c r="G16" s="136"/>
      <c r="H16" s="136"/>
      <c r="I16" s="136"/>
      <c r="J16" s="136"/>
      <c r="K16" s="136">
        <v>2251958.75</v>
      </c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>
        <v>689662.65</v>
      </c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</row>
    <row r="17" spans="1:34" x14ac:dyDescent="0.25">
      <c r="A17" s="135" t="s">
        <v>117</v>
      </c>
      <c r="B17" s="135"/>
      <c r="C17" s="135"/>
      <c r="D17" s="135"/>
      <c r="E17" s="136"/>
      <c r="F17" s="136"/>
      <c r="G17" s="136"/>
      <c r="H17" s="136"/>
      <c r="I17" s="136"/>
      <c r="J17" s="136"/>
      <c r="K17" s="136">
        <v>2274478.33</v>
      </c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>
        <v>698712.86</v>
      </c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</row>
    <row r="18" spans="1:34" x14ac:dyDescent="0.25">
      <c r="A18" s="135" t="s">
        <v>118</v>
      </c>
      <c r="B18" s="135"/>
      <c r="C18" s="135"/>
      <c r="D18" s="135"/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</row>
    <row r="19" spans="1:34" x14ac:dyDescent="0.25">
      <c r="A19" s="135" t="s">
        <v>119</v>
      </c>
      <c r="B19" s="135"/>
      <c r="C19" s="135"/>
      <c r="D19" s="135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</row>
    <row r="20" spans="1:34" x14ac:dyDescent="0.25">
      <c r="A20" s="135" t="s">
        <v>120</v>
      </c>
      <c r="B20" s="135"/>
      <c r="C20" s="135"/>
      <c r="D20" s="135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</row>
    <row r="21" spans="1:34" x14ac:dyDescent="0.25">
      <c r="A21" s="135" t="s">
        <v>121</v>
      </c>
      <c r="B21" s="135"/>
      <c r="C21" s="135"/>
      <c r="D21" s="135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</row>
    <row r="22" spans="1:34" x14ac:dyDescent="0.25">
      <c r="A22" s="135" t="s">
        <v>122</v>
      </c>
      <c r="B22" s="135"/>
      <c r="C22" s="135"/>
      <c r="D22" s="135"/>
      <c r="E22" s="136"/>
      <c r="F22" s="136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</row>
    <row r="23" spans="1:34" x14ac:dyDescent="0.25">
      <c r="A23" s="135" t="s">
        <v>123</v>
      </c>
      <c r="B23" s="135"/>
      <c r="C23" s="135"/>
      <c r="D23" s="135"/>
      <c r="E23" s="136"/>
      <c r="F23" s="136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</row>
    <row r="24" spans="1:34" x14ac:dyDescent="0.25">
      <c r="A24" s="135" t="s">
        <v>124</v>
      </c>
      <c r="B24" s="135"/>
      <c r="C24" s="135"/>
      <c r="D24" s="135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</row>
    <row r="25" spans="1:34" x14ac:dyDescent="0.25">
      <c r="A25" s="137" t="s">
        <v>56</v>
      </c>
      <c r="B25" s="137"/>
      <c r="C25" s="137"/>
      <c r="D25" s="137"/>
      <c r="E25" s="138">
        <f>SUM(E13:J24)</f>
        <v>0</v>
      </c>
      <c r="F25" s="138"/>
      <c r="G25" s="138"/>
      <c r="H25" s="138"/>
      <c r="I25" s="138"/>
      <c r="J25" s="138"/>
      <c r="K25" s="138">
        <f>SUM(K13:P24)</f>
        <v>11149414.430000002</v>
      </c>
      <c r="L25" s="138"/>
      <c r="M25" s="138"/>
      <c r="N25" s="138"/>
      <c r="O25" s="138"/>
      <c r="P25" s="138"/>
      <c r="Q25" s="138">
        <f>SUM(Q13:V24)</f>
        <v>0</v>
      </c>
      <c r="R25" s="138"/>
      <c r="S25" s="138"/>
      <c r="T25" s="138"/>
      <c r="U25" s="138"/>
      <c r="V25" s="138"/>
      <c r="W25" s="138">
        <f>SUM(W13:AB24)</f>
        <v>3606470.84</v>
      </c>
      <c r="X25" s="138"/>
      <c r="Y25" s="138"/>
      <c r="Z25" s="138"/>
      <c r="AA25" s="138"/>
      <c r="AB25" s="138"/>
      <c r="AC25" s="138">
        <f>SUM(AC13:AH24)</f>
        <v>0</v>
      </c>
      <c r="AD25" s="138"/>
      <c r="AE25" s="138"/>
      <c r="AF25" s="138"/>
      <c r="AG25" s="138"/>
      <c r="AH25" s="138"/>
    </row>
    <row r="26" spans="1:34" x14ac:dyDescent="0.25">
      <c r="A26" s="139"/>
      <c r="B26" s="139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</row>
    <row r="27" spans="1:34" x14ac:dyDescent="0.25">
      <c r="A27" s="121" t="s">
        <v>0</v>
      </c>
      <c r="B27" s="121"/>
      <c r="C27" s="121"/>
      <c r="D27" s="121"/>
      <c r="E27" s="121"/>
      <c r="F27" s="121"/>
      <c r="G27" s="121"/>
      <c r="H27" s="121"/>
      <c r="I27" s="121"/>
      <c r="J27" s="121" t="s">
        <v>97</v>
      </c>
      <c r="K27" s="121"/>
      <c r="L27" s="121"/>
      <c r="M27" s="121"/>
      <c r="N27" s="121"/>
      <c r="O27" s="121"/>
      <c r="P27" s="121"/>
      <c r="Q27" s="121"/>
      <c r="R27" s="121"/>
      <c r="S27" s="121"/>
      <c r="T27" s="121"/>
      <c r="U27" s="121"/>
      <c r="V27" s="121"/>
      <c r="W27" s="121"/>
      <c r="X27" s="121"/>
      <c r="Y27" s="121"/>
      <c r="Z27" s="121"/>
      <c r="AA27" s="121"/>
      <c r="AB27" s="121"/>
      <c r="AC27" s="121"/>
      <c r="AD27" s="121"/>
      <c r="AE27" s="121"/>
      <c r="AF27" s="121"/>
      <c r="AG27" s="121"/>
      <c r="AH27" s="121"/>
    </row>
    <row r="28" spans="1:34" ht="15.75" x14ac:dyDescent="0.25">
      <c r="A28" s="122" t="s">
        <v>98</v>
      </c>
      <c r="B28" s="122"/>
      <c r="C28" s="122"/>
      <c r="D28" s="122"/>
      <c r="E28" s="122"/>
      <c r="F28" s="122"/>
      <c r="G28" s="122"/>
      <c r="H28" s="122"/>
      <c r="I28" s="122"/>
      <c r="J28" s="123" t="str">
        <f>IF(L28="Institución de crédito","1",IF(L28="Títulos y valores","2",IF(L28="Arrendamiento financiero","3","")))</f>
        <v>1</v>
      </c>
      <c r="K28" s="124" t="str">
        <f>IF(L28&gt;0,".-","")</f>
        <v>.-</v>
      </c>
      <c r="L28" s="125" t="s">
        <v>99</v>
      </c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</row>
    <row r="29" spans="1:34" ht="15.75" x14ac:dyDescent="0.25">
      <c r="A29" s="122" t="s">
        <v>100</v>
      </c>
      <c r="B29" s="122"/>
      <c r="C29" s="122"/>
      <c r="D29" s="122"/>
      <c r="E29" s="122"/>
      <c r="F29" s="122"/>
      <c r="G29" s="122"/>
      <c r="H29" s="122"/>
      <c r="I29" s="122"/>
      <c r="J29" s="125" t="s">
        <v>16</v>
      </c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5"/>
    </row>
    <row r="30" spans="1:34" ht="15.75" x14ac:dyDescent="0.25">
      <c r="A30" s="126" t="s">
        <v>101</v>
      </c>
      <c r="B30" s="126"/>
      <c r="C30" s="126"/>
      <c r="D30" s="126"/>
      <c r="E30" s="126"/>
      <c r="F30" s="126"/>
      <c r="G30" s="126"/>
      <c r="H30" s="126"/>
      <c r="I30" s="126"/>
      <c r="J30" s="127">
        <v>176000000</v>
      </c>
      <c r="K30" s="127"/>
      <c r="L30" s="127"/>
      <c r="M30" s="127"/>
      <c r="N30" s="127"/>
      <c r="O30" s="127"/>
      <c r="P30" s="127"/>
      <c r="Q30" s="127"/>
      <c r="R30" s="128" t="s">
        <v>102</v>
      </c>
      <c r="S30" s="128"/>
      <c r="T30" s="128"/>
      <c r="U30" s="128"/>
      <c r="V30" s="128"/>
      <c r="W30" s="128"/>
      <c r="X30" s="128"/>
      <c r="Y30" s="128"/>
      <c r="Z30" s="129" t="s">
        <v>127</v>
      </c>
      <c r="AA30" s="129"/>
      <c r="AB30" s="129"/>
      <c r="AC30" s="129"/>
      <c r="AD30" s="129"/>
      <c r="AE30" s="129"/>
      <c r="AF30" s="129"/>
      <c r="AG30" s="129"/>
      <c r="AH30" s="129"/>
    </row>
    <row r="31" spans="1:34" ht="15.75" x14ac:dyDescent="0.25">
      <c r="A31" s="126"/>
      <c r="B31" s="126"/>
      <c r="C31" s="126"/>
      <c r="D31" s="126"/>
      <c r="E31" s="126"/>
      <c r="F31" s="126"/>
      <c r="G31" s="126"/>
      <c r="H31" s="126"/>
      <c r="I31" s="126"/>
      <c r="J31" s="127"/>
      <c r="K31" s="127"/>
      <c r="L31" s="127"/>
      <c r="M31" s="127"/>
      <c r="N31" s="127"/>
      <c r="O31" s="127"/>
      <c r="P31" s="127"/>
      <c r="Q31" s="127"/>
      <c r="R31" s="130" t="s">
        <v>103</v>
      </c>
      <c r="S31" s="130"/>
      <c r="T31" s="130"/>
      <c r="U31" s="130"/>
      <c r="V31" s="130"/>
      <c r="W31" s="130"/>
      <c r="X31" s="130"/>
      <c r="Y31" s="130"/>
      <c r="Z31" s="129" t="s">
        <v>128</v>
      </c>
      <c r="AA31" s="129"/>
      <c r="AB31" s="129"/>
      <c r="AC31" s="129"/>
      <c r="AD31" s="129"/>
      <c r="AE31" s="129"/>
      <c r="AF31" s="129"/>
      <c r="AG31" s="129"/>
      <c r="AH31" s="129"/>
    </row>
    <row r="32" spans="1:34" ht="18.75" x14ac:dyDescent="0.25">
      <c r="A32" s="131" t="s">
        <v>104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27">
        <v>15802270.279999999</v>
      </c>
      <c r="S32" s="127"/>
      <c r="T32" s="127"/>
      <c r="U32" s="127"/>
      <c r="V32" s="127"/>
      <c r="W32" s="127"/>
      <c r="X32" s="127"/>
      <c r="Y32" s="127"/>
      <c r="Z32" s="127"/>
      <c r="AA32" s="127"/>
      <c r="AB32" s="127"/>
      <c r="AC32" s="127"/>
      <c r="AD32" s="127"/>
      <c r="AE32" s="127"/>
      <c r="AF32" s="127"/>
      <c r="AG32" s="127"/>
      <c r="AH32" s="127"/>
    </row>
    <row r="33" spans="1:34" ht="18.75" x14ac:dyDescent="0.25">
      <c r="A33" s="131" t="s">
        <v>105</v>
      </c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27">
        <v>126332602.04000001</v>
      </c>
      <c r="S33" s="127"/>
      <c r="T33" s="127"/>
      <c r="U33" s="127"/>
      <c r="V33" s="127"/>
      <c r="W33" s="127"/>
      <c r="X33" s="127"/>
      <c r="Y33" s="127"/>
      <c r="Z33" s="127"/>
      <c r="AA33" s="127"/>
      <c r="AB33" s="127"/>
      <c r="AC33" s="127"/>
      <c r="AD33" s="127"/>
      <c r="AE33" s="127"/>
      <c r="AF33" s="127"/>
      <c r="AG33" s="127"/>
      <c r="AH33" s="127"/>
    </row>
    <row r="34" spans="1:34" x14ac:dyDescent="0.25">
      <c r="A34" s="133" t="s">
        <v>106</v>
      </c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</row>
    <row r="35" spans="1:34" x14ac:dyDescent="0.25">
      <c r="A35" s="134" t="s">
        <v>0</v>
      </c>
      <c r="B35" s="134"/>
      <c r="C35" s="134"/>
      <c r="D35" s="134"/>
      <c r="E35" s="134" t="s">
        <v>107</v>
      </c>
      <c r="F35" s="134"/>
      <c r="G35" s="134"/>
      <c r="H35" s="134"/>
      <c r="I35" s="134"/>
      <c r="J35" s="134"/>
      <c r="K35" s="134" t="s">
        <v>108</v>
      </c>
      <c r="L35" s="134"/>
      <c r="M35" s="134"/>
      <c r="N35" s="134"/>
      <c r="O35" s="134"/>
      <c r="P35" s="134"/>
      <c r="Q35" s="134" t="s">
        <v>109</v>
      </c>
      <c r="R35" s="134"/>
      <c r="S35" s="134"/>
      <c r="T35" s="134"/>
      <c r="U35" s="134"/>
      <c r="V35" s="134"/>
      <c r="W35" s="134" t="s">
        <v>43</v>
      </c>
      <c r="X35" s="134"/>
      <c r="Y35" s="134"/>
      <c r="Z35" s="134"/>
      <c r="AA35" s="134"/>
      <c r="AB35" s="134"/>
      <c r="AC35" s="134" t="s">
        <v>110</v>
      </c>
      <c r="AD35" s="134"/>
      <c r="AE35" s="134"/>
      <c r="AF35" s="134"/>
      <c r="AG35" s="134"/>
      <c r="AH35" s="134"/>
    </row>
    <row r="36" spans="1:34" x14ac:dyDescent="0.25">
      <c r="A36" s="135" t="s">
        <v>111</v>
      </c>
      <c r="B36" s="135"/>
      <c r="C36" s="135"/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6"/>
      <c r="P36" s="136"/>
      <c r="Q36" s="136"/>
      <c r="R36" s="136"/>
      <c r="S36" s="136"/>
      <c r="T36" s="136"/>
      <c r="U36" s="136"/>
      <c r="V36" s="136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</row>
    <row r="37" spans="1:34" x14ac:dyDescent="0.25">
      <c r="A37" s="133" t="s">
        <v>112</v>
      </c>
      <c r="B37" s="133"/>
      <c r="C37" s="133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3"/>
      <c r="S37" s="133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3"/>
      <c r="AG37" s="133"/>
      <c r="AH37" s="133"/>
    </row>
    <row r="38" spans="1:34" x14ac:dyDescent="0.25">
      <c r="A38" s="134" t="s">
        <v>40</v>
      </c>
      <c r="B38" s="134"/>
      <c r="C38" s="134"/>
      <c r="D38" s="134"/>
      <c r="E38" s="134" t="s">
        <v>107</v>
      </c>
      <c r="F38" s="134"/>
      <c r="G38" s="134"/>
      <c r="H38" s="134"/>
      <c r="I38" s="134"/>
      <c r="J38" s="134"/>
      <c r="K38" s="134" t="s">
        <v>108</v>
      </c>
      <c r="L38" s="134"/>
      <c r="M38" s="134"/>
      <c r="N38" s="134"/>
      <c r="O38" s="134"/>
      <c r="P38" s="134"/>
      <c r="Q38" s="134" t="s">
        <v>109</v>
      </c>
      <c r="R38" s="134"/>
      <c r="S38" s="134"/>
      <c r="T38" s="134"/>
      <c r="U38" s="134"/>
      <c r="V38" s="134"/>
      <c r="W38" s="134" t="s">
        <v>43</v>
      </c>
      <c r="X38" s="134"/>
      <c r="Y38" s="134"/>
      <c r="Z38" s="134"/>
      <c r="AA38" s="134"/>
      <c r="AB38" s="134"/>
      <c r="AC38" s="134" t="s">
        <v>110</v>
      </c>
      <c r="AD38" s="134"/>
      <c r="AE38" s="134"/>
      <c r="AF38" s="134"/>
      <c r="AG38" s="134"/>
      <c r="AH38" s="134"/>
    </row>
    <row r="39" spans="1:34" x14ac:dyDescent="0.25">
      <c r="A39" s="135" t="s">
        <v>113</v>
      </c>
      <c r="B39" s="135"/>
      <c r="C39" s="135"/>
      <c r="D39" s="135"/>
      <c r="E39" s="136"/>
      <c r="F39" s="136"/>
      <c r="G39" s="136"/>
      <c r="H39" s="136"/>
      <c r="I39" s="136"/>
      <c r="J39" s="136"/>
      <c r="K39" s="136">
        <v>1228757.8700000001</v>
      </c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>
        <v>1368302.8</v>
      </c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</row>
    <row r="40" spans="1:34" x14ac:dyDescent="0.25">
      <c r="A40" s="135" t="s">
        <v>114</v>
      </c>
      <c r="B40" s="135"/>
      <c r="C40" s="135"/>
      <c r="D40" s="135"/>
      <c r="E40" s="136"/>
      <c r="F40" s="136"/>
      <c r="G40" s="136"/>
      <c r="H40" s="136"/>
      <c r="I40" s="136"/>
      <c r="J40" s="136"/>
      <c r="K40" s="136">
        <v>1244117.3400000001</v>
      </c>
      <c r="L40" s="136"/>
      <c r="M40" s="136"/>
      <c r="N40" s="136"/>
      <c r="O40" s="136"/>
      <c r="P40" s="136"/>
      <c r="Q40" s="136"/>
      <c r="R40" s="136"/>
      <c r="S40" s="136"/>
      <c r="T40" s="136"/>
      <c r="U40" s="136"/>
      <c r="V40" s="136"/>
      <c r="W40" s="136">
        <v>1314575.77</v>
      </c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</row>
    <row r="41" spans="1:34" x14ac:dyDescent="0.25">
      <c r="A41" s="135" t="s">
        <v>115</v>
      </c>
      <c r="B41" s="135"/>
      <c r="C41" s="135"/>
      <c r="D41" s="135"/>
      <c r="E41" s="136"/>
      <c r="F41" s="136"/>
      <c r="G41" s="136"/>
      <c r="H41" s="136"/>
      <c r="I41" s="136"/>
      <c r="J41" s="136"/>
      <c r="K41" s="136">
        <v>1259668.81</v>
      </c>
      <c r="L41" s="136"/>
      <c r="M41" s="136"/>
      <c r="N41" s="136"/>
      <c r="O41" s="136"/>
      <c r="P41" s="136"/>
      <c r="Q41" s="136"/>
      <c r="R41" s="136"/>
      <c r="S41" s="136"/>
      <c r="T41" s="136"/>
      <c r="U41" s="136"/>
      <c r="V41" s="136"/>
      <c r="W41" s="136">
        <v>1499096.96</v>
      </c>
      <c r="X41" s="136"/>
      <c r="Y41" s="136"/>
      <c r="Z41" s="136"/>
      <c r="AA41" s="136"/>
      <c r="AB41" s="136"/>
      <c r="AC41" s="136"/>
      <c r="AD41" s="136"/>
      <c r="AE41" s="136"/>
      <c r="AF41" s="136"/>
      <c r="AG41" s="136"/>
      <c r="AH41" s="136"/>
    </row>
    <row r="42" spans="1:34" x14ac:dyDescent="0.25">
      <c r="A42" s="135" t="s">
        <v>116</v>
      </c>
      <c r="B42" s="135"/>
      <c r="C42" s="135"/>
      <c r="D42" s="135"/>
      <c r="E42" s="136"/>
      <c r="F42" s="136"/>
      <c r="G42" s="136"/>
      <c r="H42" s="136"/>
      <c r="I42" s="136"/>
      <c r="J42" s="136"/>
      <c r="K42" s="136">
        <v>1275414.67</v>
      </c>
      <c r="L42" s="136"/>
      <c r="M42" s="136"/>
      <c r="N42" s="136"/>
      <c r="O42" s="136"/>
      <c r="P42" s="136"/>
      <c r="Q42" s="136"/>
      <c r="R42" s="136"/>
      <c r="S42" s="136"/>
      <c r="T42" s="136"/>
      <c r="U42" s="136"/>
      <c r="V42" s="136"/>
      <c r="W42" s="136">
        <v>1550708.9</v>
      </c>
      <c r="X42" s="136"/>
      <c r="Y42" s="136"/>
      <c r="Z42" s="136"/>
      <c r="AA42" s="136"/>
      <c r="AB42" s="136"/>
      <c r="AC42" s="136"/>
      <c r="AD42" s="136"/>
      <c r="AE42" s="136"/>
      <c r="AF42" s="136"/>
      <c r="AG42" s="136"/>
      <c r="AH42" s="136"/>
    </row>
    <row r="43" spans="1:34" x14ac:dyDescent="0.25">
      <c r="A43" s="135" t="s">
        <v>117</v>
      </c>
      <c r="B43" s="135"/>
      <c r="C43" s="135"/>
      <c r="D43" s="135"/>
      <c r="E43" s="136"/>
      <c r="F43" s="136"/>
      <c r="G43" s="136"/>
      <c r="H43" s="136"/>
      <c r="I43" s="136"/>
      <c r="J43" s="136"/>
      <c r="K43" s="136">
        <v>1291357.3500000001</v>
      </c>
      <c r="L43" s="136"/>
      <c r="M43" s="136"/>
      <c r="N43" s="136"/>
      <c r="O43" s="136"/>
      <c r="P43" s="136"/>
      <c r="Q43" s="136"/>
      <c r="R43" s="136"/>
      <c r="S43" s="136"/>
      <c r="T43" s="136"/>
      <c r="U43" s="136"/>
      <c r="V43" s="136"/>
      <c r="W43" s="136">
        <v>930786.26</v>
      </c>
      <c r="X43" s="136"/>
      <c r="Y43" s="136"/>
      <c r="Z43" s="136"/>
      <c r="AA43" s="136"/>
      <c r="AB43" s="136"/>
      <c r="AC43" s="136"/>
      <c r="AD43" s="136"/>
      <c r="AE43" s="136"/>
      <c r="AF43" s="136"/>
      <c r="AG43" s="136"/>
      <c r="AH43" s="136"/>
    </row>
    <row r="44" spans="1:34" x14ac:dyDescent="0.25">
      <c r="A44" s="135" t="s">
        <v>118</v>
      </c>
      <c r="B44" s="135"/>
      <c r="C44" s="135"/>
      <c r="D44" s="135"/>
      <c r="E44" s="136"/>
      <c r="F44" s="136"/>
      <c r="G44" s="136"/>
      <c r="H44" s="136"/>
      <c r="I44" s="136"/>
      <c r="J44" s="136"/>
      <c r="K44" s="136"/>
      <c r="L44" s="136"/>
      <c r="M44" s="136"/>
      <c r="N44" s="136"/>
      <c r="O44" s="136"/>
      <c r="P44" s="136"/>
      <c r="Q44" s="136"/>
      <c r="R44" s="136"/>
      <c r="S44" s="136"/>
      <c r="T44" s="136"/>
      <c r="U44" s="136"/>
      <c r="V44" s="136"/>
      <c r="W44" s="136"/>
      <c r="X44" s="136"/>
      <c r="Y44" s="136"/>
      <c r="Z44" s="136"/>
      <c r="AA44" s="136"/>
      <c r="AB44" s="136"/>
      <c r="AC44" s="136"/>
      <c r="AD44" s="136"/>
      <c r="AE44" s="136"/>
      <c r="AF44" s="136"/>
      <c r="AG44" s="136"/>
      <c r="AH44" s="136"/>
    </row>
    <row r="45" spans="1:34" x14ac:dyDescent="0.25">
      <c r="A45" s="135" t="s">
        <v>119</v>
      </c>
      <c r="B45" s="135"/>
      <c r="C45" s="135"/>
      <c r="D45" s="135"/>
      <c r="E45" s="136"/>
      <c r="F45" s="136"/>
      <c r="G45" s="136"/>
      <c r="H45" s="136"/>
      <c r="I45" s="136"/>
      <c r="J45" s="136"/>
      <c r="K45" s="136"/>
      <c r="L45" s="136"/>
      <c r="M45" s="136"/>
      <c r="N45" s="136"/>
      <c r="O45" s="136"/>
      <c r="P45" s="136"/>
      <c r="Q45" s="136"/>
      <c r="R45" s="136"/>
      <c r="S45" s="136"/>
      <c r="T45" s="136"/>
      <c r="U45" s="136"/>
      <c r="V45" s="136"/>
      <c r="W45" s="136"/>
      <c r="X45" s="136"/>
      <c r="Y45" s="136"/>
      <c r="Z45" s="136"/>
      <c r="AA45" s="136"/>
      <c r="AB45" s="136"/>
      <c r="AC45" s="136"/>
      <c r="AD45" s="136"/>
      <c r="AE45" s="136"/>
      <c r="AF45" s="136"/>
      <c r="AG45" s="136"/>
      <c r="AH45" s="136"/>
    </row>
    <row r="46" spans="1:34" x14ac:dyDescent="0.25">
      <c r="A46" s="135" t="s">
        <v>120</v>
      </c>
      <c r="B46" s="135"/>
      <c r="C46" s="135"/>
      <c r="D46" s="135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36"/>
      <c r="X46" s="136"/>
      <c r="Y46" s="136"/>
      <c r="Z46" s="136"/>
      <c r="AA46" s="136"/>
      <c r="AB46" s="136"/>
      <c r="AC46" s="136"/>
      <c r="AD46" s="136"/>
      <c r="AE46" s="136"/>
      <c r="AF46" s="136"/>
      <c r="AG46" s="136"/>
      <c r="AH46" s="136"/>
    </row>
    <row r="47" spans="1:34" x14ac:dyDescent="0.25">
      <c r="A47" s="135" t="s">
        <v>121</v>
      </c>
      <c r="B47" s="135"/>
      <c r="C47" s="135"/>
      <c r="D47" s="135"/>
      <c r="E47" s="136"/>
      <c r="F47" s="136"/>
      <c r="G47" s="136"/>
      <c r="H47" s="136"/>
      <c r="I47" s="136"/>
      <c r="J47" s="136"/>
      <c r="K47" s="136"/>
      <c r="L47" s="136"/>
      <c r="M47" s="136"/>
      <c r="N47" s="136"/>
      <c r="O47" s="136"/>
      <c r="P47" s="136"/>
      <c r="Q47" s="136"/>
      <c r="R47" s="136"/>
      <c r="S47" s="136"/>
      <c r="T47" s="136"/>
      <c r="U47" s="136"/>
      <c r="V47" s="136"/>
      <c r="W47" s="136"/>
      <c r="X47" s="136"/>
      <c r="Y47" s="136"/>
      <c r="Z47" s="136"/>
      <c r="AA47" s="136"/>
      <c r="AB47" s="136"/>
      <c r="AC47" s="136"/>
      <c r="AD47" s="136"/>
      <c r="AE47" s="136"/>
      <c r="AF47" s="136"/>
      <c r="AG47" s="136"/>
      <c r="AH47" s="136"/>
    </row>
    <row r="48" spans="1:34" x14ac:dyDescent="0.25">
      <c r="A48" s="135" t="s">
        <v>122</v>
      </c>
      <c r="B48" s="135"/>
      <c r="C48" s="135"/>
      <c r="D48" s="135"/>
      <c r="E48" s="136"/>
      <c r="F48" s="136"/>
      <c r="G48" s="136"/>
      <c r="H48" s="136"/>
      <c r="I48" s="136"/>
      <c r="J48" s="136"/>
      <c r="K48" s="136"/>
      <c r="L48" s="136"/>
      <c r="M48" s="136"/>
      <c r="N48" s="136"/>
      <c r="O48" s="136"/>
      <c r="P48" s="136"/>
      <c r="Q48" s="136"/>
      <c r="R48" s="136"/>
      <c r="S48" s="136"/>
      <c r="T48" s="136"/>
      <c r="U48" s="136"/>
      <c r="V48" s="136"/>
      <c r="W48" s="136"/>
      <c r="X48" s="136"/>
      <c r="Y48" s="136"/>
      <c r="Z48" s="136"/>
      <c r="AA48" s="136"/>
      <c r="AB48" s="136"/>
      <c r="AC48" s="136"/>
      <c r="AD48" s="136"/>
      <c r="AE48" s="136"/>
      <c r="AF48" s="136"/>
      <c r="AG48" s="136"/>
      <c r="AH48" s="136"/>
    </row>
    <row r="49" spans="1:34" x14ac:dyDescent="0.25">
      <c r="A49" s="135" t="s">
        <v>123</v>
      </c>
      <c r="B49" s="135"/>
      <c r="C49" s="135"/>
      <c r="D49" s="135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 s="136"/>
      <c r="Y49" s="136"/>
      <c r="Z49" s="136"/>
      <c r="AA49" s="136"/>
      <c r="AB49" s="136"/>
      <c r="AC49" s="136"/>
      <c r="AD49" s="136"/>
      <c r="AE49" s="136"/>
      <c r="AF49" s="136"/>
      <c r="AG49" s="136"/>
      <c r="AH49" s="136"/>
    </row>
    <row r="50" spans="1:34" x14ac:dyDescent="0.25">
      <c r="A50" s="135" t="s">
        <v>124</v>
      </c>
      <c r="B50" s="135"/>
      <c r="C50" s="135"/>
      <c r="D50" s="135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 s="136"/>
      <c r="Y50" s="136"/>
      <c r="Z50" s="136"/>
      <c r="AA50" s="136"/>
      <c r="AB50" s="136"/>
      <c r="AC50" s="136"/>
      <c r="AD50" s="136"/>
      <c r="AE50" s="136"/>
      <c r="AF50" s="136"/>
      <c r="AG50" s="136"/>
      <c r="AH50" s="136"/>
    </row>
    <row r="51" spans="1:34" x14ac:dyDescent="0.25">
      <c r="A51" s="137" t="s">
        <v>56</v>
      </c>
      <c r="B51" s="137"/>
      <c r="C51" s="137"/>
      <c r="D51" s="137"/>
      <c r="E51" s="138">
        <f>SUM(E39:J50)</f>
        <v>0</v>
      </c>
      <c r="F51" s="138"/>
      <c r="G51" s="138"/>
      <c r="H51" s="138"/>
      <c r="I51" s="138"/>
      <c r="J51" s="138"/>
      <c r="K51" s="138">
        <f>SUM(K39:P50)</f>
        <v>6299316.0399999991</v>
      </c>
      <c r="L51" s="138"/>
      <c r="M51" s="138"/>
      <c r="N51" s="138"/>
      <c r="O51" s="138"/>
      <c r="P51" s="138"/>
      <c r="Q51" s="138">
        <f>SUM(Q39:V50)</f>
        <v>0</v>
      </c>
      <c r="R51" s="138"/>
      <c r="S51" s="138"/>
      <c r="T51" s="138"/>
      <c r="U51" s="138"/>
      <c r="V51" s="138"/>
      <c r="W51" s="138">
        <f>SUM(W39:AB50)</f>
        <v>6663470.6899999995</v>
      </c>
      <c r="X51" s="138"/>
      <c r="Y51" s="138"/>
      <c r="Z51" s="138"/>
      <c r="AA51" s="138"/>
      <c r="AB51" s="138"/>
      <c r="AC51" s="138">
        <f>SUM(AC39:AH50)</f>
        <v>0</v>
      </c>
      <c r="AD51" s="138"/>
      <c r="AE51" s="138"/>
      <c r="AF51" s="138"/>
      <c r="AG51" s="138"/>
      <c r="AH51" s="138"/>
    </row>
    <row r="54" spans="1:34" x14ac:dyDescent="0.25">
      <c r="A54" t="s">
        <v>62</v>
      </c>
    </row>
    <row r="55" spans="1:34" x14ac:dyDescent="0.25">
      <c r="A55" s="16" t="s">
        <v>81</v>
      </c>
    </row>
  </sheetData>
  <mergeCells count="228">
    <mergeCell ref="A51:D51"/>
    <mergeCell ref="E51:J51"/>
    <mergeCell ref="K51:P51"/>
    <mergeCell ref="Q51:V51"/>
    <mergeCell ref="W51:AB51"/>
    <mergeCell ref="AC51:AH51"/>
    <mergeCell ref="A50:D50"/>
    <mergeCell ref="E50:J50"/>
    <mergeCell ref="K50:P50"/>
    <mergeCell ref="Q50:V50"/>
    <mergeCell ref="W50:AB50"/>
    <mergeCell ref="AC50:AH50"/>
    <mergeCell ref="A49:D49"/>
    <mergeCell ref="E49:J49"/>
    <mergeCell ref="K49:P49"/>
    <mergeCell ref="Q49:V49"/>
    <mergeCell ref="W49:AB49"/>
    <mergeCell ref="AC49:AH49"/>
    <mergeCell ref="A48:D48"/>
    <mergeCell ref="E48:J48"/>
    <mergeCell ref="K48:P48"/>
    <mergeCell ref="Q48:V48"/>
    <mergeCell ref="W48:AB48"/>
    <mergeCell ref="AC48:AH48"/>
    <mergeCell ref="A47:D47"/>
    <mergeCell ref="E47:J47"/>
    <mergeCell ref="K47:P47"/>
    <mergeCell ref="Q47:V47"/>
    <mergeCell ref="W47:AB47"/>
    <mergeCell ref="AC47:AH47"/>
    <mergeCell ref="A46:D46"/>
    <mergeCell ref="E46:J46"/>
    <mergeCell ref="K46:P46"/>
    <mergeCell ref="Q46:V46"/>
    <mergeCell ref="W46:AB46"/>
    <mergeCell ref="AC46:AH46"/>
    <mergeCell ref="A45:D45"/>
    <mergeCell ref="E45:J45"/>
    <mergeCell ref="K45:P45"/>
    <mergeCell ref="Q45:V45"/>
    <mergeCell ref="W45:AB45"/>
    <mergeCell ref="AC45:AH45"/>
    <mergeCell ref="A44:D44"/>
    <mergeCell ref="E44:J44"/>
    <mergeCell ref="K44:P44"/>
    <mergeCell ref="Q44:V44"/>
    <mergeCell ref="W44:AB44"/>
    <mergeCell ref="AC44:AH44"/>
    <mergeCell ref="A43:D43"/>
    <mergeCell ref="E43:J43"/>
    <mergeCell ref="K43:P43"/>
    <mergeCell ref="Q43:V43"/>
    <mergeCell ref="W43:AB43"/>
    <mergeCell ref="AC43:AH43"/>
    <mergeCell ref="A42:D42"/>
    <mergeCell ref="E42:J42"/>
    <mergeCell ref="K42:P42"/>
    <mergeCell ref="Q42:V42"/>
    <mergeCell ref="W42:AB42"/>
    <mergeCell ref="AC42:AH42"/>
    <mergeCell ref="A41:D41"/>
    <mergeCell ref="E41:J41"/>
    <mergeCell ref="K41:P41"/>
    <mergeCell ref="Q41:V41"/>
    <mergeCell ref="W41:AB41"/>
    <mergeCell ref="AC41:AH41"/>
    <mergeCell ref="A40:D40"/>
    <mergeCell ref="E40:J40"/>
    <mergeCell ref="K40:P40"/>
    <mergeCell ref="Q40:V40"/>
    <mergeCell ref="W40:AB40"/>
    <mergeCell ref="AC40:AH40"/>
    <mergeCell ref="A39:D39"/>
    <mergeCell ref="E39:J39"/>
    <mergeCell ref="K39:P39"/>
    <mergeCell ref="Q39:V39"/>
    <mergeCell ref="W39:AB39"/>
    <mergeCell ref="AC39:AH39"/>
    <mergeCell ref="A37:AH37"/>
    <mergeCell ref="A38:D38"/>
    <mergeCell ref="E38:J38"/>
    <mergeCell ref="K38:P38"/>
    <mergeCell ref="Q38:V38"/>
    <mergeCell ref="W38:AB38"/>
    <mergeCell ref="AC38:AH38"/>
    <mergeCell ref="AC35:AH35"/>
    <mergeCell ref="A36:D36"/>
    <mergeCell ref="E36:J36"/>
    <mergeCell ref="K36:P36"/>
    <mergeCell ref="Q36:V36"/>
    <mergeCell ref="W36:AB36"/>
    <mergeCell ref="AC36:AH36"/>
    <mergeCell ref="A32:Q32"/>
    <mergeCell ref="R32:AH32"/>
    <mergeCell ref="A33:Q33"/>
    <mergeCell ref="R33:AH33"/>
    <mergeCell ref="A34:AH34"/>
    <mergeCell ref="A35:D35"/>
    <mergeCell ref="E35:J35"/>
    <mergeCell ref="K35:P35"/>
    <mergeCell ref="Q35:V35"/>
    <mergeCell ref="W35:AB35"/>
    <mergeCell ref="A30:I31"/>
    <mergeCell ref="J30:Q31"/>
    <mergeCell ref="R30:Y30"/>
    <mergeCell ref="Z30:AH30"/>
    <mergeCell ref="R31:Y31"/>
    <mergeCell ref="Z31:AH31"/>
    <mergeCell ref="A27:I27"/>
    <mergeCell ref="J27:AH27"/>
    <mergeCell ref="A28:I28"/>
    <mergeCell ref="L28:AH28"/>
    <mergeCell ref="A29:I29"/>
    <mergeCell ref="J29:AH29"/>
    <mergeCell ref="A25:D25"/>
    <mergeCell ref="E25:J25"/>
    <mergeCell ref="K25:P25"/>
    <mergeCell ref="Q25:V25"/>
    <mergeCell ref="W25:AB25"/>
    <mergeCell ref="AC25:AH25"/>
    <mergeCell ref="A24:D24"/>
    <mergeCell ref="E24:J24"/>
    <mergeCell ref="K24:P24"/>
    <mergeCell ref="Q24:V24"/>
    <mergeCell ref="W24:AB24"/>
    <mergeCell ref="AC24:AH24"/>
    <mergeCell ref="A23:D23"/>
    <mergeCell ref="E23:J23"/>
    <mergeCell ref="K23:P23"/>
    <mergeCell ref="Q23:V23"/>
    <mergeCell ref="W23:AB23"/>
    <mergeCell ref="AC23:AH23"/>
    <mergeCell ref="A22:D22"/>
    <mergeCell ref="E22:J22"/>
    <mergeCell ref="K22:P22"/>
    <mergeCell ref="Q22:V22"/>
    <mergeCell ref="W22:AB22"/>
    <mergeCell ref="AC22:AH22"/>
    <mergeCell ref="A21:D21"/>
    <mergeCell ref="E21:J21"/>
    <mergeCell ref="K21:P21"/>
    <mergeCell ref="Q21:V21"/>
    <mergeCell ref="W21:AB21"/>
    <mergeCell ref="AC21:AH21"/>
    <mergeCell ref="A20:D20"/>
    <mergeCell ref="E20:J20"/>
    <mergeCell ref="K20:P20"/>
    <mergeCell ref="Q20:V20"/>
    <mergeCell ref="W20:AB20"/>
    <mergeCell ref="AC20:AH20"/>
    <mergeCell ref="A19:D19"/>
    <mergeCell ref="E19:J19"/>
    <mergeCell ref="K19:P19"/>
    <mergeCell ref="Q19:V19"/>
    <mergeCell ref="W19:AB19"/>
    <mergeCell ref="AC19:AH19"/>
    <mergeCell ref="A18:D18"/>
    <mergeCell ref="E18:J18"/>
    <mergeCell ref="K18:P18"/>
    <mergeCell ref="Q18:V18"/>
    <mergeCell ref="W18:AB18"/>
    <mergeCell ref="AC18:AH18"/>
    <mergeCell ref="A17:D17"/>
    <mergeCell ref="E17:J17"/>
    <mergeCell ref="K17:P17"/>
    <mergeCell ref="Q17:V17"/>
    <mergeCell ref="W17:AB17"/>
    <mergeCell ref="AC17:AH17"/>
    <mergeCell ref="A16:D16"/>
    <mergeCell ref="E16:J16"/>
    <mergeCell ref="K16:P16"/>
    <mergeCell ref="Q16:V16"/>
    <mergeCell ref="W16:AB16"/>
    <mergeCell ref="AC16:AH16"/>
    <mergeCell ref="A15:D15"/>
    <mergeCell ref="E15:J15"/>
    <mergeCell ref="K15:P15"/>
    <mergeCell ref="Q15:V15"/>
    <mergeCell ref="W15:AB15"/>
    <mergeCell ref="AC15:AH15"/>
    <mergeCell ref="A14:D14"/>
    <mergeCell ref="E14:J14"/>
    <mergeCell ref="K14:P14"/>
    <mergeCell ref="Q14:V14"/>
    <mergeCell ref="W14:AB14"/>
    <mergeCell ref="AC14:AH14"/>
    <mergeCell ref="A13:D13"/>
    <mergeCell ref="E13:J13"/>
    <mergeCell ref="K13:P13"/>
    <mergeCell ref="Q13:V13"/>
    <mergeCell ref="W13:AB13"/>
    <mergeCell ref="AC13:AH13"/>
    <mergeCell ref="A11:AH11"/>
    <mergeCell ref="A12:D12"/>
    <mergeCell ref="E12:J12"/>
    <mergeCell ref="K12:P12"/>
    <mergeCell ref="Q12:V12"/>
    <mergeCell ref="W12:AB12"/>
    <mergeCell ref="AC12:AH12"/>
    <mergeCell ref="AC9:AH9"/>
    <mergeCell ref="A10:D10"/>
    <mergeCell ref="E10:J10"/>
    <mergeCell ref="K10:P10"/>
    <mergeCell ref="Q10:V10"/>
    <mergeCell ref="W10:AB10"/>
    <mergeCell ref="AC10:AH10"/>
    <mergeCell ref="A6:Q6"/>
    <mergeCell ref="R6:AH6"/>
    <mergeCell ref="A7:Q7"/>
    <mergeCell ref="R7:AH7"/>
    <mergeCell ref="A8:AH8"/>
    <mergeCell ref="A9:D9"/>
    <mergeCell ref="E9:J9"/>
    <mergeCell ref="K9:P9"/>
    <mergeCell ref="Q9:V9"/>
    <mergeCell ref="W9:AB9"/>
    <mergeCell ref="A4:I5"/>
    <mergeCell ref="J4:Q5"/>
    <mergeCell ref="R4:Y4"/>
    <mergeCell ref="Z4:AH4"/>
    <mergeCell ref="R5:Y5"/>
    <mergeCell ref="Z5:AH5"/>
    <mergeCell ref="A1:I1"/>
    <mergeCell ref="J1:AH1"/>
    <mergeCell ref="A2:I2"/>
    <mergeCell ref="L2:AH2"/>
    <mergeCell ref="A3:I3"/>
    <mergeCell ref="J3:AH3"/>
  </mergeCells>
  <conditionalFormatting sqref="E10:AH10">
    <cfRule type="cellIs" dxfId="10" priority="8" operator="equal">
      <formula>0</formula>
    </cfRule>
  </conditionalFormatting>
  <conditionalFormatting sqref="E13:AH24">
    <cfRule type="cellIs" dxfId="9" priority="11" operator="equal">
      <formula>0</formula>
    </cfRule>
  </conditionalFormatting>
  <conditionalFormatting sqref="E36:AH36">
    <cfRule type="cellIs" dxfId="8" priority="3" operator="equal">
      <formula>0</formula>
    </cfRule>
  </conditionalFormatting>
  <conditionalFormatting sqref="E39:AH50">
    <cfRule type="cellIs" dxfId="7" priority="6" operator="equal">
      <formula>0</formula>
    </cfRule>
  </conditionalFormatting>
  <conditionalFormatting sqref="J3:J4">
    <cfRule type="containsBlanks" dxfId="6" priority="9">
      <formula>LEN(TRIM(J3))=0</formula>
    </cfRule>
  </conditionalFormatting>
  <conditionalFormatting sqref="J29:J30">
    <cfRule type="containsBlanks" dxfId="5" priority="4">
      <formula>LEN(TRIM(J29))=0</formula>
    </cfRule>
  </conditionalFormatting>
  <conditionalFormatting sqref="L2 Z4:Z5">
    <cfRule type="containsBlanks" dxfId="4" priority="10">
      <formula>LEN(TRIM(L2))=0</formula>
    </cfRule>
  </conditionalFormatting>
  <conditionalFormatting sqref="L28">
    <cfRule type="containsBlanks" dxfId="3" priority="1">
      <formula>LEN(TRIM(L28))=0</formula>
    </cfRule>
  </conditionalFormatting>
  <conditionalFormatting sqref="R4:R7">
    <cfRule type="containsBlanks" dxfId="2" priority="7">
      <formula>LEN(TRIM(R4))=0</formula>
    </cfRule>
  </conditionalFormatting>
  <conditionalFormatting sqref="R30:R33">
    <cfRule type="containsBlanks" dxfId="1" priority="2">
      <formula>LEN(TRIM(R30))=0</formula>
    </cfRule>
  </conditionalFormatting>
  <conditionalFormatting sqref="Z30:Z31">
    <cfRule type="containsBlanks" dxfId="0" priority="5">
      <formula>LEN(TRIM(Z30))=0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E12 E9 E38 E35" xr:uid="{E57CB440-5B32-4B4C-944A-082758F19B00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Q12 Q9 Q38 Q35" xr:uid="{C9A1A4EE-3F10-4B45-9031-BD148265B2FE}"/>
    <dataValidation allowBlank="1" showInputMessage="1" showErrorMessage="1" promptTitle="AMORTIZACIÓN" prompt="Representa el importe de pago de las amortizaciones de capital correspondiente al periodo que se informa." sqref="K12 K9 K38 K35" xr:uid="{21ED1CAD-3380-453C-A6D3-A9969ACF3BB3}"/>
    <dataValidation allowBlank="1" showInputMessage="1" showErrorMessage="1" promptTitle="PAGO DE INTERÉS DEL PERIODO" prompt="Representa el importe de los interese devengados del financiamiento, convenidos a pagar durante el periodo que se informa." sqref="W12 W9 W38 W35" xr:uid="{B409DB20-3405-4C01-8FD3-587A64B7D25B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AC12 AC9 AC38 AC35" xr:uid="{8F1971C2-2D6B-42BF-8FDD-FFFDE4E4D468}"/>
    <dataValidation type="decimal" operator="greaterThanOrEqual" allowBlank="1" showInputMessage="1" showErrorMessage="1" sqref="E13:AH24 J4 R6:R7 E10:AH10 E36:AH36 R32:R33 J30 E39:AH50" xr:uid="{B453F813-52AE-419F-8423-630A814C8795}">
      <formula1>0</formula1>
    </dataValidation>
    <dataValidation type="list" allowBlank="1" showInputMessage="1" showErrorMessage="1" sqref="L2:AH2 L28:AH28" xr:uid="{2EF51FE2-8AED-4A49-A88C-4E01439E78D2}">
      <formula1>"Institución de crédito, Títulos y valores, Arrendamiento Financiero"</formula1>
    </dataValidation>
  </dataValidations>
  <pageMargins left="0.70866141732283472" right="0.70866141732283472" top="0.74803149606299213" bottom="0.74803149606299213" header="0.31496062992125984" footer="0.31496062992125984"/>
  <pageSetup scale="77" orientation="portrait" verticalDpi="0" r:id="rId1"/>
  <rowBreaks count="1" manualBreakCount="1">
    <brk id="2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E3139-39F3-4813-9458-9523761B16CA}">
  <sheetPr>
    <pageSetUpPr fitToPage="1"/>
  </sheetPr>
  <dimension ref="A1:BQ32"/>
  <sheetViews>
    <sheetView zoomScaleNormal="100" workbookViewId="0">
      <selection activeCell="AE26" sqref="AE26"/>
    </sheetView>
  </sheetViews>
  <sheetFormatPr baseColWidth="10" defaultColWidth="2.28515625" defaultRowHeight="15" x14ac:dyDescent="0.25"/>
  <cols>
    <col min="9" max="9" width="4.140625" customWidth="1"/>
    <col min="10" max="25" width="2.7109375" customWidth="1"/>
    <col min="26" max="26" width="4" customWidth="1"/>
    <col min="45" max="69" width="3.140625" customWidth="1"/>
  </cols>
  <sheetData>
    <row r="1" spans="1:69" x14ac:dyDescent="0.25">
      <c r="A1" s="60" t="s">
        <v>0</v>
      </c>
      <c r="B1" s="60"/>
      <c r="C1" s="60"/>
      <c r="D1" s="60"/>
      <c r="E1" s="60"/>
      <c r="F1" s="60"/>
      <c r="G1" s="60"/>
      <c r="H1" s="60"/>
      <c r="I1" s="60"/>
      <c r="J1" s="60" t="s">
        <v>96</v>
      </c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5"/>
      <c r="AJ1" s="60" t="s">
        <v>0</v>
      </c>
      <c r="AK1" s="60"/>
      <c r="AL1" s="60"/>
      <c r="AM1" s="60"/>
      <c r="AN1" s="60"/>
      <c r="AO1" s="60"/>
      <c r="AP1" s="60"/>
      <c r="AQ1" s="60"/>
      <c r="AR1" s="60"/>
      <c r="AS1" s="60" t="s">
        <v>97</v>
      </c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  <c r="BF1" s="60"/>
      <c r="BG1" s="60"/>
      <c r="BH1" s="60"/>
      <c r="BI1" s="60"/>
      <c r="BJ1" s="60"/>
      <c r="BK1" s="60"/>
      <c r="BL1" s="60"/>
      <c r="BM1" s="60"/>
      <c r="BN1" s="60"/>
      <c r="BO1" s="60"/>
      <c r="BP1" s="60"/>
      <c r="BQ1" s="65"/>
    </row>
    <row r="2" spans="1:69" ht="15.75" x14ac:dyDescent="0.25">
      <c r="A2" s="61" t="s">
        <v>98</v>
      </c>
      <c r="B2" s="61"/>
      <c r="C2" s="61"/>
      <c r="D2" s="61"/>
      <c r="E2" s="61"/>
      <c r="F2" s="61"/>
      <c r="G2" s="61"/>
      <c r="H2" s="61"/>
      <c r="I2" s="62"/>
      <c r="J2" s="26" t="str">
        <f>IF(L2=E27,"1",IF(L2=E28,"2",IF(L2=E29,"3","")))</f>
        <v/>
      </c>
      <c r="K2" s="27" t="str">
        <f>IF(L2&gt;0,".-","")</f>
        <v>.-</v>
      </c>
      <c r="L2" s="115" t="s">
        <v>99</v>
      </c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7"/>
      <c r="AJ2" s="61" t="s">
        <v>98</v>
      </c>
      <c r="AK2" s="61"/>
      <c r="AL2" s="61"/>
      <c r="AM2" s="61"/>
      <c r="AN2" s="61"/>
      <c r="AO2" s="61"/>
      <c r="AP2" s="61"/>
      <c r="AQ2" s="61"/>
      <c r="AR2" s="62"/>
      <c r="AS2" s="26" t="str">
        <f>IF(AU2=AN27,"1",IF(AU2=AN28,"2",IF(AU2=AN29,"3","")))</f>
        <v/>
      </c>
      <c r="AT2" s="27" t="str">
        <f>IF(AU2&gt;0,".-","")</f>
        <v>.-</v>
      </c>
      <c r="AU2" s="115" t="s">
        <v>99</v>
      </c>
      <c r="AV2" s="116"/>
      <c r="AW2" s="116"/>
      <c r="AX2" s="116"/>
      <c r="AY2" s="116"/>
      <c r="AZ2" s="116"/>
      <c r="BA2" s="116"/>
      <c r="BB2" s="116"/>
      <c r="BC2" s="116"/>
      <c r="BD2" s="116"/>
      <c r="BE2" s="116"/>
      <c r="BF2" s="116"/>
      <c r="BG2" s="116"/>
      <c r="BH2" s="116"/>
      <c r="BI2" s="116"/>
      <c r="BJ2" s="116"/>
      <c r="BK2" s="116"/>
      <c r="BL2" s="116"/>
      <c r="BM2" s="116"/>
      <c r="BN2" s="116"/>
      <c r="BO2" s="116"/>
      <c r="BP2" s="116"/>
      <c r="BQ2" s="117"/>
    </row>
    <row r="3" spans="1:69" ht="15.75" x14ac:dyDescent="0.25">
      <c r="A3" s="61" t="s">
        <v>100</v>
      </c>
      <c r="B3" s="61"/>
      <c r="C3" s="61"/>
      <c r="D3" s="61"/>
      <c r="E3" s="61"/>
      <c r="F3" s="61"/>
      <c r="G3" s="61"/>
      <c r="H3" s="61"/>
      <c r="I3" s="62"/>
      <c r="J3" s="63" t="s">
        <v>16</v>
      </c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4"/>
      <c r="AJ3" s="61" t="s">
        <v>100</v>
      </c>
      <c r="AK3" s="61"/>
      <c r="AL3" s="61"/>
      <c r="AM3" s="61"/>
      <c r="AN3" s="61"/>
      <c r="AO3" s="61"/>
      <c r="AP3" s="61"/>
      <c r="AQ3" s="61"/>
      <c r="AR3" s="62"/>
      <c r="AS3" s="63" t="s">
        <v>16</v>
      </c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4"/>
    </row>
    <row r="4" spans="1:69" ht="15.75" x14ac:dyDescent="0.25">
      <c r="A4" s="98" t="s">
        <v>101</v>
      </c>
      <c r="B4" s="99"/>
      <c r="C4" s="99"/>
      <c r="D4" s="99"/>
      <c r="E4" s="99"/>
      <c r="F4" s="99"/>
      <c r="G4" s="99"/>
      <c r="H4" s="99"/>
      <c r="I4" s="100"/>
      <c r="J4" s="104">
        <v>209935889</v>
      </c>
      <c r="K4" s="105"/>
      <c r="L4" s="105"/>
      <c r="M4" s="105"/>
      <c r="N4" s="105"/>
      <c r="O4" s="105"/>
      <c r="P4" s="105"/>
      <c r="Q4" s="106"/>
      <c r="R4" s="110" t="s">
        <v>102</v>
      </c>
      <c r="S4" s="111"/>
      <c r="T4" s="111"/>
      <c r="U4" s="111"/>
      <c r="V4" s="111"/>
      <c r="W4" s="111"/>
      <c r="X4" s="111"/>
      <c r="Y4" s="111"/>
      <c r="Z4" s="112">
        <v>40366</v>
      </c>
      <c r="AA4" s="113"/>
      <c r="AB4" s="113"/>
      <c r="AC4" s="113"/>
      <c r="AD4" s="113"/>
      <c r="AE4" s="113"/>
      <c r="AF4" s="113"/>
      <c r="AG4" s="113"/>
      <c r="AH4" s="114"/>
      <c r="AJ4" s="98" t="s">
        <v>101</v>
      </c>
      <c r="AK4" s="99"/>
      <c r="AL4" s="99"/>
      <c r="AM4" s="99"/>
      <c r="AN4" s="99"/>
      <c r="AO4" s="99"/>
      <c r="AP4" s="99"/>
      <c r="AQ4" s="99"/>
      <c r="AR4" s="100"/>
      <c r="AS4" s="104">
        <v>176000000</v>
      </c>
      <c r="AT4" s="105"/>
      <c r="AU4" s="105"/>
      <c r="AV4" s="105"/>
      <c r="AW4" s="105"/>
      <c r="AX4" s="105"/>
      <c r="AY4" s="105"/>
      <c r="AZ4" s="106"/>
      <c r="BA4" s="110" t="s">
        <v>102</v>
      </c>
      <c r="BB4" s="111"/>
      <c r="BC4" s="111"/>
      <c r="BD4" s="111"/>
      <c r="BE4" s="111"/>
      <c r="BF4" s="111"/>
      <c r="BG4" s="111"/>
      <c r="BH4" s="111"/>
      <c r="BI4" s="112">
        <v>43539</v>
      </c>
      <c r="BJ4" s="113"/>
      <c r="BK4" s="113"/>
      <c r="BL4" s="113"/>
      <c r="BM4" s="113"/>
      <c r="BN4" s="113"/>
      <c r="BO4" s="113"/>
      <c r="BP4" s="113"/>
      <c r="BQ4" s="114"/>
    </row>
    <row r="5" spans="1:69" ht="15.75" x14ac:dyDescent="0.25">
      <c r="A5" s="101"/>
      <c r="B5" s="102"/>
      <c r="C5" s="102"/>
      <c r="D5" s="102"/>
      <c r="E5" s="102"/>
      <c r="F5" s="102"/>
      <c r="G5" s="102"/>
      <c r="H5" s="102"/>
      <c r="I5" s="103"/>
      <c r="J5" s="107"/>
      <c r="K5" s="108"/>
      <c r="L5" s="108"/>
      <c r="M5" s="108"/>
      <c r="N5" s="108"/>
      <c r="O5" s="108"/>
      <c r="P5" s="108"/>
      <c r="Q5" s="109"/>
      <c r="R5" s="93" t="s">
        <v>103</v>
      </c>
      <c r="S5" s="94"/>
      <c r="T5" s="94"/>
      <c r="U5" s="94"/>
      <c r="V5" s="94"/>
      <c r="W5" s="94"/>
      <c r="X5" s="94"/>
      <c r="Y5" s="94"/>
      <c r="Z5" s="95">
        <v>45863</v>
      </c>
      <c r="AA5" s="96"/>
      <c r="AB5" s="96"/>
      <c r="AC5" s="96"/>
      <c r="AD5" s="96"/>
      <c r="AE5" s="96"/>
      <c r="AF5" s="96"/>
      <c r="AG5" s="96"/>
      <c r="AH5" s="97"/>
      <c r="AJ5" s="101"/>
      <c r="AK5" s="102"/>
      <c r="AL5" s="102"/>
      <c r="AM5" s="102"/>
      <c r="AN5" s="102"/>
      <c r="AO5" s="102"/>
      <c r="AP5" s="102"/>
      <c r="AQ5" s="102"/>
      <c r="AR5" s="103"/>
      <c r="AS5" s="107"/>
      <c r="AT5" s="108"/>
      <c r="AU5" s="108"/>
      <c r="AV5" s="108"/>
      <c r="AW5" s="108"/>
      <c r="AX5" s="108"/>
      <c r="AY5" s="108"/>
      <c r="AZ5" s="109"/>
      <c r="BA5" s="93" t="s">
        <v>103</v>
      </c>
      <c r="BB5" s="94"/>
      <c r="BC5" s="94"/>
      <c r="BD5" s="94"/>
      <c r="BE5" s="94"/>
      <c r="BF5" s="94"/>
      <c r="BG5" s="94"/>
      <c r="BH5" s="94"/>
      <c r="BI5" s="95">
        <v>47144</v>
      </c>
      <c r="BJ5" s="96"/>
      <c r="BK5" s="96"/>
      <c r="BL5" s="96"/>
      <c r="BM5" s="96"/>
      <c r="BN5" s="96"/>
      <c r="BO5" s="96"/>
      <c r="BP5" s="96"/>
      <c r="BQ5" s="97"/>
    </row>
    <row r="6" spans="1:69" ht="18.75" x14ac:dyDescent="0.25">
      <c r="A6" s="72" t="s">
        <v>104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69">
        <v>27720514.27</v>
      </c>
      <c r="S6" s="70"/>
      <c r="T6" s="70"/>
      <c r="U6" s="70"/>
      <c r="V6" s="70"/>
      <c r="W6" s="70"/>
      <c r="X6" s="70"/>
      <c r="Y6" s="70"/>
      <c r="Z6" s="70"/>
      <c r="AA6" s="70"/>
      <c r="AB6" s="70"/>
      <c r="AC6" s="70"/>
      <c r="AD6" s="70"/>
      <c r="AE6" s="70"/>
      <c r="AF6" s="70"/>
      <c r="AG6" s="70"/>
      <c r="AH6" s="71"/>
      <c r="AJ6" s="72" t="s">
        <v>104</v>
      </c>
      <c r="AK6" s="73"/>
      <c r="AL6" s="73"/>
      <c r="AM6" s="73"/>
      <c r="AN6" s="73"/>
      <c r="AO6" s="73"/>
      <c r="AP6" s="73"/>
      <c r="AQ6" s="73"/>
      <c r="AR6" s="73"/>
      <c r="AS6" s="73"/>
      <c r="AT6" s="73"/>
      <c r="AU6" s="73"/>
      <c r="AV6" s="73"/>
      <c r="AW6" s="73"/>
      <c r="AX6" s="73"/>
      <c r="AY6" s="73"/>
      <c r="AZ6" s="92"/>
      <c r="BA6" s="69">
        <v>15802270.279999999</v>
      </c>
      <c r="BB6" s="70"/>
      <c r="BC6" s="70"/>
      <c r="BD6" s="70"/>
      <c r="BE6" s="70"/>
      <c r="BF6" s="70"/>
      <c r="BG6" s="70"/>
      <c r="BH6" s="70"/>
      <c r="BI6" s="70"/>
      <c r="BJ6" s="70"/>
      <c r="BK6" s="70"/>
      <c r="BL6" s="70"/>
      <c r="BM6" s="70"/>
      <c r="BN6" s="70"/>
      <c r="BO6" s="70"/>
      <c r="BP6" s="70"/>
      <c r="BQ6" s="71"/>
    </row>
    <row r="7" spans="1:69" ht="18.75" x14ac:dyDescent="0.25">
      <c r="A7" s="72" t="s">
        <v>105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69">
        <v>48309831.859999999</v>
      </c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1"/>
      <c r="AJ7" s="72" t="s">
        <v>105</v>
      </c>
      <c r="AK7" s="73"/>
      <c r="AL7" s="73"/>
      <c r="AM7" s="73"/>
      <c r="AN7" s="73"/>
      <c r="AO7" s="73"/>
      <c r="AP7" s="73"/>
      <c r="AQ7" s="73"/>
      <c r="AR7" s="73"/>
      <c r="AS7" s="73"/>
      <c r="AT7" s="73"/>
      <c r="AU7" s="73"/>
      <c r="AV7" s="73"/>
      <c r="AW7" s="73"/>
      <c r="AX7" s="73"/>
      <c r="AY7" s="73"/>
      <c r="AZ7" s="73"/>
      <c r="BA7" s="69">
        <v>126332602.04000001</v>
      </c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1"/>
    </row>
    <row r="8" spans="1:69" x14ac:dyDescent="0.25">
      <c r="A8" s="66" t="s">
        <v>106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8"/>
      <c r="AJ8" s="66" t="s">
        <v>106</v>
      </c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8"/>
    </row>
    <row r="9" spans="1:69" x14ac:dyDescent="0.25">
      <c r="A9" s="90" t="s">
        <v>0</v>
      </c>
      <c r="B9" s="90"/>
      <c r="C9" s="90"/>
      <c r="D9" s="90"/>
      <c r="E9" s="90" t="s">
        <v>107</v>
      </c>
      <c r="F9" s="90"/>
      <c r="G9" s="90"/>
      <c r="H9" s="90"/>
      <c r="I9" s="90"/>
      <c r="J9" s="90"/>
      <c r="K9" s="90" t="s">
        <v>108</v>
      </c>
      <c r="L9" s="90"/>
      <c r="M9" s="90"/>
      <c r="N9" s="90"/>
      <c r="O9" s="90"/>
      <c r="P9" s="90"/>
      <c r="Q9" s="90" t="s">
        <v>109</v>
      </c>
      <c r="R9" s="90"/>
      <c r="S9" s="90"/>
      <c r="T9" s="90"/>
      <c r="U9" s="90"/>
      <c r="V9" s="90"/>
      <c r="W9" s="90" t="s">
        <v>43</v>
      </c>
      <c r="X9" s="90"/>
      <c r="Y9" s="90"/>
      <c r="Z9" s="90"/>
      <c r="AA9" s="90"/>
      <c r="AB9" s="90"/>
      <c r="AC9" s="90" t="s">
        <v>110</v>
      </c>
      <c r="AD9" s="90"/>
      <c r="AE9" s="90"/>
      <c r="AF9" s="90"/>
      <c r="AG9" s="90"/>
      <c r="AH9" s="91"/>
      <c r="AJ9" s="90" t="s">
        <v>0</v>
      </c>
      <c r="AK9" s="90"/>
      <c r="AL9" s="90"/>
      <c r="AM9" s="90"/>
      <c r="AN9" s="90" t="s">
        <v>107</v>
      </c>
      <c r="AO9" s="90"/>
      <c r="AP9" s="90"/>
      <c r="AQ9" s="90"/>
      <c r="AR9" s="90"/>
      <c r="AS9" s="90"/>
      <c r="AT9" s="90" t="s">
        <v>108</v>
      </c>
      <c r="AU9" s="90"/>
      <c r="AV9" s="90"/>
      <c r="AW9" s="90"/>
      <c r="AX9" s="90"/>
      <c r="AY9" s="90"/>
      <c r="AZ9" s="90" t="s">
        <v>109</v>
      </c>
      <c r="BA9" s="90"/>
      <c r="BB9" s="90"/>
      <c r="BC9" s="90"/>
      <c r="BD9" s="90"/>
      <c r="BE9" s="90"/>
      <c r="BF9" s="90" t="s">
        <v>43</v>
      </c>
      <c r="BG9" s="90"/>
      <c r="BH9" s="90"/>
      <c r="BI9" s="90"/>
      <c r="BJ9" s="90"/>
      <c r="BK9" s="90"/>
      <c r="BL9" s="90" t="s">
        <v>110</v>
      </c>
      <c r="BM9" s="90"/>
      <c r="BN9" s="90"/>
      <c r="BO9" s="90"/>
      <c r="BP9" s="90"/>
      <c r="BQ9" s="91"/>
    </row>
    <row r="10" spans="1:69" x14ac:dyDescent="0.25">
      <c r="A10" s="88" t="s">
        <v>111</v>
      </c>
      <c r="B10" s="88"/>
      <c r="C10" s="88"/>
      <c r="D10" s="88"/>
      <c r="E10" s="89">
        <v>0</v>
      </c>
      <c r="F10" s="89"/>
      <c r="G10" s="89"/>
      <c r="H10" s="89"/>
      <c r="I10" s="89"/>
      <c r="J10" s="89"/>
      <c r="K10" s="89">
        <v>0</v>
      </c>
      <c r="L10" s="89"/>
      <c r="M10" s="89"/>
      <c r="N10" s="89"/>
      <c r="O10" s="89"/>
      <c r="P10" s="89"/>
      <c r="Q10" s="89">
        <v>0</v>
      </c>
      <c r="R10" s="89"/>
      <c r="S10" s="89"/>
      <c r="T10" s="89"/>
      <c r="U10" s="89"/>
      <c r="V10" s="89"/>
      <c r="W10" s="89">
        <v>0</v>
      </c>
      <c r="X10" s="89"/>
      <c r="Y10" s="89"/>
      <c r="Z10" s="89"/>
      <c r="AA10" s="89"/>
      <c r="AB10" s="89"/>
      <c r="AC10" s="89">
        <v>0</v>
      </c>
      <c r="AD10" s="89"/>
      <c r="AE10" s="89"/>
      <c r="AF10" s="89"/>
      <c r="AG10" s="89"/>
      <c r="AH10" s="89"/>
      <c r="AJ10" s="88" t="s">
        <v>111</v>
      </c>
      <c r="AK10" s="88"/>
      <c r="AL10" s="88"/>
      <c r="AM10" s="88"/>
      <c r="AN10" s="89">
        <v>0</v>
      </c>
      <c r="AO10" s="89"/>
      <c r="AP10" s="89"/>
      <c r="AQ10" s="89"/>
      <c r="AR10" s="89"/>
      <c r="AS10" s="89"/>
      <c r="AT10" s="89">
        <v>0</v>
      </c>
      <c r="AU10" s="89"/>
      <c r="AV10" s="89"/>
      <c r="AW10" s="89"/>
      <c r="AX10" s="89"/>
      <c r="AY10" s="89"/>
      <c r="AZ10" s="89">
        <v>0</v>
      </c>
      <c r="BA10" s="89"/>
      <c r="BB10" s="89"/>
      <c r="BC10" s="89"/>
      <c r="BD10" s="89"/>
      <c r="BE10" s="89"/>
      <c r="BF10" s="89">
        <v>0</v>
      </c>
      <c r="BG10" s="89"/>
      <c r="BH10" s="89"/>
      <c r="BI10" s="89"/>
      <c r="BJ10" s="89"/>
      <c r="BK10" s="89"/>
      <c r="BL10" s="89">
        <v>0</v>
      </c>
      <c r="BM10" s="89"/>
      <c r="BN10" s="89"/>
      <c r="BO10" s="89"/>
      <c r="BP10" s="89"/>
      <c r="BQ10" s="89"/>
    </row>
    <row r="11" spans="1:69" x14ac:dyDescent="0.25">
      <c r="A11" s="66" t="s">
        <v>112</v>
      </c>
      <c r="B11" s="67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8"/>
      <c r="AJ11" s="66" t="s">
        <v>112</v>
      </c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8"/>
    </row>
    <row r="12" spans="1:69" x14ac:dyDescent="0.25">
      <c r="A12" s="84" t="s">
        <v>40</v>
      </c>
      <c r="B12" s="85"/>
      <c r="C12" s="85"/>
      <c r="D12" s="86"/>
      <c r="E12" s="84" t="s">
        <v>107</v>
      </c>
      <c r="F12" s="85"/>
      <c r="G12" s="85"/>
      <c r="H12" s="85"/>
      <c r="I12" s="85"/>
      <c r="J12" s="86"/>
      <c r="K12" s="84" t="s">
        <v>108</v>
      </c>
      <c r="L12" s="85"/>
      <c r="M12" s="85"/>
      <c r="N12" s="85"/>
      <c r="O12" s="85"/>
      <c r="P12" s="86"/>
      <c r="Q12" s="84" t="s">
        <v>109</v>
      </c>
      <c r="R12" s="85"/>
      <c r="S12" s="85"/>
      <c r="T12" s="85"/>
      <c r="U12" s="85"/>
      <c r="V12" s="86"/>
      <c r="W12" s="84" t="s">
        <v>43</v>
      </c>
      <c r="X12" s="85"/>
      <c r="Y12" s="85"/>
      <c r="Z12" s="85"/>
      <c r="AA12" s="85"/>
      <c r="AB12" s="86"/>
      <c r="AC12" s="84" t="s">
        <v>110</v>
      </c>
      <c r="AD12" s="85"/>
      <c r="AE12" s="85"/>
      <c r="AF12" s="85"/>
      <c r="AG12" s="85"/>
      <c r="AH12" s="87"/>
      <c r="AJ12" s="84" t="s">
        <v>40</v>
      </c>
      <c r="AK12" s="85"/>
      <c r="AL12" s="85"/>
      <c r="AM12" s="86"/>
      <c r="AN12" s="84" t="s">
        <v>107</v>
      </c>
      <c r="AO12" s="85"/>
      <c r="AP12" s="85"/>
      <c r="AQ12" s="85"/>
      <c r="AR12" s="85"/>
      <c r="AS12" s="86"/>
      <c r="AT12" s="84" t="s">
        <v>108</v>
      </c>
      <c r="AU12" s="85"/>
      <c r="AV12" s="85"/>
      <c r="AW12" s="85"/>
      <c r="AX12" s="85"/>
      <c r="AY12" s="86"/>
      <c r="AZ12" s="84" t="s">
        <v>109</v>
      </c>
      <c r="BA12" s="85"/>
      <c r="BB12" s="85"/>
      <c r="BC12" s="85"/>
      <c r="BD12" s="85"/>
      <c r="BE12" s="86"/>
      <c r="BF12" s="84" t="s">
        <v>43</v>
      </c>
      <c r="BG12" s="85"/>
      <c r="BH12" s="85"/>
      <c r="BI12" s="85"/>
      <c r="BJ12" s="85"/>
      <c r="BK12" s="86"/>
      <c r="BL12" s="84" t="s">
        <v>110</v>
      </c>
      <c r="BM12" s="85"/>
      <c r="BN12" s="85"/>
      <c r="BO12" s="85"/>
      <c r="BP12" s="85"/>
      <c r="BQ12" s="87"/>
    </row>
    <row r="13" spans="1:69" x14ac:dyDescent="0.25">
      <c r="A13" s="78" t="s">
        <v>113</v>
      </c>
      <c r="B13" s="79"/>
      <c r="C13" s="79"/>
      <c r="D13" s="80"/>
      <c r="E13" s="81">
        <v>0</v>
      </c>
      <c r="F13" s="82"/>
      <c r="G13" s="82"/>
      <c r="H13" s="82"/>
      <c r="I13" s="82"/>
      <c r="J13" s="83"/>
      <c r="K13" s="81">
        <v>2185728.9700000002</v>
      </c>
      <c r="L13" s="82"/>
      <c r="M13" s="82"/>
      <c r="N13" s="82"/>
      <c r="O13" s="82"/>
      <c r="P13" s="83"/>
      <c r="Q13" s="81">
        <v>0</v>
      </c>
      <c r="R13" s="82"/>
      <c r="S13" s="82"/>
      <c r="T13" s="82"/>
      <c r="U13" s="82"/>
      <c r="V13" s="83"/>
      <c r="W13" s="81">
        <v>741137.47</v>
      </c>
      <c r="X13" s="82"/>
      <c r="Y13" s="82"/>
      <c r="Z13" s="82"/>
      <c r="AA13" s="82"/>
      <c r="AB13" s="83"/>
      <c r="AC13" s="81">
        <v>0</v>
      </c>
      <c r="AD13" s="82"/>
      <c r="AE13" s="82"/>
      <c r="AF13" s="82"/>
      <c r="AG13" s="82"/>
      <c r="AH13" s="83"/>
      <c r="AJ13" s="78" t="s">
        <v>113</v>
      </c>
      <c r="AK13" s="79"/>
      <c r="AL13" s="79"/>
      <c r="AM13" s="80"/>
      <c r="AN13" s="81">
        <v>0</v>
      </c>
      <c r="AO13" s="82"/>
      <c r="AP13" s="82"/>
      <c r="AQ13" s="82"/>
      <c r="AR13" s="82"/>
      <c r="AS13" s="83"/>
      <c r="AT13" s="81">
        <v>1025994.19</v>
      </c>
      <c r="AU13" s="82"/>
      <c r="AV13" s="82"/>
      <c r="AW13" s="82"/>
      <c r="AX13" s="82"/>
      <c r="AY13" s="83"/>
      <c r="AZ13" s="81">
        <v>0</v>
      </c>
      <c r="BA13" s="82"/>
      <c r="BB13" s="82"/>
      <c r="BC13" s="82"/>
      <c r="BD13" s="82"/>
      <c r="BE13" s="83"/>
      <c r="BF13" s="81">
        <v>1368302.8</v>
      </c>
      <c r="BG13" s="82"/>
      <c r="BH13" s="82"/>
      <c r="BI13" s="82"/>
      <c r="BJ13" s="82"/>
      <c r="BK13" s="83"/>
      <c r="BL13" s="81">
        <v>0</v>
      </c>
      <c r="BM13" s="82"/>
      <c r="BN13" s="82"/>
      <c r="BO13" s="82"/>
      <c r="BP13" s="82"/>
      <c r="BQ13" s="83"/>
    </row>
    <row r="14" spans="1:69" x14ac:dyDescent="0.25">
      <c r="A14" s="78" t="s">
        <v>114</v>
      </c>
      <c r="B14" s="79"/>
      <c r="C14" s="79"/>
      <c r="D14" s="80"/>
      <c r="E14" s="81">
        <v>0</v>
      </c>
      <c r="F14" s="82"/>
      <c r="G14" s="82"/>
      <c r="H14" s="82"/>
      <c r="I14" s="82"/>
      <c r="J14" s="83"/>
      <c r="K14" s="81">
        <v>2207586.2599999998</v>
      </c>
      <c r="L14" s="82"/>
      <c r="M14" s="82"/>
      <c r="N14" s="82"/>
      <c r="O14" s="82"/>
      <c r="P14" s="83"/>
      <c r="Q14" s="81">
        <v>0</v>
      </c>
      <c r="R14" s="82"/>
      <c r="S14" s="82"/>
      <c r="T14" s="82"/>
      <c r="U14" s="82"/>
      <c r="V14" s="83"/>
      <c r="W14" s="81">
        <v>795530.51</v>
      </c>
      <c r="X14" s="82"/>
      <c r="Y14" s="82"/>
      <c r="Z14" s="82"/>
      <c r="AA14" s="82"/>
      <c r="AB14" s="83"/>
      <c r="AC14" s="81">
        <v>0</v>
      </c>
      <c r="AD14" s="82"/>
      <c r="AE14" s="82"/>
      <c r="AF14" s="82"/>
      <c r="AG14" s="82"/>
      <c r="AH14" s="83"/>
      <c r="AJ14" s="78" t="s">
        <v>114</v>
      </c>
      <c r="AK14" s="79"/>
      <c r="AL14" s="79"/>
      <c r="AM14" s="80"/>
      <c r="AN14" s="81">
        <v>0</v>
      </c>
      <c r="AO14" s="82"/>
      <c r="AP14" s="82"/>
      <c r="AQ14" s="82"/>
      <c r="AR14" s="82"/>
      <c r="AS14" s="83"/>
      <c r="AT14" s="81">
        <v>1446881.02</v>
      </c>
      <c r="AU14" s="82"/>
      <c r="AV14" s="82"/>
      <c r="AW14" s="82"/>
      <c r="AX14" s="82"/>
      <c r="AY14" s="83"/>
      <c r="AZ14" s="81">
        <v>0</v>
      </c>
      <c r="BA14" s="82"/>
      <c r="BB14" s="82"/>
      <c r="BC14" s="82"/>
      <c r="BD14" s="82"/>
      <c r="BE14" s="83"/>
      <c r="BF14" s="81">
        <v>1314575.76</v>
      </c>
      <c r="BG14" s="82"/>
      <c r="BH14" s="82"/>
      <c r="BI14" s="82"/>
      <c r="BJ14" s="82"/>
      <c r="BK14" s="83"/>
      <c r="BL14" s="81">
        <v>0</v>
      </c>
      <c r="BM14" s="82"/>
      <c r="BN14" s="82"/>
      <c r="BO14" s="82"/>
      <c r="BP14" s="82"/>
      <c r="BQ14" s="83"/>
    </row>
    <row r="15" spans="1:69" x14ac:dyDescent="0.25">
      <c r="A15" s="78" t="s">
        <v>115</v>
      </c>
      <c r="B15" s="79"/>
      <c r="C15" s="79"/>
      <c r="D15" s="80"/>
      <c r="E15" s="81">
        <v>0</v>
      </c>
      <c r="F15" s="82"/>
      <c r="G15" s="82"/>
      <c r="H15" s="82"/>
      <c r="I15" s="82"/>
      <c r="J15" s="83"/>
      <c r="K15" s="81">
        <v>2229662.12</v>
      </c>
      <c r="L15" s="82"/>
      <c r="M15" s="82"/>
      <c r="N15" s="82"/>
      <c r="O15" s="82"/>
      <c r="P15" s="83"/>
      <c r="Q15" s="81">
        <v>0</v>
      </c>
      <c r="R15" s="82"/>
      <c r="S15" s="82"/>
      <c r="T15" s="82"/>
      <c r="U15" s="82"/>
      <c r="V15" s="83"/>
      <c r="W15" s="81">
        <v>681427.35</v>
      </c>
      <c r="X15" s="82"/>
      <c r="Y15" s="82"/>
      <c r="Z15" s="82"/>
      <c r="AA15" s="82"/>
      <c r="AB15" s="83"/>
      <c r="AC15" s="81">
        <v>0</v>
      </c>
      <c r="AD15" s="82"/>
      <c r="AE15" s="82"/>
      <c r="AF15" s="82"/>
      <c r="AG15" s="82"/>
      <c r="AH15" s="83"/>
      <c r="AJ15" s="78" t="s">
        <v>115</v>
      </c>
      <c r="AK15" s="79"/>
      <c r="AL15" s="79"/>
      <c r="AM15" s="80"/>
      <c r="AN15" s="81">
        <v>0</v>
      </c>
      <c r="AO15" s="82"/>
      <c r="AP15" s="82"/>
      <c r="AQ15" s="82"/>
      <c r="AR15" s="82"/>
      <c r="AS15" s="83"/>
      <c r="AT15" s="81">
        <v>1259668.81</v>
      </c>
      <c r="AU15" s="82"/>
      <c r="AV15" s="82"/>
      <c r="AW15" s="82"/>
      <c r="AX15" s="82"/>
      <c r="AY15" s="83"/>
      <c r="AZ15" s="81">
        <v>0</v>
      </c>
      <c r="BA15" s="82"/>
      <c r="BB15" s="82"/>
      <c r="BC15" s="82"/>
      <c r="BD15" s="82"/>
      <c r="BE15" s="83"/>
      <c r="BF15" s="81">
        <v>1499096.96</v>
      </c>
      <c r="BG15" s="82"/>
      <c r="BH15" s="82"/>
      <c r="BI15" s="82"/>
      <c r="BJ15" s="82"/>
      <c r="BK15" s="83"/>
      <c r="BL15" s="81">
        <v>0</v>
      </c>
      <c r="BM15" s="82"/>
      <c r="BN15" s="82"/>
      <c r="BO15" s="82"/>
      <c r="BP15" s="82"/>
      <c r="BQ15" s="83"/>
    </row>
    <row r="16" spans="1:69" x14ac:dyDescent="0.25">
      <c r="A16" s="78" t="s">
        <v>116</v>
      </c>
      <c r="B16" s="79"/>
      <c r="C16" s="79"/>
      <c r="D16" s="80"/>
      <c r="E16" s="81">
        <v>0</v>
      </c>
      <c r="F16" s="82"/>
      <c r="G16" s="82"/>
      <c r="H16" s="82"/>
      <c r="I16" s="82"/>
      <c r="J16" s="83"/>
      <c r="K16" s="81"/>
      <c r="L16" s="82"/>
      <c r="M16" s="82"/>
      <c r="N16" s="82"/>
      <c r="O16" s="82"/>
      <c r="P16" s="83"/>
      <c r="Q16" s="81">
        <v>0</v>
      </c>
      <c r="R16" s="82"/>
      <c r="S16" s="82"/>
      <c r="T16" s="82"/>
      <c r="U16" s="82"/>
      <c r="V16" s="83"/>
      <c r="W16" s="81"/>
      <c r="X16" s="82"/>
      <c r="Y16" s="82"/>
      <c r="Z16" s="82"/>
      <c r="AA16" s="82"/>
      <c r="AB16" s="83"/>
      <c r="AC16" s="81">
        <v>0</v>
      </c>
      <c r="AD16" s="82"/>
      <c r="AE16" s="82"/>
      <c r="AF16" s="82"/>
      <c r="AG16" s="82"/>
      <c r="AH16" s="83"/>
      <c r="AJ16" s="78" t="s">
        <v>116</v>
      </c>
      <c r="AK16" s="79"/>
      <c r="AL16" s="79"/>
      <c r="AM16" s="80"/>
      <c r="AN16" s="81">
        <v>0</v>
      </c>
      <c r="AO16" s="82"/>
      <c r="AP16" s="82"/>
      <c r="AQ16" s="82"/>
      <c r="AR16" s="82"/>
      <c r="AS16" s="83"/>
      <c r="AT16" s="81"/>
      <c r="AU16" s="82"/>
      <c r="AV16" s="82"/>
      <c r="AW16" s="82"/>
      <c r="AX16" s="82"/>
      <c r="AY16" s="83"/>
      <c r="AZ16" s="81">
        <v>0</v>
      </c>
      <c r="BA16" s="82"/>
      <c r="BB16" s="82"/>
      <c r="BC16" s="82"/>
      <c r="BD16" s="82"/>
      <c r="BE16" s="83"/>
      <c r="BF16" s="81"/>
      <c r="BG16" s="82"/>
      <c r="BH16" s="82"/>
      <c r="BI16" s="82"/>
      <c r="BJ16" s="82"/>
      <c r="BK16" s="83"/>
      <c r="BL16" s="81">
        <v>0</v>
      </c>
      <c r="BM16" s="82"/>
      <c r="BN16" s="82"/>
      <c r="BO16" s="82"/>
      <c r="BP16" s="82"/>
      <c r="BQ16" s="83"/>
    </row>
    <row r="17" spans="1:69" x14ac:dyDescent="0.25">
      <c r="A17" s="78" t="s">
        <v>117</v>
      </c>
      <c r="B17" s="79"/>
      <c r="C17" s="79"/>
      <c r="D17" s="80"/>
      <c r="E17" s="81">
        <v>0</v>
      </c>
      <c r="F17" s="82"/>
      <c r="G17" s="82"/>
      <c r="H17" s="82"/>
      <c r="I17" s="82"/>
      <c r="J17" s="83"/>
      <c r="K17" s="81"/>
      <c r="L17" s="82"/>
      <c r="M17" s="82"/>
      <c r="N17" s="82"/>
      <c r="O17" s="82"/>
      <c r="P17" s="83"/>
      <c r="Q17" s="81">
        <v>0</v>
      </c>
      <c r="R17" s="82"/>
      <c r="S17" s="82"/>
      <c r="T17" s="82"/>
      <c r="U17" s="82"/>
      <c r="V17" s="83"/>
      <c r="W17" s="81"/>
      <c r="X17" s="82"/>
      <c r="Y17" s="82"/>
      <c r="Z17" s="82"/>
      <c r="AA17" s="82"/>
      <c r="AB17" s="83"/>
      <c r="AC17" s="81">
        <v>0</v>
      </c>
      <c r="AD17" s="82"/>
      <c r="AE17" s="82"/>
      <c r="AF17" s="82"/>
      <c r="AG17" s="82"/>
      <c r="AH17" s="83"/>
      <c r="AJ17" s="78" t="s">
        <v>117</v>
      </c>
      <c r="AK17" s="79"/>
      <c r="AL17" s="79"/>
      <c r="AM17" s="80"/>
      <c r="AN17" s="81">
        <v>0</v>
      </c>
      <c r="AO17" s="82"/>
      <c r="AP17" s="82"/>
      <c r="AQ17" s="82"/>
      <c r="AR17" s="82"/>
      <c r="AS17" s="83"/>
      <c r="AT17" s="81"/>
      <c r="AU17" s="82"/>
      <c r="AV17" s="82"/>
      <c r="AW17" s="82"/>
      <c r="AX17" s="82"/>
      <c r="AY17" s="83"/>
      <c r="AZ17" s="81">
        <v>0</v>
      </c>
      <c r="BA17" s="82"/>
      <c r="BB17" s="82"/>
      <c r="BC17" s="82"/>
      <c r="BD17" s="82"/>
      <c r="BE17" s="83"/>
      <c r="BF17" s="81"/>
      <c r="BG17" s="82"/>
      <c r="BH17" s="82"/>
      <c r="BI17" s="82"/>
      <c r="BJ17" s="82"/>
      <c r="BK17" s="83"/>
      <c r="BL17" s="81">
        <v>0</v>
      </c>
      <c r="BM17" s="82"/>
      <c r="BN17" s="82"/>
      <c r="BO17" s="82"/>
      <c r="BP17" s="82"/>
      <c r="BQ17" s="83"/>
    </row>
    <row r="18" spans="1:69" x14ac:dyDescent="0.25">
      <c r="A18" s="78" t="s">
        <v>118</v>
      </c>
      <c r="B18" s="79"/>
      <c r="C18" s="79"/>
      <c r="D18" s="80"/>
      <c r="E18" s="81">
        <v>0</v>
      </c>
      <c r="F18" s="82"/>
      <c r="G18" s="82"/>
      <c r="H18" s="82"/>
      <c r="I18" s="82"/>
      <c r="J18" s="83"/>
      <c r="K18" s="81"/>
      <c r="L18" s="82"/>
      <c r="M18" s="82"/>
      <c r="N18" s="82"/>
      <c r="O18" s="82"/>
      <c r="P18" s="83"/>
      <c r="Q18" s="81">
        <v>0</v>
      </c>
      <c r="R18" s="82"/>
      <c r="S18" s="82"/>
      <c r="T18" s="82"/>
      <c r="U18" s="82"/>
      <c r="V18" s="83"/>
      <c r="W18" s="81"/>
      <c r="X18" s="82"/>
      <c r="Y18" s="82"/>
      <c r="Z18" s="82"/>
      <c r="AA18" s="82"/>
      <c r="AB18" s="83"/>
      <c r="AC18" s="81">
        <v>0</v>
      </c>
      <c r="AD18" s="82"/>
      <c r="AE18" s="82"/>
      <c r="AF18" s="82"/>
      <c r="AG18" s="82"/>
      <c r="AH18" s="83"/>
      <c r="AJ18" s="78" t="s">
        <v>118</v>
      </c>
      <c r="AK18" s="79"/>
      <c r="AL18" s="79"/>
      <c r="AM18" s="80"/>
      <c r="AN18" s="81">
        <v>0</v>
      </c>
      <c r="AO18" s="82"/>
      <c r="AP18" s="82"/>
      <c r="AQ18" s="82"/>
      <c r="AR18" s="82"/>
      <c r="AS18" s="83"/>
      <c r="AT18" s="81"/>
      <c r="AU18" s="82"/>
      <c r="AV18" s="82"/>
      <c r="AW18" s="82"/>
      <c r="AX18" s="82"/>
      <c r="AY18" s="83"/>
      <c r="AZ18" s="81">
        <v>0</v>
      </c>
      <c r="BA18" s="82"/>
      <c r="BB18" s="82"/>
      <c r="BC18" s="82"/>
      <c r="BD18" s="82"/>
      <c r="BE18" s="83"/>
      <c r="BF18" s="81"/>
      <c r="BG18" s="82"/>
      <c r="BH18" s="82"/>
      <c r="BI18" s="82"/>
      <c r="BJ18" s="82"/>
      <c r="BK18" s="83"/>
      <c r="BL18" s="81">
        <v>0</v>
      </c>
      <c r="BM18" s="82"/>
      <c r="BN18" s="82"/>
      <c r="BO18" s="82"/>
      <c r="BP18" s="82"/>
      <c r="BQ18" s="83"/>
    </row>
    <row r="19" spans="1:69" x14ac:dyDescent="0.25">
      <c r="A19" s="78" t="s">
        <v>119</v>
      </c>
      <c r="B19" s="79"/>
      <c r="C19" s="79"/>
      <c r="D19" s="80"/>
      <c r="E19" s="81">
        <v>0</v>
      </c>
      <c r="F19" s="82"/>
      <c r="G19" s="82"/>
      <c r="H19" s="82"/>
      <c r="I19" s="82"/>
      <c r="J19" s="83"/>
      <c r="K19" s="81"/>
      <c r="L19" s="82"/>
      <c r="M19" s="82"/>
      <c r="N19" s="82"/>
      <c r="O19" s="82"/>
      <c r="P19" s="83"/>
      <c r="Q19" s="81">
        <v>0</v>
      </c>
      <c r="R19" s="82"/>
      <c r="S19" s="82"/>
      <c r="T19" s="82"/>
      <c r="U19" s="82"/>
      <c r="V19" s="83"/>
      <c r="W19" s="81"/>
      <c r="X19" s="82"/>
      <c r="Y19" s="82"/>
      <c r="Z19" s="82"/>
      <c r="AA19" s="82"/>
      <c r="AB19" s="83"/>
      <c r="AC19" s="81">
        <v>0</v>
      </c>
      <c r="AD19" s="82"/>
      <c r="AE19" s="82"/>
      <c r="AF19" s="82"/>
      <c r="AG19" s="82"/>
      <c r="AH19" s="83"/>
      <c r="AJ19" s="78" t="s">
        <v>119</v>
      </c>
      <c r="AK19" s="79"/>
      <c r="AL19" s="79"/>
      <c r="AM19" s="80"/>
      <c r="AN19" s="81">
        <v>0</v>
      </c>
      <c r="AO19" s="82"/>
      <c r="AP19" s="82"/>
      <c r="AQ19" s="82"/>
      <c r="AR19" s="82"/>
      <c r="AS19" s="83"/>
      <c r="AT19" s="81"/>
      <c r="AU19" s="82"/>
      <c r="AV19" s="82"/>
      <c r="AW19" s="82"/>
      <c r="AX19" s="82"/>
      <c r="AY19" s="83"/>
      <c r="AZ19" s="81">
        <v>0</v>
      </c>
      <c r="BA19" s="82"/>
      <c r="BB19" s="82"/>
      <c r="BC19" s="82"/>
      <c r="BD19" s="82"/>
      <c r="BE19" s="83"/>
      <c r="BF19" s="81"/>
      <c r="BG19" s="82"/>
      <c r="BH19" s="82"/>
      <c r="BI19" s="82"/>
      <c r="BJ19" s="82"/>
      <c r="BK19" s="83"/>
      <c r="BL19" s="81">
        <v>0</v>
      </c>
      <c r="BM19" s="82"/>
      <c r="BN19" s="82"/>
      <c r="BO19" s="82"/>
      <c r="BP19" s="82"/>
      <c r="BQ19" s="83"/>
    </row>
    <row r="20" spans="1:69" x14ac:dyDescent="0.25">
      <c r="A20" s="78" t="s">
        <v>120</v>
      </c>
      <c r="B20" s="79"/>
      <c r="C20" s="79"/>
      <c r="D20" s="80"/>
      <c r="E20" s="81">
        <v>0</v>
      </c>
      <c r="F20" s="82"/>
      <c r="G20" s="82"/>
      <c r="H20" s="82"/>
      <c r="I20" s="82"/>
      <c r="J20" s="83"/>
      <c r="K20" s="81"/>
      <c r="L20" s="82"/>
      <c r="M20" s="82"/>
      <c r="N20" s="82"/>
      <c r="O20" s="82"/>
      <c r="P20" s="83"/>
      <c r="Q20" s="81">
        <v>0</v>
      </c>
      <c r="R20" s="82"/>
      <c r="S20" s="82"/>
      <c r="T20" s="82"/>
      <c r="U20" s="82"/>
      <c r="V20" s="83"/>
      <c r="W20" s="81"/>
      <c r="X20" s="82"/>
      <c r="Y20" s="82"/>
      <c r="Z20" s="82"/>
      <c r="AA20" s="82"/>
      <c r="AB20" s="83"/>
      <c r="AC20" s="81">
        <v>0</v>
      </c>
      <c r="AD20" s="82"/>
      <c r="AE20" s="82"/>
      <c r="AF20" s="82"/>
      <c r="AG20" s="82"/>
      <c r="AH20" s="83"/>
      <c r="AJ20" s="78" t="s">
        <v>120</v>
      </c>
      <c r="AK20" s="79"/>
      <c r="AL20" s="79"/>
      <c r="AM20" s="80"/>
      <c r="AN20" s="81">
        <v>0</v>
      </c>
      <c r="AO20" s="82"/>
      <c r="AP20" s="82"/>
      <c r="AQ20" s="82"/>
      <c r="AR20" s="82"/>
      <c r="AS20" s="83"/>
      <c r="AT20" s="81"/>
      <c r="AU20" s="82"/>
      <c r="AV20" s="82"/>
      <c r="AW20" s="82"/>
      <c r="AX20" s="82"/>
      <c r="AY20" s="83"/>
      <c r="AZ20" s="81">
        <v>0</v>
      </c>
      <c r="BA20" s="82"/>
      <c r="BB20" s="82"/>
      <c r="BC20" s="82"/>
      <c r="BD20" s="82"/>
      <c r="BE20" s="83"/>
      <c r="BF20" s="81"/>
      <c r="BG20" s="82"/>
      <c r="BH20" s="82"/>
      <c r="BI20" s="82"/>
      <c r="BJ20" s="82"/>
      <c r="BK20" s="83"/>
      <c r="BL20" s="81">
        <v>0</v>
      </c>
      <c r="BM20" s="82"/>
      <c r="BN20" s="82"/>
      <c r="BO20" s="82"/>
      <c r="BP20" s="82"/>
      <c r="BQ20" s="83"/>
    </row>
    <row r="21" spans="1:69" x14ac:dyDescent="0.25">
      <c r="A21" s="78" t="s">
        <v>121</v>
      </c>
      <c r="B21" s="79"/>
      <c r="C21" s="79"/>
      <c r="D21" s="80"/>
      <c r="E21" s="81">
        <v>0</v>
      </c>
      <c r="F21" s="82"/>
      <c r="G21" s="82"/>
      <c r="H21" s="82"/>
      <c r="I21" s="82"/>
      <c r="J21" s="83"/>
      <c r="K21" s="81"/>
      <c r="L21" s="82"/>
      <c r="M21" s="82"/>
      <c r="N21" s="82"/>
      <c r="O21" s="82"/>
      <c r="P21" s="83"/>
      <c r="Q21" s="81">
        <v>0</v>
      </c>
      <c r="R21" s="82"/>
      <c r="S21" s="82"/>
      <c r="T21" s="82"/>
      <c r="U21" s="82"/>
      <c r="V21" s="83"/>
      <c r="W21" s="81"/>
      <c r="X21" s="82"/>
      <c r="Y21" s="82"/>
      <c r="Z21" s="82"/>
      <c r="AA21" s="82"/>
      <c r="AB21" s="83"/>
      <c r="AC21" s="81">
        <v>0</v>
      </c>
      <c r="AD21" s="82"/>
      <c r="AE21" s="82"/>
      <c r="AF21" s="82"/>
      <c r="AG21" s="82"/>
      <c r="AH21" s="83"/>
      <c r="AJ21" s="78" t="s">
        <v>121</v>
      </c>
      <c r="AK21" s="79"/>
      <c r="AL21" s="79"/>
      <c r="AM21" s="80"/>
      <c r="AN21" s="81">
        <v>0</v>
      </c>
      <c r="AO21" s="82"/>
      <c r="AP21" s="82"/>
      <c r="AQ21" s="82"/>
      <c r="AR21" s="82"/>
      <c r="AS21" s="83"/>
      <c r="AT21" s="81"/>
      <c r="AU21" s="82"/>
      <c r="AV21" s="82"/>
      <c r="AW21" s="82"/>
      <c r="AX21" s="82"/>
      <c r="AY21" s="83"/>
      <c r="AZ21" s="81">
        <v>0</v>
      </c>
      <c r="BA21" s="82"/>
      <c r="BB21" s="82"/>
      <c r="BC21" s="82"/>
      <c r="BD21" s="82"/>
      <c r="BE21" s="83"/>
      <c r="BF21" s="81"/>
      <c r="BG21" s="82"/>
      <c r="BH21" s="82"/>
      <c r="BI21" s="82"/>
      <c r="BJ21" s="82"/>
      <c r="BK21" s="83"/>
      <c r="BL21" s="81">
        <v>0</v>
      </c>
      <c r="BM21" s="82"/>
      <c r="BN21" s="82"/>
      <c r="BO21" s="82"/>
      <c r="BP21" s="82"/>
      <c r="BQ21" s="83"/>
    </row>
    <row r="22" spans="1:69" x14ac:dyDescent="0.25">
      <c r="A22" s="78" t="s">
        <v>122</v>
      </c>
      <c r="B22" s="79"/>
      <c r="C22" s="79"/>
      <c r="D22" s="80"/>
      <c r="E22" s="81">
        <v>0</v>
      </c>
      <c r="F22" s="82"/>
      <c r="G22" s="82"/>
      <c r="H22" s="82"/>
      <c r="I22" s="82"/>
      <c r="J22" s="83"/>
      <c r="K22" s="81"/>
      <c r="L22" s="82"/>
      <c r="M22" s="82"/>
      <c r="N22" s="82"/>
      <c r="O22" s="82"/>
      <c r="P22" s="83"/>
      <c r="Q22" s="81">
        <v>0</v>
      </c>
      <c r="R22" s="82"/>
      <c r="S22" s="82"/>
      <c r="T22" s="82"/>
      <c r="U22" s="82"/>
      <c r="V22" s="83"/>
      <c r="W22" s="81"/>
      <c r="X22" s="82"/>
      <c r="Y22" s="82"/>
      <c r="Z22" s="82"/>
      <c r="AA22" s="82"/>
      <c r="AB22" s="83"/>
      <c r="AC22" s="81">
        <v>0</v>
      </c>
      <c r="AD22" s="82"/>
      <c r="AE22" s="82"/>
      <c r="AF22" s="82"/>
      <c r="AG22" s="82"/>
      <c r="AH22" s="83"/>
      <c r="AJ22" s="78" t="s">
        <v>122</v>
      </c>
      <c r="AK22" s="79"/>
      <c r="AL22" s="79"/>
      <c r="AM22" s="80"/>
      <c r="AN22" s="81">
        <v>0</v>
      </c>
      <c r="AO22" s="82"/>
      <c r="AP22" s="82"/>
      <c r="AQ22" s="82"/>
      <c r="AR22" s="82"/>
      <c r="AS22" s="83"/>
      <c r="AT22" s="81"/>
      <c r="AU22" s="82"/>
      <c r="AV22" s="82"/>
      <c r="AW22" s="82"/>
      <c r="AX22" s="82"/>
      <c r="AY22" s="83"/>
      <c r="AZ22" s="81">
        <v>0</v>
      </c>
      <c r="BA22" s="82"/>
      <c r="BB22" s="82"/>
      <c r="BC22" s="82"/>
      <c r="BD22" s="82"/>
      <c r="BE22" s="83"/>
      <c r="BF22" s="81"/>
      <c r="BG22" s="82"/>
      <c r="BH22" s="82"/>
      <c r="BI22" s="82"/>
      <c r="BJ22" s="82"/>
      <c r="BK22" s="83"/>
      <c r="BL22" s="81">
        <v>0</v>
      </c>
      <c r="BM22" s="82"/>
      <c r="BN22" s="82"/>
      <c r="BO22" s="82"/>
      <c r="BP22" s="82"/>
      <c r="BQ22" s="83"/>
    </row>
    <row r="23" spans="1:69" x14ac:dyDescent="0.25">
      <c r="A23" s="78" t="s">
        <v>123</v>
      </c>
      <c r="B23" s="79"/>
      <c r="C23" s="79"/>
      <c r="D23" s="80"/>
      <c r="E23" s="81">
        <v>0</v>
      </c>
      <c r="F23" s="82"/>
      <c r="G23" s="82"/>
      <c r="H23" s="82"/>
      <c r="I23" s="82"/>
      <c r="J23" s="83"/>
      <c r="K23" s="81"/>
      <c r="L23" s="82"/>
      <c r="M23" s="82"/>
      <c r="N23" s="82"/>
      <c r="O23" s="82"/>
      <c r="P23" s="83"/>
      <c r="Q23" s="81">
        <v>0</v>
      </c>
      <c r="R23" s="82"/>
      <c r="S23" s="82"/>
      <c r="T23" s="82"/>
      <c r="U23" s="82"/>
      <c r="V23" s="83"/>
      <c r="W23" s="81"/>
      <c r="X23" s="82"/>
      <c r="Y23" s="82"/>
      <c r="Z23" s="82"/>
      <c r="AA23" s="82"/>
      <c r="AB23" s="83"/>
      <c r="AC23" s="81">
        <v>0</v>
      </c>
      <c r="AD23" s="82"/>
      <c r="AE23" s="82"/>
      <c r="AF23" s="82"/>
      <c r="AG23" s="82"/>
      <c r="AH23" s="83"/>
      <c r="AJ23" s="78" t="s">
        <v>123</v>
      </c>
      <c r="AK23" s="79"/>
      <c r="AL23" s="79"/>
      <c r="AM23" s="80"/>
      <c r="AN23" s="81">
        <v>0</v>
      </c>
      <c r="AO23" s="82"/>
      <c r="AP23" s="82"/>
      <c r="AQ23" s="82"/>
      <c r="AR23" s="82"/>
      <c r="AS23" s="83"/>
      <c r="AT23" s="81"/>
      <c r="AU23" s="82"/>
      <c r="AV23" s="82"/>
      <c r="AW23" s="82"/>
      <c r="AX23" s="82"/>
      <c r="AY23" s="83"/>
      <c r="AZ23" s="81">
        <v>0</v>
      </c>
      <c r="BA23" s="82"/>
      <c r="BB23" s="82"/>
      <c r="BC23" s="82"/>
      <c r="BD23" s="82"/>
      <c r="BE23" s="83"/>
      <c r="BF23" s="81"/>
      <c r="BG23" s="82"/>
      <c r="BH23" s="82"/>
      <c r="BI23" s="82"/>
      <c r="BJ23" s="82"/>
      <c r="BK23" s="83"/>
      <c r="BL23" s="81">
        <v>0</v>
      </c>
      <c r="BM23" s="82"/>
      <c r="BN23" s="82"/>
      <c r="BO23" s="82"/>
      <c r="BP23" s="82"/>
      <c r="BQ23" s="83"/>
    </row>
    <row r="24" spans="1:69" x14ac:dyDescent="0.25">
      <c r="A24" s="78" t="s">
        <v>124</v>
      </c>
      <c r="B24" s="79"/>
      <c r="C24" s="79"/>
      <c r="D24" s="80"/>
      <c r="E24" s="81">
        <v>0</v>
      </c>
      <c r="F24" s="82"/>
      <c r="G24" s="82"/>
      <c r="H24" s="82"/>
      <c r="I24" s="82"/>
      <c r="J24" s="83"/>
      <c r="K24" s="81"/>
      <c r="L24" s="82"/>
      <c r="M24" s="82"/>
      <c r="N24" s="82"/>
      <c r="O24" s="82"/>
      <c r="P24" s="83"/>
      <c r="Q24" s="81">
        <v>0</v>
      </c>
      <c r="R24" s="82"/>
      <c r="S24" s="82"/>
      <c r="T24" s="82"/>
      <c r="U24" s="82"/>
      <c r="V24" s="83"/>
      <c r="W24" s="81"/>
      <c r="X24" s="82"/>
      <c r="Y24" s="82"/>
      <c r="Z24" s="82"/>
      <c r="AA24" s="82"/>
      <c r="AB24" s="83"/>
      <c r="AC24" s="81">
        <v>0</v>
      </c>
      <c r="AD24" s="82"/>
      <c r="AE24" s="82"/>
      <c r="AF24" s="82"/>
      <c r="AG24" s="82"/>
      <c r="AH24" s="83"/>
      <c r="AJ24" s="78" t="s">
        <v>124</v>
      </c>
      <c r="AK24" s="79"/>
      <c r="AL24" s="79"/>
      <c r="AM24" s="80"/>
      <c r="AN24" s="81">
        <v>0</v>
      </c>
      <c r="AO24" s="82"/>
      <c r="AP24" s="82"/>
      <c r="AQ24" s="82"/>
      <c r="AR24" s="82"/>
      <c r="AS24" s="83"/>
      <c r="AT24" s="81"/>
      <c r="AU24" s="82"/>
      <c r="AV24" s="82"/>
      <c r="AW24" s="82"/>
      <c r="AX24" s="82"/>
      <c r="AY24" s="83"/>
      <c r="AZ24" s="81">
        <v>0</v>
      </c>
      <c r="BA24" s="82"/>
      <c r="BB24" s="82"/>
      <c r="BC24" s="82"/>
      <c r="BD24" s="82"/>
      <c r="BE24" s="83"/>
      <c r="BF24" s="81"/>
      <c r="BG24" s="82"/>
      <c r="BH24" s="82"/>
      <c r="BI24" s="82"/>
      <c r="BJ24" s="82"/>
      <c r="BK24" s="83"/>
      <c r="BL24" s="81">
        <v>0</v>
      </c>
      <c r="BM24" s="82"/>
      <c r="BN24" s="82"/>
      <c r="BO24" s="82"/>
      <c r="BP24" s="82"/>
      <c r="BQ24" s="83"/>
    </row>
    <row r="25" spans="1:69" x14ac:dyDescent="0.25">
      <c r="A25" s="74" t="s">
        <v>56</v>
      </c>
      <c r="B25" s="74"/>
      <c r="C25" s="74"/>
      <c r="D25" s="74"/>
      <c r="E25" s="75">
        <f>SUM(E13:J24)</f>
        <v>0</v>
      </c>
      <c r="F25" s="76"/>
      <c r="G25" s="76"/>
      <c r="H25" s="76"/>
      <c r="I25" s="76"/>
      <c r="J25" s="77"/>
      <c r="K25" s="75">
        <f>SUM(K13:P24)</f>
        <v>6622977.3500000006</v>
      </c>
      <c r="L25" s="76"/>
      <c r="M25" s="76"/>
      <c r="N25" s="76"/>
      <c r="O25" s="76"/>
      <c r="P25" s="77"/>
      <c r="Q25" s="75">
        <f>SUM(Q13:V24)</f>
        <v>0</v>
      </c>
      <c r="R25" s="76"/>
      <c r="S25" s="76"/>
      <c r="T25" s="76"/>
      <c r="U25" s="76"/>
      <c r="V25" s="77"/>
      <c r="W25" s="75">
        <f>SUM(W13:AB24)</f>
        <v>2218095.33</v>
      </c>
      <c r="X25" s="76"/>
      <c r="Y25" s="76"/>
      <c r="Z25" s="76"/>
      <c r="AA25" s="76"/>
      <c r="AB25" s="77"/>
      <c r="AC25" s="75">
        <f>SUM(AC13:AH24)</f>
        <v>0</v>
      </c>
      <c r="AD25" s="76"/>
      <c r="AE25" s="76"/>
      <c r="AF25" s="76"/>
      <c r="AG25" s="76"/>
      <c r="AH25" s="77"/>
      <c r="AJ25" s="74" t="s">
        <v>56</v>
      </c>
      <c r="AK25" s="74"/>
      <c r="AL25" s="74"/>
      <c r="AM25" s="74"/>
      <c r="AN25" s="75">
        <f>SUM(AN13:AS24)</f>
        <v>0</v>
      </c>
      <c r="AO25" s="76"/>
      <c r="AP25" s="76"/>
      <c r="AQ25" s="76"/>
      <c r="AR25" s="76"/>
      <c r="AS25" s="77"/>
      <c r="AT25" s="75">
        <f>SUM(AT13:AY24)</f>
        <v>3732544.02</v>
      </c>
      <c r="AU25" s="76"/>
      <c r="AV25" s="76"/>
      <c r="AW25" s="76"/>
      <c r="AX25" s="76"/>
      <c r="AY25" s="77"/>
      <c r="AZ25" s="75">
        <f>SUM(AZ13:BE24)</f>
        <v>0</v>
      </c>
      <c r="BA25" s="76"/>
      <c r="BB25" s="76"/>
      <c r="BC25" s="76"/>
      <c r="BD25" s="76"/>
      <c r="BE25" s="77"/>
      <c r="BF25" s="75">
        <f>SUM(BF13:BK24)</f>
        <v>4181975.52</v>
      </c>
      <c r="BG25" s="76"/>
      <c r="BH25" s="76"/>
      <c r="BI25" s="76"/>
      <c r="BJ25" s="76"/>
      <c r="BK25" s="77"/>
      <c r="BL25" s="75">
        <f>SUM(BL13:BQ24)</f>
        <v>0</v>
      </c>
      <c r="BM25" s="76"/>
      <c r="BN25" s="76"/>
      <c r="BO25" s="76"/>
      <c r="BP25" s="76"/>
      <c r="BQ25" s="77"/>
    </row>
    <row r="26" spans="1:69" x14ac:dyDescent="0.25">
      <c r="AH26" s="15"/>
      <c r="BQ26" s="15"/>
    </row>
    <row r="28" spans="1:69" x14ac:dyDescent="0.25">
      <c r="L28" s="5"/>
    </row>
    <row r="29" spans="1:69" x14ac:dyDescent="0.25">
      <c r="L29" s="5"/>
    </row>
    <row r="30" spans="1:69" x14ac:dyDescent="0.25">
      <c r="L30" s="5"/>
    </row>
    <row r="31" spans="1:69" x14ac:dyDescent="0.25">
      <c r="L31" s="17"/>
    </row>
    <row r="32" spans="1:69" x14ac:dyDescent="0.25">
      <c r="L32" s="5"/>
    </row>
  </sheetData>
  <mergeCells count="228">
    <mergeCell ref="A3:I3"/>
    <mergeCell ref="J3:AH3"/>
    <mergeCell ref="A2:I2"/>
    <mergeCell ref="L2:AH2"/>
    <mergeCell ref="AJ2:AR2"/>
    <mergeCell ref="AU2:BQ2"/>
    <mergeCell ref="A1:I1"/>
    <mergeCell ref="J1:AH1"/>
    <mergeCell ref="A8:AH8"/>
    <mergeCell ref="AJ8:BQ8"/>
    <mergeCell ref="A7:Q7"/>
    <mergeCell ref="R7:AH7"/>
    <mergeCell ref="A6:Q6"/>
    <mergeCell ref="R6:AH6"/>
    <mergeCell ref="AJ6:AZ6"/>
    <mergeCell ref="BA6:BQ6"/>
    <mergeCell ref="R5:Y5"/>
    <mergeCell ref="Z5:AH5"/>
    <mergeCell ref="BA5:BH5"/>
    <mergeCell ref="BI5:BQ5"/>
    <mergeCell ref="A4:I5"/>
    <mergeCell ref="J4:Q5"/>
    <mergeCell ref="R4:Y4"/>
    <mergeCell ref="Z4:AH4"/>
    <mergeCell ref="AJ4:AR5"/>
    <mergeCell ref="AS4:AZ5"/>
    <mergeCell ref="BA4:BH4"/>
    <mergeCell ref="BI4:BQ4"/>
    <mergeCell ref="AT9:AY9"/>
    <mergeCell ref="AZ9:BE9"/>
    <mergeCell ref="BF9:BK9"/>
    <mergeCell ref="BL9:BQ9"/>
    <mergeCell ref="A9:D9"/>
    <mergeCell ref="E9:J9"/>
    <mergeCell ref="K9:P9"/>
    <mergeCell ref="Q9:V9"/>
    <mergeCell ref="W9:AB9"/>
    <mergeCell ref="AC9:AH9"/>
    <mergeCell ref="AJ9:AM9"/>
    <mergeCell ref="AN9:AS9"/>
    <mergeCell ref="A11:AH11"/>
    <mergeCell ref="AJ10:AM10"/>
    <mergeCell ref="AN10:AS10"/>
    <mergeCell ref="AT10:AY10"/>
    <mergeCell ref="AZ10:BE10"/>
    <mergeCell ref="BF10:BK10"/>
    <mergeCell ref="BL10:BQ10"/>
    <mergeCell ref="A10:D10"/>
    <mergeCell ref="E10:J10"/>
    <mergeCell ref="K10:P10"/>
    <mergeCell ref="Q10:V10"/>
    <mergeCell ref="W10:AB10"/>
    <mergeCell ref="AC10:AH10"/>
    <mergeCell ref="AJ12:AM12"/>
    <mergeCell ref="AN12:AS12"/>
    <mergeCell ref="AT12:AY12"/>
    <mergeCell ref="AZ12:BE12"/>
    <mergeCell ref="BF12:BK12"/>
    <mergeCell ref="BL12:BQ12"/>
    <mergeCell ref="A12:D12"/>
    <mergeCell ref="E12:J12"/>
    <mergeCell ref="K12:P12"/>
    <mergeCell ref="Q12:V12"/>
    <mergeCell ref="W12:AB12"/>
    <mergeCell ref="AC12:AH12"/>
    <mergeCell ref="AJ13:AM13"/>
    <mergeCell ref="AN13:AS13"/>
    <mergeCell ref="AT13:AY13"/>
    <mergeCell ref="AZ13:BE13"/>
    <mergeCell ref="BF13:BK13"/>
    <mergeCell ref="BL13:BQ13"/>
    <mergeCell ref="A13:D13"/>
    <mergeCell ref="E13:J13"/>
    <mergeCell ref="K13:P13"/>
    <mergeCell ref="Q13:V13"/>
    <mergeCell ref="W13:AB13"/>
    <mergeCell ref="AC13:AH13"/>
    <mergeCell ref="AJ14:AM14"/>
    <mergeCell ref="AN14:AS14"/>
    <mergeCell ref="AT14:AY14"/>
    <mergeCell ref="AZ14:BE14"/>
    <mergeCell ref="BF14:BK14"/>
    <mergeCell ref="BL14:BQ14"/>
    <mergeCell ref="A14:D14"/>
    <mergeCell ref="E14:J14"/>
    <mergeCell ref="K14:P14"/>
    <mergeCell ref="Q14:V14"/>
    <mergeCell ref="W14:AB14"/>
    <mergeCell ref="AC14:AH14"/>
    <mergeCell ref="AJ15:AM15"/>
    <mergeCell ref="AN15:AS15"/>
    <mergeCell ref="AT15:AY15"/>
    <mergeCell ref="AZ15:BE15"/>
    <mergeCell ref="BF15:BK15"/>
    <mergeCell ref="BL15:BQ15"/>
    <mergeCell ref="A15:D15"/>
    <mergeCell ref="E15:J15"/>
    <mergeCell ref="K15:P15"/>
    <mergeCell ref="Q15:V15"/>
    <mergeCell ref="W15:AB15"/>
    <mergeCell ref="AC15:AH15"/>
    <mergeCell ref="AJ16:AM16"/>
    <mergeCell ref="AN16:AS16"/>
    <mergeCell ref="AT16:AY16"/>
    <mergeCell ref="AZ16:BE16"/>
    <mergeCell ref="BF16:BK16"/>
    <mergeCell ref="BL16:BQ16"/>
    <mergeCell ref="A16:D16"/>
    <mergeCell ref="E16:J16"/>
    <mergeCell ref="K16:P16"/>
    <mergeCell ref="Q16:V16"/>
    <mergeCell ref="W16:AB16"/>
    <mergeCell ref="AC16:AH16"/>
    <mergeCell ref="AJ17:AM17"/>
    <mergeCell ref="AN17:AS17"/>
    <mergeCell ref="AT17:AY17"/>
    <mergeCell ref="AZ17:BE17"/>
    <mergeCell ref="BF17:BK17"/>
    <mergeCell ref="BL17:BQ17"/>
    <mergeCell ref="A17:D17"/>
    <mergeCell ref="E17:J17"/>
    <mergeCell ref="K17:P17"/>
    <mergeCell ref="Q17:V17"/>
    <mergeCell ref="W17:AB17"/>
    <mergeCell ref="AC17:AH17"/>
    <mergeCell ref="AJ18:AM18"/>
    <mergeCell ref="AN18:AS18"/>
    <mergeCell ref="AT18:AY18"/>
    <mergeCell ref="AZ18:BE18"/>
    <mergeCell ref="BF18:BK18"/>
    <mergeCell ref="BL18:BQ18"/>
    <mergeCell ref="A18:D18"/>
    <mergeCell ref="E18:J18"/>
    <mergeCell ref="K18:P18"/>
    <mergeCell ref="Q18:V18"/>
    <mergeCell ref="W18:AB18"/>
    <mergeCell ref="AC18:AH18"/>
    <mergeCell ref="AJ19:AM19"/>
    <mergeCell ref="AN19:AS19"/>
    <mergeCell ref="AT19:AY19"/>
    <mergeCell ref="AZ19:BE19"/>
    <mergeCell ref="BF19:BK19"/>
    <mergeCell ref="BL19:BQ19"/>
    <mergeCell ref="A19:D19"/>
    <mergeCell ref="E19:J19"/>
    <mergeCell ref="K19:P19"/>
    <mergeCell ref="Q19:V19"/>
    <mergeCell ref="W19:AB19"/>
    <mergeCell ref="AC19:AH19"/>
    <mergeCell ref="AJ20:AM20"/>
    <mergeCell ref="AN20:AS20"/>
    <mergeCell ref="AT20:AY20"/>
    <mergeCell ref="AZ20:BE20"/>
    <mergeCell ref="BF20:BK20"/>
    <mergeCell ref="BL20:BQ20"/>
    <mergeCell ref="A20:D20"/>
    <mergeCell ref="E20:J20"/>
    <mergeCell ref="K20:P20"/>
    <mergeCell ref="Q20:V20"/>
    <mergeCell ref="W20:AB20"/>
    <mergeCell ref="AC20:AH20"/>
    <mergeCell ref="BL22:BQ22"/>
    <mergeCell ref="A22:D22"/>
    <mergeCell ref="E22:J22"/>
    <mergeCell ref="K22:P22"/>
    <mergeCell ref="Q22:V22"/>
    <mergeCell ref="W22:AB22"/>
    <mergeCell ref="AC22:AH22"/>
    <mergeCell ref="AJ21:AM21"/>
    <mergeCell ref="AN21:AS21"/>
    <mergeCell ref="AT21:AY21"/>
    <mergeCell ref="AZ21:BE21"/>
    <mergeCell ref="BF21:BK21"/>
    <mergeCell ref="BL21:BQ21"/>
    <mergeCell ref="A21:D21"/>
    <mergeCell ref="E21:J21"/>
    <mergeCell ref="K21:P21"/>
    <mergeCell ref="Q21:V21"/>
    <mergeCell ref="W21:AB21"/>
    <mergeCell ref="AC21:AH21"/>
    <mergeCell ref="A23:D23"/>
    <mergeCell ref="E23:J23"/>
    <mergeCell ref="K23:P23"/>
    <mergeCell ref="Q23:V23"/>
    <mergeCell ref="W23:AB23"/>
    <mergeCell ref="AC23:AH23"/>
    <mergeCell ref="AJ22:AM22"/>
    <mergeCell ref="AN22:AS22"/>
    <mergeCell ref="AT22:AY22"/>
    <mergeCell ref="A25:D25"/>
    <mergeCell ref="E25:J25"/>
    <mergeCell ref="K25:P25"/>
    <mergeCell ref="Q25:V25"/>
    <mergeCell ref="W25:AB25"/>
    <mergeCell ref="AC25:AH25"/>
    <mergeCell ref="AJ24:AM24"/>
    <mergeCell ref="AN24:AS24"/>
    <mergeCell ref="AT24:AY24"/>
    <mergeCell ref="A24:D24"/>
    <mergeCell ref="E24:J24"/>
    <mergeCell ref="K24:P24"/>
    <mergeCell ref="Q24:V24"/>
    <mergeCell ref="W24:AB24"/>
    <mergeCell ref="AC24:AH24"/>
    <mergeCell ref="AJ1:AR1"/>
    <mergeCell ref="AJ3:AR3"/>
    <mergeCell ref="AS3:BQ3"/>
    <mergeCell ref="AS1:BQ1"/>
    <mergeCell ref="AJ11:BQ11"/>
    <mergeCell ref="BA7:BQ7"/>
    <mergeCell ref="AJ7:AZ7"/>
    <mergeCell ref="AJ25:AM25"/>
    <mergeCell ref="AN25:AS25"/>
    <mergeCell ref="AT25:AY25"/>
    <mergeCell ref="AZ25:BE25"/>
    <mergeCell ref="BF25:BK25"/>
    <mergeCell ref="BL25:BQ25"/>
    <mergeCell ref="AZ24:BE24"/>
    <mergeCell ref="BF24:BK24"/>
    <mergeCell ref="BL24:BQ24"/>
    <mergeCell ref="AJ23:AM23"/>
    <mergeCell ref="AN23:AS23"/>
    <mergeCell ref="AT23:AY23"/>
    <mergeCell ref="AZ23:BE23"/>
    <mergeCell ref="BF23:BK23"/>
    <mergeCell ref="BL23:BQ23"/>
    <mergeCell ref="AZ22:BE22"/>
    <mergeCell ref="BF22:BK22"/>
  </mergeCells>
  <conditionalFormatting sqref="E10:AH10">
    <cfRule type="cellIs" dxfId="21" priority="12" operator="equal">
      <formula>0</formula>
    </cfRule>
  </conditionalFormatting>
  <conditionalFormatting sqref="E13:AH24">
    <cfRule type="cellIs" dxfId="20" priority="16" operator="equal">
      <formula>0</formula>
    </cfRule>
  </conditionalFormatting>
  <conditionalFormatting sqref="J3:J4">
    <cfRule type="containsBlanks" dxfId="19" priority="14">
      <formula>LEN(TRIM(J3))=0</formula>
    </cfRule>
  </conditionalFormatting>
  <conditionalFormatting sqref="L2 Z4:Z5">
    <cfRule type="containsBlanks" dxfId="18" priority="15">
      <formula>LEN(TRIM(L2))=0</formula>
    </cfRule>
  </conditionalFormatting>
  <conditionalFormatting sqref="R4:R7">
    <cfRule type="containsBlanks" dxfId="17" priority="10">
      <formula>LEN(TRIM(R4))=0</formula>
    </cfRule>
  </conditionalFormatting>
  <conditionalFormatting sqref="AN10:BQ10">
    <cfRule type="cellIs" dxfId="16" priority="20" operator="equal">
      <formula>0</formula>
    </cfRule>
  </conditionalFormatting>
  <conditionalFormatting sqref="AN13:BQ24">
    <cfRule type="cellIs" dxfId="15" priority="24" operator="equal">
      <formula>0</formula>
    </cfRule>
  </conditionalFormatting>
  <conditionalFormatting sqref="AS3:AS4">
    <cfRule type="containsBlanks" dxfId="14" priority="22">
      <formula>LEN(TRIM(AS3))=0</formula>
    </cfRule>
  </conditionalFormatting>
  <conditionalFormatting sqref="AU2">
    <cfRule type="containsBlanks" dxfId="13" priority="9">
      <formula>LEN(TRIM(AU2))=0</formula>
    </cfRule>
  </conditionalFormatting>
  <conditionalFormatting sqref="BA4:BA7">
    <cfRule type="containsBlanks" dxfId="12" priority="18">
      <formula>LEN(TRIM(BA4))=0</formula>
    </cfRule>
  </conditionalFormatting>
  <conditionalFormatting sqref="BI4:BI5">
    <cfRule type="containsBlanks" dxfId="11" priority="23">
      <formula>LEN(TRIM(BI4))=0</formula>
    </cfRule>
  </conditionalFormatting>
  <dataValidations count="7">
    <dataValidation allowBlank="1" showInputMessage="1" showErrorMessage="1" promptTitle="DISPOSICIONES DEL PERIODO" prompt="Representa el importe de las contrataciones de financiamiento correspondiente al periodo que se informa." sqref="AN12 AN9 E12 E9" xr:uid="{02C4144A-6514-4068-AA9A-67837E52FE64}"/>
    <dataValidation allowBlank="1" showInputMessage="1" showErrorMessage="1" promptTitle="REVALUACIONES, RECLASIFICACIONES" prompt="Representa el monto por el cual el saldo de deuda pública sufra cambios en su importe, cuyo aumento o disminución no derive de algún pago de principal, sino de algún cambio económico en su valor. Ejemplo: financiamiento indizados en UDIS." sqref="AZ12 AZ9 Q12 Q9" xr:uid="{F152058B-2683-4427-9AC9-A0529DE4FAC9}"/>
    <dataValidation allowBlank="1" showInputMessage="1" showErrorMessage="1" promptTitle="AMORTIZACIÓN" prompt="Representa el importe de pago de las amortizaciones de capital correspondiente al periodo que se informa." sqref="AT12 AT9 K12 K9" xr:uid="{8D34EE5D-11EB-4D58-8D55-39063BCF8577}"/>
    <dataValidation allowBlank="1" showInputMessage="1" showErrorMessage="1" promptTitle="PAGO DE INTERÉS DEL PERIODO" prompt="Representa el importe de los interese devengados del financiamiento, convenidos a pagar durante el periodo que se informa." sqref="BF12 BF9 W12 W9" xr:uid="{90FF624D-B965-4CFC-AEA4-5ACAEAD70653}"/>
    <dataValidation allowBlank="1" showInputMessage="1" showErrorMessage="1" promptTitle="PAGO DE COMISIONES Y DEMÁS COSTO" prompt="Representa el importe de las comisiones y otros costos asociados, derivados del financiamiento, convenidos a pagar durante el periodo que se informa." sqref="BL12 BL9 AC12 AC9" xr:uid="{2F7CEC5C-FAB4-4F3A-9281-2102338533AD}"/>
    <dataValidation type="decimal" operator="greaterThanOrEqual" allowBlank="1" showInputMessage="1" showErrorMessage="1" sqref="AN13:BQ24 AN10:BQ10 BA6:BA7 AS4 J4 E13:AH24 E10:AH10 R6:R7" xr:uid="{9A9168D6-D87C-4869-AA45-ED1BD7417B39}">
      <formula1>0</formula1>
    </dataValidation>
    <dataValidation type="list" allowBlank="1" showInputMessage="1" showErrorMessage="1" sqref="AU2:BQ2 L2:AH2" xr:uid="{8FC44EAC-F4A1-46AF-965C-F061BBB40587}">
      <formula1>$E$27:$E$29</formula1>
    </dataValidation>
  </dataValidations>
  <pageMargins left="0.70866141732283472" right="0.70866141732283472" top="0.74803149606299213" bottom="0.74803149606299213" header="0.31496062992125984" footer="0.31496062992125984"/>
  <pageSetup paperSize="9" scale="15" fitToHeight="3" orientation="landscape" verticalDpi="1200" r:id="rId1"/>
  <headerFooter>
    <oddFooter>&amp;L*** Informacion preliminar al cierre&amp;R&amp;P de &amp;N</oddFooter>
  </headerFooter>
  <colBreaks count="1" manualBreakCount="1">
    <brk id="34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H18"/>
  <sheetViews>
    <sheetView zoomScale="130" zoomScaleNormal="130" workbookViewId="0">
      <selection activeCell="D14" sqref="D14"/>
    </sheetView>
  </sheetViews>
  <sheetFormatPr baseColWidth="10" defaultRowHeight="15" x14ac:dyDescent="0.25"/>
  <cols>
    <col min="2" max="2" width="43.28515625" customWidth="1"/>
    <col min="3" max="3" width="4.42578125" customWidth="1"/>
    <col min="4" max="4" width="38.140625" bestFit="1" customWidth="1"/>
    <col min="5" max="5" width="5.7109375" customWidth="1"/>
    <col min="6" max="6" width="40.5703125" customWidth="1"/>
    <col min="7" max="7" width="22.85546875" style="16" bestFit="1" customWidth="1"/>
    <col min="8" max="8" width="18.85546875" style="16" customWidth="1"/>
  </cols>
  <sheetData>
    <row r="2" spans="2:8" ht="15.75" thickBot="1" x14ac:dyDescent="0.3"/>
    <row r="3" spans="2:8" ht="15.75" thickBot="1" x14ac:dyDescent="0.3">
      <c r="B3" s="118" t="s">
        <v>90</v>
      </c>
      <c r="C3" s="119"/>
      <c r="D3" s="120"/>
    </row>
    <row r="5" spans="2:8" x14ac:dyDescent="0.25">
      <c r="B5" s="23" t="s">
        <v>91</v>
      </c>
      <c r="C5" s="23"/>
      <c r="D5" s="23" t="s">
        <v>92</v>
      </c>
    </row>
    <row r="6" spans="2:8" x14ac:dyDescent="0.25">
      <c r="B6" s="23"/>
      <c r="C6" s="23"/>
      <c r="D6" s="23"/>
    </row>
    <row r="7" spans="2:8" x14ac:dyDescent="0.25">
      <c r="B7" s="16" t="s">
        <v>88</v>
      </c>
      <c r="D7" s="16" t="s">
        <v>89</v>
      </c>
    </row>
    <row r="8" spans="2:8" x14ac:dyDescent="0.25">
      <c r="B8" t="s">
        <v>85</v>
      </c>
      <c r="D8" t="s">
        <v>72</v>
      </c>
      <c r="F8" s="16" t="s">
        <v>73</v>
      </c>
      <c r="G8" s="16" t="s">
        <v>79</v>
      </c>
      <c r="H8" s="16" t="s">
        <v>95</v>
      </c>
    </row>
    <row r="9" spans="2:8" x14ac:dyDescent="0.25">
      <c r="F9" s="16"/>
    </row>
    <row r="10" spans="2:8" x14ac:dyDescent="0.25">
      <c r="F10" s="16"/>
    </row>
    <row r="11" spans="2:8" x14ac:dyDescent="0.25">
      <c r="B11" t="s">
        <v>69</v>
      </c>
      <c r="D11" t="s">
        <v>77</v>
      </c>
      <c r="F11" s="16" t="s">
        <v>73</v>
      </c>
      <c r="G11" s="16" t="s">
        <v>78</v>
      </c>
      <c r="H11" s="16" t="s">
        <v>94</v>
      </c>
    </row>
    <row r="12" spans="2:8" x14ac:dyDescent="0.25">
      <c r="F12" s="16"/>
    </row>
    <row r="13" spans="2:8" x14ac:dyDescent="0.25">
      <c r="F13" s="16"/>
    </row>
    <row r="14" spans="2:8" x14ac:dyDescent="0.25">
      <c r="D14" t="s">
        <v>74</v>
      </c>
      <c r="F14" s="16" t="s">
        <v>75</v>
      </c>
    </row>
    <row r="18" spans="6:6" x14ac:dyDescent="0.25">
      <c r="F18" s="16" t="s">
        <v>83</v>
      </c>
    </row>
  </sheetData>
  <mergeCells count="1">
    <mergeCell ref="B3:D3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2015</vt:lpstr>
      <vt:lpstr>2019</vt:lpstr>
      <vt:lpstr>2020</vt:lpstr>
      <vt:lpstr>2021</vt:lpstr>
      <vt:lpstr>2022</vt:lpstr>
      <vt:lpstr>2023</vt:lpstr>
      <vt:lpstr>2023 2</vt:lpstr>
      <vt:lpstr>F9 1</vt:lpstr>
      <vt:lpstr>CUENTAS CONTABLES</vt:lpstr>
      <vt:lpstr>Hoja3</vt:lpstr>
      <vt:lpstr>'2019'!Área_de_impresión</vt:lpstr>
      <vt:lpstr>'2020'!Área_de_impresión</vt:lpstr>
      <vt:lpstr>'2021'!Área_de_impresión</vt:lpstr>
      <vt:lpstr>'2022'!Área_de_impresión</vt:lpstr>
      <vt:lpstr>'2023'!Área_de_impresión</vt:lpstr>
      <vt:lpstr>'2023 2'!Área_de_impresión</vt:lpstr>
    </vt:vector>
  </TitlesOfParts>
  <Company>www.intercambiosvirtuales.org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BEATRIZ ADRIANA GUTIERREZ CARRANZA - PC-0941</cp:lastModifiedBy>
  <cp:lastPrinted>2023-06-09T15:33:28Z</cp:lastPrinted>
  <dcterms:created xsi:type="dcterms:W3CDTF">2015-02-23T17:09:58Z</dcterms:created>
  <dcterms:modified xsi:type="dcterms:W3CDTF">2023-06-09T15:43:14Z</dcterms:modified>
</cp:coreProperties>
</file>