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65" windowWidth="9540" windowHeight="8955" activeTab="4"/>
  </bookViews>
  <sheets>
    <sheet name="2015" sheetId="1" r:id="rId1"/>
    <sheet name="2019" sheetId="4" r:id="rId2"/>
    <sheet name="2020" sheetId="5" r:id="rId3"/>
    <sheet name="2021" sheetId="6" r:id="rId4"/>
    <sheet name="2022" sheetId="7" r:id="rId5"/>
    <sheet name="CUENTAS CONTABLES" sheetId="2" r:id="rId6"/>
    <sheet name="Hoja3" sheetId="3" r:id="rId7"/>
  </sheets>
  <definedNames>
    <definedName name="_xlnm.Print_Area" localSheetId="1">'2019'!$A$1:$H$39</definedName>
    <definedName name="_xlnm.Print_Area" localSheetId="2">'2020'!$B$1:$I$39</definedName>
    <definedName name="_xlnm.Print_Area" localSheetId="3">'2021'!$B$1:$I$39</definedName>
    <definedName name="_xlnm.Print_Area" localSheetId="4">'2022'!$B$1:$I$39</definedName>
  </definedNames>
  <calcPr calcId="145621"/>
</workbook>
</file>

<file path=xl/calcChain.xml><?xml version="1.0" encoding="utf-8"?>
<calcChain xmlns="http://schemas.openxmlformats.org/spreadsheetml/2006/main">
  <c r="C16" i="7" l="1"/>
  <c r="I30" i="7"/>
  <c r="H30" i="7"/>
  <c r="G30" i="7"/>
  <c r="E30" i="7"/>
  <c r="D30" i="7"/>
  <c r="C30" i="7"/>
  <c r="G16" i="7"/>
  <c r="G15" i="7"/>
  <c r="C15" i="7"/>
  <c r="G14" i="7"/>
  <c r="C14" i="7"/>
  <c r="I30" i="6" l="1"/>
  <c r="H30" i="6"/>
  <c r="G30" i="6"/>
  <c r="E30" i="6"/>
  <c r="D30" i="6"/>
  <c r="C30" i="6"/>
  <c r="G16" i="6"/>
  <c r="C16" i="6"/>
  <c r="G15" i="6"/>
  <c r="C15" i="6"/>
  <c r="G14" i="6"/>
  <c r="C14" i="6"/>
  <c r="E26" i="5" l="1"/>
  <c r="G13" i="5" l="1"/>
  <c r="G15" i="5" l="1"/>
  <c r="G14" i="5"/>
  <c r="G7" i="5" s="1"/>
  <c r="G16" i="5"/>
  <c r="C16" i="5" l="1"/>
  <c r="C15" i="5"/>
  <c r="F7" i="4" l="1"/>
  <c r="G30" i="5"/>
  <c r="I30" i="5"/>
  <c r="H30" i="5"/>
  <c r="E30" i="5"/>
  <c r="D30" i="5"/>
  <c r="C30" i="5"/>
  <c r="C14" i="5"/>
  <c r="F14" i="4" l="1"/>
  <c r="B14" i="4" l="1"/>
  <c r="H30" i="4" l="1"/>
  <c r="G30" i="4"/>
  <c r="F30" i="4"/>
  <c r="F16" i="4"/>
  <c r="F15" i="4" l="1"/>
  <c r="B15" i="4"/>
  <c r="D30" i="4" l="1"/>
  <c r="C30" i="4"/>
  <c r="B30" i="4"/>
  <c r="B16" i="4"/>
  <c r="D43" i="1"/>
  <c r="T31" i="1" l="1"/>
  <c r="P31" i="1"/>
  <c r="L31" i="1"/>
  <c r="H31" i="1"/>
  <c r="D31" i="1"/>
  <c r="S30" i="1"/>
  <c r="R30" i="1"/>
  <c r="P30" i="1"/>
  <c r="O30" i="1"/>
  <c r="N30" i="1"/>
  <c r="K30" i="1"/>
  <c r="J30" i="1"/>
  <c r="H30" i="1"/>
  <c r="G30" i="1"/>
  <c r="F30" i="1"/>
  <c r="C30" i="1"/>
  <c r="B30" i="1"/>
  <c r="T30" i="1"/>
  <c r="L30" i="1"/>
  <c r="D30" i="1"/>
  <c r="N16" i="1"/>
  <c r="F16" i="1"/>
  <c r="R14" i="1"/>
  <c r="T32" i="1" s="1"/>
  <c r="N14" i="1"/>
  <c r="P32" i="1" s="1"/>
  <c r="J14" i="1"/>
  <c r="L32" i="1" s="1"/>
  <c r="F14" i="1"/>
  <c r="H32" i="1" s="1"/>
  <c r="B14" i="1"/>
  <c r="D32" i="1" s="1"/>
  <c r="J15" i="1" l="1"/>
  <c r="N15" i="1"/>
  <c r="R15" i="1"/>
  <c r="F15" i="1"/>
  <c r="B15" i="1"/>
  <c r="B16" i="1"/>
  <c r="J16" i="1"/>
  <c r="R16" i="1"/>
</calcChain>
</file>

<file path=xl/sharedStrings.xml><?xml version="1.0" encoding="utf-8"?>
<sst xmlns="http://schemas.openxmlformats.org/spreadsheetml/2006/main" count="340" uniqueCount="85">
  <si>
    <t>CONCEPTO</t>
  </si>
  <si>
    <t>CRÉDITO No. 1</t>
  </si>
  <si>
    <t>CRÉDITO No. 2</t>
  </si>
  <si>
    <t>CRÉDITO No. 3</t>
  </si>
  <si>
    <t>CRÉDITO No. 4</t>
  </si>
  <si>
    <t>CRÉDITO No. 5</t>
  </si>
  <si>
    <t>No. de cuenta contable</t>
  </si>
  <si>
    <t>22330-001-0001    21310-001-0911-0001</t>
  </si>
  <si>
    <t>22330-001-0002    21310-001-0911-0002</t>
  </si>
  <si>
    <t>22330-001-0007    21310-001-0911-0005</t>
  </si>
  <si>
    <t>22330-001-0005  21310-002-0911-0002</t>
  </si>
  <si>
    <t>22330-001-0006    21310-001-0911-0004</t>
  </si>
  <si>
    <t>Institución acreedora</t>
  </si>
  <si>
    <t>Banca de Desarrollo</t>
  </si>
  <si>
    <t>Auxiliar de Crédito</t>
  </si>
  <si>
    <t>Nombre del acreedor</t>
  </si>
  <si>
    <t>BANOBRAS</t>
  </si>
  <si>
    <t>SECREATRIA DE FIANZAS</t>
  </si>
  <si>
    <t>Tipos de financiamiento</t>
  </si>
  <si>
    <t>Contratos y convenios</t>
  </si>
  <si>
    <t>Monto de contratación</t>
  </si>
  <si>
    <t>Monto dispuesto</t>
  </si>
  <si>
    <t>Fecha de inicio</t>
  </si>
  <si>
    <t>Fecha de vencimiento</t>
  </si>
  <si>
    <t>Meses de gracia</t>
  </si>
  <si>
    <t>Tasa de interés</t>
  </si>
  <si>
    <t>TIIE + 0.61</t>
  </si>
  <si>
    <t>TIIE + 1.82</t>
  </si>
  <si>
    <t xml:space="preserve">TIIE .098 </t>
  </si>
  <si>
    <t xml:space="preserve">TIIE + 1 </t>
  </si>
  <si>
    <t>Tasa fiaja por 6.49 %</t>
  </si>
  <si>
    <t>Destino</t>
  </si>
  <si>
    <t>Refinanciar el saldo de cuatro creditos con Banobras</t>
  </si>
  <si>
    <t>Financiar 79 obras diversas descritas en la sesión ordinaria del 13 de abril 2009</t>
  </si>
  <si>
    <t>Cubrir nuevas inversiones públicas productivas</t>
  </si>
  <si>
    <t>Adquisición de 10 camionetas RAM500 4X2 Mod. 2013</t>
  </si>
  <si>
    <t>Obras y/o inversiones que beneficien a la población</t>
  </si>
  <si>
    <t>Empréstito</t>
  </si>
  <si>
    <t>Amortización</t>
  </si>
  <si>
    <t>Interés pagado</t>
  </si>
  <si>
    <t>MES</t>
  </si>
  <si>
    <t>EMPRÉSTITO</t>
  </si>
  <si>
    <t>AMORTIZACIONES</t>
  </si>
  <si>
    <t>INTERÉS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</si>
  <si>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</si>
  <si>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</si>
  <si>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</si>
  <si>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</si>
  <si>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</si>
  <si>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</si>
  <si>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</si>
  <si>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</si>
  <si>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</si>
  <si>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</si>
  <si>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</si>
  <si>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</si>
  <si>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SUMA</t>
  </si>
  <si>
    <t>Acto</t>
  </si>
  <si>
    <t>Institución de Crédito</t>
  </si>
  <si>
    <t>Pagaré</t>
  </si>
  <si>
    <t>Letra de Cambio</t>
  </si>
  <si>
    <t>Títulos y valores</t>
  </si>
  <si>
    <t>Nota: El responsable de la autorización de todos los creditos contratados son mediante punto de acuerdo autorizado por el cabildo.</t>
  </si>
  <si>
    <t>El avance de aplicación de cada deuda es del 100%.</t>
  </si>
  <si>
    <t>Información preeliminar, no se cuenta con datas por la Secretaria de Planeación, Administración y Finanzas.</t>
  </si>
  <si>
    <t>Saldo al 31 de Dic. de 2014</t>
  </si>
  <si>
    <t>Información preeliminar.</t>
  </si>
  <si>
    <t>Saldo al 31 de Dic. de 2018</t>
  </si>
  <si>
    <t>22330-001-0001-0007    21312-001-9110-0005</t>
  </si>
  <si>
    <t>22330-001-0001-0008-0000</t>
  </si>
  <si>
    <t>TIIE + 1.20</t>
  </si>
  <si>
    <t>Financiar nuevas inversiones público productivas</t>
  </si>
  <si>
    <t>21312-001-9110-0005-0000</t>
  </si>
  <si>
    <t>AMORTIZACION</t>
  </si>
  <si>
    <t>54110-921-0000-0000-0000</t>
  </si>
  <si>
    <t>INTERESES</t>
  </si>
  <si>
    <t>Saldo al 31 de Dic. de 2019</t>
  </si>
  <si>
    <t>21312-001-9110-0006-0000</t>
  </si>
  <si>
    <t>NUEVO CREDITO # 13493</t>
  </si>
  <si>
    <t>CREDITO # 11629</t>
  </si>
  <si>
    <t>22330-001-0001-0008-0000   21312-001-9110-0006</t>
  </si>
  <si>
    <t>***Información preliminar.</t>
  </si>
  <si>
    <t>Saldo al 31 de Dic. de 2020</t>
  </si>
  <si>
    <t>CUENTA CONTABLE SALDO DE CREDITOS 2233</t>
  </si>
  <si>
    <t>Saldo al 31 de Dic.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</si>
</sst>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3" formatCode="_-* #,##0.00_-;\-* #,##0.00_-;_-* &quot;-&quot;??_-;_-@_-"/>
    <numFmt numFmtId="164" formatCode="00000\-000\-000"/>
    <numFmt numFmtId="165" formatCode="dd/mm/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hair">
        <color theme="3" tint="0.79998168889431442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5117038483843"/>
      </top>
      <bottom style="hair">
        <color theme="3" tint="0.79995117038483843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8168889431442"/>
      </left>
      <right style="hair">
        <color theme="3" tint="0.79998168889431442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1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/>
    <xf numFmtId="0" fontId="2" fillId="2" borderId="0" xfId="0" applyFont="1" applyFill="1" applyAlignment="1">
      <alignment horizontal="center"/>
    </xf>
    <xf numFmtId="0" fontId="0" fillId="0" borderId="6" xfId="0" applyBorder="1" applyAlignment="1">
      <alignment horizontal="center"/>
    </xf>
    <xf numFmtId="4" fontId="0" fillId="0" borderId="3" xfId="0" applyNumberFormat="1" applyBorder="1" applyProtection="1">
      <protection locked="0"/>
    </xf>
    <xf numFmtId="4" fontId="0" fillId="0" borderId="4" xfId="0" applyNumberFormat="1" applyBorder="1" applyProtection="1">
      <protection locked="0"/>
    </xf>
    <xf numFmtId="4" fontId="0" fillId="0" borderId="5" xfId="0" applyNumberFormat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2" borderId="9" xfId="0" applyFont="1" applyFill="1" applyBorder="1" applyAlignment="1">
      <alignment horizontal="right"/>
    </xf>
    <xf numFmtId="4" fontId="1" fillId="2" borderId="0" xfId="0" applyNumberFormat="1" applyFont="1" applyFill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43" fontId="0" fillId="0" borderId="0" xfId="1" applyFont="1"/>
    <xf numFmtId="43" fontId="0" fillId="0" borderId="0" xfId="1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4" fontId="0" fillId="0" borderId="0" xfId="0" applyNumberFormat="1" applyAlignment="1"/>
    <xf numFmtId="43" fontId="0" fillId="0" borderId="0" xfId="1" applyFont="1" applyAlignment="1"/>
    <xf numFmtId="0" fontId="1" fillId="0" borderId="0" xfId="0" applyFont="1" applyAlignment="1"/>
    <xf numFmtId="4" fontId="0" fillId="0" borderId="0" xfId="0" applyNumberFormat="1" applyBorder="1"/>
    <xf numFmtId="0" fontId="0" fillId="0" borderId="0" xfId="0" applyBorder="1"/>
    <xf numFmtId="8" fontId="5" fillId="0" borderId="0" xfId="0" applyNumberFormat="1" applyFont="1" applyBorder="1"/>
    <xf numFmtId="4" fontId="0" fillId="0" borderId="0" xfId="0" applyNumberFormat="1" applyBorder="1" applyAlignment="1"/>
    <xf numFmtId="0" fontId="0" fillId="0" borderId="0" xfId="0" applyBorder="1" applyAlignment="1"/>
    <xf numFmtId="8" fontId="0" fillId="0" borderId="0" xfId="0" applyNumberFormat="1" applyBorder="1"/>
    <xf numFmtId="4" fontId="0" fillId="0" borderId="3" xfId="0" applyNumberForma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0" fontId="1" fillId="2" borderId="1" xfId="0" applyFont="1" applyFill="1" applyBorder="1" applyAlignment="1">
      <alignment horizontal="center"/>
    </xf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4" fontId="0" fillId="0" borderId="3" xfId="0" applyNumberFormat="1" applyFill="1" applyBorder="1" applyAlignment="1">
      <alignment horizontal="center"/>
    </xf>
    <xf numFmtId="4" fontId="0" fillId="0" borderId="4" xfId="0" applyNumberFormat="1" applyFill="1" applyBorder="1" applyAlignment="1">
      <alignment horizontal="center"/>
    </xf>
    <xf numFmtId="4" fontId="0" fillId="0" borderId="5" xfId="0" applyNumberFormat="1" applyFill="1" applyBorder="1" applyAlignment="1">
      <alignment horizontal="center"/>
    </xf>
    <xf numFmtId="4" fontId="0" fillId="0" borderId="3" xfId="0" applyNumberFormat="1" applyFill="1" applyBorder="1" applyAlignment="1" applyProtection="1">
      <alignment horizontal="center"/>
      <protection locked="0"/>
    </xf>
    <xf numFmtId="4" fontId="0" fillId="0" borderId="4" xfId="0" applyNumberFormat="1" applyFill="1" applyBorder="1" applyAlignment="1" applyProtection="1">
      <alignment horizontal="center"/>
      <protection locked="0"/>
    </xf>
    <xf numFmtId="4" fontId="0" fillId="0" borderId="5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165" fontId="0" fillId="0" borderId="3" xfId="0" applyNumberFormat="1" applyBorder="1" applyAlignment="1" applyProtection="1">
      <alignment horizontal="center"/>
      <protection locked="0"/>
    </xf>
    <xf numFmtId="165" fontId="0" fillId="0" borderId="4" xfId="0" applyNumberFormat="1" applyBorder="1" applyAlignment="1" applyProtection="1">
      <alignment horizontal="center"/>
      <protection locked="0"/>
    </xf>
    <xf numFmtId="165" fontId="0" fillId="0" borderId="5" xfId="0" applyNumberFormat="1" applyBorder="1" applyAlignment="1" applyProtection="1">
      <alignment horizontal="center"/>
      <protection locked="0"/>
    </xf>
    <xf numFmtId="3" fontId="0" fillId="0" borderId="3" xfId="0" applyNumberFormat="1" applyBorder="1" applyAlignment="1" applyProtection="1">
      <alignment horizontal="center"/>
      <protection locked="0"/>
    </xf>
    <xf numFmtId="3" fontId="0" fillId="0" borderId="4" xfId="0" applyNumberFormat="1" applyBorder="1" applyAlignment="1" applyProtection="1">
      <alignment horizontal="center"/>
      <protection locked="0"/>
    </xf>
    <xf numFmtId="3" fontId="0" fillId="0" borderId="5" xfId="0" applyNumberFormat="1" applyBorder="1" applyAlignment="1" applyProtection="1">
      <alignment horizontal="center"/>
      <protection locked="0"/>
    </xf>
    <xf numFmtId="4" fontId="0" fillId="0" borderId="3" xfId="0" applyNumberFormat="1" applyBorder="1" applyAlignment="1" applyProtection="1">
      <alignment horizontal="center"/>
      <protection locked="0"/>
    </xf>
    <xf numFmtId="4" fontId="0" fillId="0" borderId="4" xfId="0" applyNumberFormat="1" applyBorder="1" applyAlignment="1" applyProtection="1">
      <alignment horizontal="center"/>
      <protection locked="0"/>
    </xf>
    <xf numFmtId="4" fontId="0" fillId="0" borderId="5" xfId="0" applyNumberFormat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164" fontId="0" fillId="0" borderId="3" xfId="0" applyNumberFormat="1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164" fontId="0" fillId="0" borderId="5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left" wrapText="1"/>
    </xf>
    <xf numFmtId="165" fontId="0" fillId="0" borderId="3" xfId="0" applyNumberFormat="1" applyFill="1" applyBorder="1" applyAlignment="1" applyProtection="1">
      <alignment horizontal="center"/>
      <protection locked="0"/>
    </xf>
    <xf numFmtId="165" fontId="0" fillId="0" borderId="4" xfId="0" applyNumberFormat="1" applyFill="1" applyBorder="1" applyAlignment="1" applyProtection="1">
      <alignment horizontal="center"/>
      <protection locked="0"/>
    </xf>
    <xf numFmtId="165" fontId="0" fillId="0" borderId="5" xfId="0" applyNumberFormat="1" applyFill="1" applyBorder="1" applyAlignment="1" applyProtection="1">
      <alignment horizontal="center"/>
      <protection locked="0"/>
    </xf>
    <xf numFmtId="3" fontId="0" fillId="0" borderId="3" xfId="0" applyNumberFormat="1" applyFill="1" applyBorder="1" applyAlignment="1" applyProtection="1">
      <alignment horizontal="center"/>
      <protection locked="0"/>
    </xf>
    <xf numFmtId="3" fontId="0" fillId="0" borderId="4" xfId="0" applyNumberFormat="1" applyFill="1" applyBorder="1" applyAlignment="1" applyProtection="1">
      <alignment horizontal="center"/>
      <protection locked="0"/>
    </xf>
    <xf numFmtId="3" fontId="0" fillId="0" borderId="5" xfId="0" applyNumberFormat="1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left" wrapText="1"/>
      <protection locked="0"/>
    </xf>
    <xf numFmtId="0" fontId="0" fillId="0" borderId="4" xfId="0" applyFill="1" applyBorder="1" applyAlignment="1" applyProtection="1">
      <alignment horizontal="left" wrapText="1"/>
      <protection locked="0"/>
    </xf>
    <xf numFmtId="0" fontId="0" fillId="0" borderId="5" xfId="0" applyFill="1" applyBorder="1" applyAlignment="1" applyProtection="1">
      <alignment horizontal="left" wrapText="1"/>
      <protection locked="0"/>
    </xf>
    <xf numFmtId="0" fontId="0" fillId="0" borderId="3" xfId="0" applyFill="1" applyBorder="1" applyAlignment="1" applyProtection="1">
      <alignment horizontal="left" vertical="center" wrapText="1"/>
      <protection locked="0"/>
    </xf>
    <xf numFmtId="0" fontId="0" fillId="0" borderId="4" xfId="0" applyFill="1" applyBorder="1" applyAlignment="1" applyProtection="1">
      <alignment horizontal="left" vertical="center" wrapText="1"/>
      <protection locked="0"/>
    </xf>
    <xf numFmtId="0" fontId="0" fillId="0" borderId="5" xfId="0" applyFill="1" applyBorder="1" applyAlignment="1" applyProtection="1">
      <alignment horizontal="left" vertical="center" wrapText="1"/>
      <protection locked="0"/>
    </xf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</cellXfs>
  <cellStyles count="2">
    <cellStyle name="Millares" xfId="1" builtinId="3"/>
    <cellStyle name="Normal" xfId="0" builtinId="0"/>
  </cellStyles>
  <dxfs count="28"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workbookViewId="0">
      <selection activeCell="A30" sqref="A30"/>
    </sheetView>
  </sheetViews>
  <sheetFormatPr baseColWidth="10" defaultRowHeight="15" x14ac:dyDescent="0.25"/>
  <cols>
    <col min="1" max="1" width="24.140625" bestFit="1" customWidth="1"/>
    <col min="2" max="2" width="20.28515625" customWidth="1"/>
    <col min="3" max="3" width="20.5703125" customWidth="1"/>
    <col min="4" max="4" width="12.7109375" customWidth="1"/>
    <col min="5" max="5" width="11.42578125" customWidth="1"/>
    <col min="6" max="6" width="20.28515625" customWidth="1"/>
    <col min="7" max="7" width="20.5703125" customWidth="1"/>
    <col min="8" max="8" width="12.7109375" customWidth="1"/>
    <col min="10" max="10" width="20.28515625" bestFit="1" customWidth="1"/>
    <col min="11" max="11" width="20.5703125" bestFit="1" customWidth="1"/>
    <col min="12" max="12" width="13.7109375" bestFit="1" customWidth="1"/>
    <col min="14" max="14" width="20.28515625" customWidth="1"/>
    <col min="15" max="15" width="20.5703125" customWidth="1"/>
    <col min="16" max="16" width="11.7109375" customWidth="1"/>
    <col min="17" max="17" width="11.42578125" customWidth="1"/>
    <col min="18" max="18" width="20.28515625" customWidth="1"/>
    <col min="19" max="19" width="20.5703125" customWidth="1"/>
    <col min="20" max="20" width="11.7109375" customWidth="1"/>
    <col min="21" max="21" width="7.140625" customWidth="1"/>
  </cols>
  <sheetData>
    <row r="1" spans="1:21" x14ac:dyDescent="0.25">
      <c r="A1" s="1" t="s">
        <v>0</v>
      </c>
      <c r="B1" s="96" t="s">
        <v>1</v>
      </c>
      <c r="C1" s="96"/>
      <c r="D1" s="96"/>
      <c r="F1" s="96" t="s">
        <v>2</v>
      </c>
      <c r="G1" s="96"/>
      <c r="H1" s="96"/>
      <c r="J1" s="96" t="s">
        <v>3</v>
      </c>
      <c r="K1" s="96"/>
      <c r="L1" s="96"/>
      <c r="N1" s="96" t="s">
        <v>4</v>
      </c>
      <c r="O1" s="96"/>
      <c r="P1" s="96"/>
      <c r="R1" s="96" t="s">
        <v>5</v>
      </c>
      <c r="S1" s="96"/>
      <c r="T1" s="96"/>
    </row>
    <row r="2" spans="1:21" x14ac:dyDescent="0.25">
      <c r="A2" s="2" t="s">
        <v>6</v>
      </c>
      <c r="B2" s="97" t="s">
        <v>7</v>
      </c>
      <c r="C2" s="98"/>
      <c r="D2" s="99"/>
      <c r="F2" s="97" t="s">
        <v>8</v>
      </c>
      <c r="G2" s="98"/>
      <c r="H2" s="99"/>
      <c r="J2" s="97" t="s">
        <v>9</v>
      </c>
      <c r="K2" s="98"/>
      <c r="L2" s="99"/>
      <c r="N2" s="97" t="s">
        <v>10</v>
      </c>
      <c r="O2" s="98"/>
      <c r="P2" s="99"/>
      <c r="R2" s="97" t="s">
        <v>11</v>
      </c>
      <c r="S2" s="98"/>
      <c r="T2" s="99"/>
    </row>
    <row r="3" spans="1:21" x14ac:dyDescent="0.25">
      <c r="A3" s="2" t="s">
        <v>12</v>
      </c>
      <c r="B3" s="72" t="s">
        <v>13</v>
      </c>
      <c r="C3" s="73"/>
      <c r="D3" s="74"/>
      <c r="F3" s="72" t="s">
        <v>13</v>
      </c>
      <c r="G3" s="73"/>
      <c r="H3" s="74"/>
      <c r="J3" s="72" t="s">
        <v>13</v>
      </c>
      <c r="K3" s="73"/>
      <c r="L3" s="74"/>
      <c r="N3" s="72" t="s">
        <v>14</v>
      </c>
      <c r="O3" s="73"/>
      <c r="P3" s="74"/>
      <c r="R3" s="72" t="s">
        <v>13</v>
      </c>
      <c r="S3" s="73"/>
      <c r="T3" s="74"/>
    </row>
    <row r="4" spans="1:21" x14ac:dyDescent="0.25">
      <c r="A4" s="2" t="s">
        <v>15</v>
      </c>
      <c r="B4" s="72" t="s">
        <v>16</v>
      </c>
      <c r="C4" s="73"/>
      <c r="D4" s="74"/>
      <c r="F4" s="72" t="s">
        <v>16</v>
      </c>
      <c r="G4" s="73"/>
      <c r="H4" s="74"/>
      <c r="J4" s="72" t="s">
        <v>16</v>
      </c>
      <c r="K4" s="73"/>
      <c r="L4" s="74"/>
      <c r="N4" s="72" t="s">
        <v>17</v>
      </c>
      <c r="O4" s="73"/>
      <c r="P4" s="74"/>
      <c r="R4" s="72" t="s">
        <v>16</v>
      </c>
      <c r="S4" s="73"/>
      <c r="T4" s="74"/>
    </row>
    <row r="5" spans="1:21" x14ac:dyDescent="0.25">
      <c r="A5" s="2" t="s">
        <v>18</v>
      </c>
      <c r="B5" s="72" t="s">
        <v>19</v>
      </c>
      <c r="C5" s="73"/>
      <c r="D5" s="74"/>
      <c r="F5" s="72" t="s">
        <v>19</v>
      </c>
      <c r="G5" s="73"/>
      <c r="H5" s="74"/>
      <c r="J5" s="72" t="s">
        <v>19</v>
      </c>
      <c r="K5" s="73"/>
      <c r="L5" s="74"/>
      <c r="N5" s="72" t="s">
        <v>19</v>
      </c>
      <c r="O5" s="73"/>
      <c r="P5" s="74"/>
      <c r="R5" s="72" t="s">
        <v>19</v>
      </c>
      <c r="S5" s="73"/>
      <c r="T5" s="74"/>
    </row>
    <row r="6" spans="1:21" x14ac:dyDescent="0.25">
      <c r="A6" s="2" t="s">
        <v>20</v>
      </c>
      <c r="B6" s="93">
        <v>76300000</v>
      </c>
      <c r="C6" s="94"/>
      <c r="D6" s="95"/>
      <c r="F6" s="93">
        <v>150000000</v>
      </c>
      <c r="G6" s="94"/>
      <c r="H6" s="95"/>
      <c r="J6" s="93">
        <v>209935889</v>
      </c>
      <c r="K6" s="94"/>
      <c r="L6" s="95"/>
      <c r="N6" s="93">
        <v>5000000</v>
      </c>
      <c r="O6" s="94"/>
      <c r="P6" s="95"/>
      <c r="R6" s="93">
        <v>10732999.59</v>
      </c>
      <c r="S6" s="94"/>
      <c r="T6" s="95"/>
    </row>
    <row r="7" spans="1:21" x14ac:dyDescent="0.25">
      <c r="A7" s="2" t="s">
        <v>21</v>
      </c>
      <c r="B7" s="93">
        <v>75363963.950000003</v>
      </c>
      <c r="C7" s="94"/>
      <c r="D7" s="95"/>
      <c r="F7" s="93">
        <v>112000000</v>
      </c>
      <c r="G7" s="94"/>
      <c r="H7" s="95"/>
      <c r="J7" s="93">
        <v>209935889</v>
      </c>
      <c r="K7" s="94"/>
      <c r="L7" s="95"/>
      <c r="N7" s="93">
        <v>5000000</v>
      </c>
      <c r="O7" s="94"/>
      <c r="P7" s="95"/>
      <c r="R7" s="93">
        <v>10732999.59</v>
      </c>
      <c r="S7" s="94"/>
      <c r="T7" s="95"/>
    </row>
    <row r="8" spans="1:21" x14ac:dyDescent="0.25">
      <c r="A8" s="2" t="s">
        <v>22</v>
      </c>
      <c r="B8" s="87">
        <v>39631</v>
      </c>
      <c r="C8" s="88"/>
      <c r="D8" s="89"/>
      <c r="F8" s="87">
        <v>39974</v>
      </c>
      <c r="G8" s="88"/>
      <c r="H8" s="89"/>
      <c r="J8" s="87">
        <v>40366</v>
      </c>
      <c r="K8" s="88"/>
      <c r="L8" s="89"/>
      <c r="N8" s="87">
        <v>41333</v>
      </c>
      <c r="O8" s="88"/>
      <c r="P8" s="89"/>
      <c r="R8" s="87">
        <v>41275</v>
      </c>
      <c r="S8" s="88"/>
      <c r="T8" s="89"/>
    </row>
    <row r="9" spans="1:21" x14ac:dyDescent="0.25">
      <c r="A9" s="2" t="s">
        <v>23</v>
      </c>
      <c r="B9" s="87">
        <v>42576</v>
      </c>
      <c r="C9" s="88"/>
      <c r="D9" s="89"/>
      <c r="F9" s="87">
        <v>42149</v>
      </c>
      <c r="G9" s="88"/>
      <c r="H9" s="89"/>
      <c r="J9" s="87">
        <v>45833</v>
      </c>
      <c r="K9" s="88"/>
      <c r="L9" s="89"/>
      <c r="N9" s="87">
        <v>42217</v>
      </c>
      <c r="O9" s="88"/>
      <c r="P9" s="89"/>
      <c r="R9" s="87">
        <v>42248</v>
      </c>
      <c r="S9" s="88"/>
      <c r="T9" s="89"/>
    </row>
    <row r="10" spans="1:21" x14ac:dyDescent="0.25">
      <c r="A10" s="2" t="s">
        <v>24</v>
      </c>
      <c r="B10" s="90">
        <v>0</v>
      </c>
      <c r="C10" s="91"/>
      <c r="D10" s="92"/>
      <c r="F10" s="90">
        <v>6</v>
      </c>
      <c r="G10" s="91"/>
      <c r="H10" s="92"/>
      <c r="J10" s="90">
        <v>12</v>
      </c>
      <c r="K10" s="91"/>
      <c r="L10" s="92"/>
      <c r="N10" s="90">
        <v>0</v>
      </c>
      <c r="O10" s="91"/>
      <c r="P10" s="92"/>
      <c r="R10" s="90">
        <v>0</v>
      </c>
      <c r="S10" s="91"/>
      <c r="T10" s="92"/>
    </row>
    <row r="11" spans="1:21" x14ac:dyDescent="0.25">
      <c r="A11" s="2" t="s">
        <v>25</v>
      </c>
      <c r="B11" s="72" t="s">
        <v>26</v>
      </c>
      <c r="C11" s="73"/>
      <c r="D11" s="74"/>
      <c r="F11" s="72" t="s">
        <v>27</v>
      </c>
      <c r="G11" s="73"/>
      <c r="H11" s="74"/>
      <c r="J11" s="72" t="s">
        <v>28</v>
      </c>
      <c r="K11" s="73"/>
      <c r="L11" s="74"/>
      <c r="N11" s="72" t="s">
        <v>29</v>
      </c>
      <c r="O11" s="73"/>
      <c r="P11" s="74"/>
      <c r="R11" s="72" t="s">
        <v>30</v>
      </c>
      <c r="S11" s="73"/>
      <c r="T11" s="74"/>
    </row>
    <row r="12" spans="1:21" s="4" customFormat="1" ht="30" customHeight="1" x14ac:dyDescent="0.25">
      <c r="A12" s="3" t="s">
        <v>31</v>
      </c>
      <c r="B12" s="75" t="s">
        <v>32</v>
      </c>
      <c r="C12" s="76"/>
      <c r="D12" s="77"/>
      <c r="F12" s="78" t="s">
        <v>33</v>
      </c>
      <c r="G12" s="79"/>
      <c r="H12" s="80"/>
      <c r="J12" s="81" t="s">
        <v>34</v>
      </c>
      <c r="K12" s="82"/>
      <c r="L12" s="83"/>
      <c r="N12" s="84" t="s">
        <v>35</v>
      </c>
      <c r="O12" s="85"/>
      <c r="P12" s="86"/>
      <c r="R12" s="81" t="s">
        <v>36</v>
      </c>
      <c r="S12" s="82"/>
      <c r="T12" s="83"/>
    </row>
    <row r="13" spans="1:21" x14ac:dyDescent="0.25">
      <c r="A13" s="2" t="s">
        <v>65</v>
      </c>
      <c r="B13" s="69">
        <v>15700826.039999999</v>
      </c>
      <c r="C13" s="70"/>
      <c r="D13" s="71"/>
      <c r="E13" s="5"/>
      <c r="F13" s="69">
        <v>8484848.3000000007</v>
      </c>
      <c r="G13" s="70"/>
      <c r="H13" s="71"/>
      <c r="J13" s="69">
        <v>208171653.19</v>
      </c>
      <c r="K13" s="70"/>
      <c r="L13" s="71"/>
      <c r="N13" s="69">
        <v>1493000</v>
      </c>
      <c r="O13" s="70"/>
      <c r="P13" s="71"/>
      <c r="R13" s="69">
        <v>3224490.78</v>
      </c>
      <c r="S13" s="70"/>
      <c r="T13" s="71"/>
    </row>
    <row r="14" spans="1:21" x14ac:dyDescent="0.25">
      <c r="A14" s="2" t="s">
        <v>37</v>
      </c>
      <c r="B14" s="66">
        <f>SUM(B18:B29)</f>
        <v>0</v>
      </c>
      <c r="C14" s="67"/>
      <c r="D14" s="68"/>
      <c r="E14" s="5"/>
      <c r="F14" s="66">
        <f>SUM(F18:F29)</f>
        <v>0</v>
      </c>
      <c r="G14" s="67"/>
      <c r="H14" s="68"/>
      <c r="J14" s="66">
        <f>SUM(J18:J29)</f>
        <v>0</v>
      </c>
      <c r="K14" s="67"/>
      <c r="L14" s="68"/>
      <c r="N14" s="66">
        <f>SUM(N18:N29)</f>
        <v>0</v>
      </c>
      <c r="O14" s="67"/>
      <c r="P14" s="68"/>
      <c r="R14" s="66">
        <f>SUM(R18:R29)</f>
        <v>0</v>
      </c>
      <c r="S14" s="67"/>
      <c r="T14" s="68"/>
    </row>
    <row r="15" spans="1:21" x14ac:dyDescent="0.25">
      <c r="A15" s="2" t="s">
        <v>38</v>
      </c>
      <c r="B15" s="66">
        <f>IF(C30&gt;D32, "La amortización es mayor al saldo de la deuda",SUM(C18:C29))</f>
        <v>2355123.87</v>
      </c>
      <c r="C15" s="67"/>
      <c r="D15" s="68"/>
      <c r="F15" s="66">
        <f>IF(G30&gt;H32, "La amortización es mayor al saldo de la deuda",SUM(G18:G29))</f>
        <v>3393939.4</v>
      </c>
      <c r="G15" s="67"/>
      <c r="H15" s="68"/>
      <c r="J15" s="66">
        <f>IF(K30&gt;L32, "La amortización es mayor al saldo de la deuda",SUM(K18:K29))</f>
        <v>756081.21</v>
      </c>
      <c r="K15" s="67"/>
      <c r="L15" s="68"/>
      <c r="N15" s="66">
        <f>IF(O30&gt;P32, "La amortización es mayor al saldo de la deuda",SUM(O18:O29))</f>
        <v>501000</v>
      </c>
      <c r="O15" s="67"/>
      <c r="P15" s="68"/>
      <c r="R15" s="66">
        <f>IF(S30&gt;T32, "La amortización es mayor al saldo de la deuda",SUM(S18:S29))</f>
        <v>363958.34</v>
      </c>
      <c r="S15" s="67"/>
      <c r="T15" s="68"/>
      <c r="U15" s="5"/>
    </row>
    <row r="16" spans="1:21" x14ac:dyDescent="0.25">
      <c r="A16" s="2" t="s">
        <v>39</v>
      </c>
      <c r="B16" s="66">
        <f>SUM(D18:D29)</f>
        <v>149226.72</v>
      </c>
      <c r="C16" s="67"/>
      <c r="D16" s="68"/>
      <c r="F16" s="66">
        <f>SUM(H18:H29)</f>
        <v>66415.63</v>
      </c>
      <c r="G16" s="67"/>
      <c r="H16" s="68"/>
      <c r="J16" s="66">
        <f>SUM(L18:L29)</f>
        <v>1502175.99</v>
      </c>
      <c r="K16" s="67"/>
      <c r="L16" s="68"/>
      <c r="N16" s="66">
        <f>SUM(P18:P29)</f>
        <v>30995.730000000003</v>
      </c>
      <c r="O16" s="67"/>
      <c r="P16" s="68"/>
      <c r="R16" s="66">
        <f>SUM(T18:T29)</f>
        <v>53479.98</v>
      </c>
      <c r="S16" s="67"/>
      <c r="T16" s="68"/>
      <c r="U16" s="5"/>
    </row>
    <row r="17" spans="1:20" x14ac:dyDescent="0.25">
      <c r="A17" s="6" t="s">
        <v>40</v>
      </c>
      <c r="B17" s="6" t="s">
        <v>41</v>
      </c>
      <c r="C17" s="6" t="s">
        <v>42</v>
      </c>
      <c r="D17" s="6" t="s">
        <v>43</v>
      </c>
      <c r="F17" s="6" t="s">
        <v>41</v>
      </c>
      <c r="G17" s="6" t="s">
        <v>42</v>
      </c>
      <c r="H17" s="6" t="s">
        <v>43</v>
      </c>
      <c r="J17" s="6" t="s">
        <v>41</v>
      </c>
      <c r="K17" s="6" t="s">
        <v>42</v>
      </c>
      <c r="L17" s="6" t="s">
        <v>43</v>
      </c>
      <c r="N17" s="6" t="s">
        <v>41</v>
      </c>
      <c r="O17" s="6" t="s">
        <v>42</v>
      </c>
      <c r="P17" s="6" t="s">
        <v>43</v>
      </c>
      <c r="R17" s="6" t="s">
        <v>41</v>
      </c>
      <c r="S17" s="6" t="s">
        <v>42</v>
      </c>
      <c r="T17" s="6" t="s">
        <v>43</v>
      </c>
    </row>
    <row r="18" spans="1:20" x14ac:dyDescent="0.25">
      <c r="A18" s="7" t="s">
        <v>44</v>
      </c>
      <c r="B18" s="8"/>
      <c r="C18" s="9">
        <v>1570082.58</v>
      </c>
      <c r="D18" s="10">
        <v>103272.36</v>
      </c>
      <c r="F18" s="8"/>
      <c r="G18" s="9">
        <v>1696969.7</v>
      </c>
      <c r="H18" s="10">
        <v>37496.43</v>
      </c>
      <c r="J18" s="8"/>
      <c r="K18" s="9">
        <v>374297.63</v>
      </c>
      <c r="L18" s="10">
        <v>765794.12</v>
      </c>
      <c r="N18" s="8"/>
      <c r="O18" s="9">
        <v>334000</v>
      </c>
      <c r="P18" s="10">
        <v>21838.760000000002</v>
      </c>
      <c r="R18" s="8"/>
      <c r="S18" s="9">
        <v>363958.34</v>
      </c>
      <c r="T18" s="10">
        <v>53479.98</v>
      </c>
    </row>
    <row r="19" spans="1:20" x14ac:dyDescent="0.25">
      <c r="A19" s="11" t="s">
        <v>45</v>
      </c>
      <c r="B19" s="8"/>
      <c r="C19" s="9">
        <v>785041.29</v>
      </c>
      <c r="D19" s="10">
        <v>45954.36</v>
      </c>
      <c r="F19" s="8"/>
      <c r="G19" s="9">
        <v>1696969.7</v>
      </c>
      <c r="H19" s="10">
        <v>28919.200000000001</v>
      </c>
      <c r="J19" s="8"/>
      <c r="K19" s="9">
        <v>381783.58</v>
      </c>
      <c r="L19" s="10">
        <v>736381.87</v>
      </c>
      <c r="N19" s="8"/>
      <c r="O19" s="9">
        <v>167000</v>
      </c>
      <c r="P19" s="10">
        <v>9156.9699999999993</v>
      </c>
      <c r="R19" s="8"/>
      <c r="S19" s="9"/>
      <c r="T19" s="10"/>
    </row>
    <row r="20" spans="1:20" x14ac:dyDescent="0.25">
      <c r="A20" s="11" t="s">
        <v>46</v>
      </c>
      <c r="B20" s="8"/>
      <c r="C20" s="9"/>
      <c r="D20" s="10"/>
      <c r="F20" s="8"/>
      <c r="G20" s="9"/>
      <c r="H20" s="10"/>
      <c r="J20" s="8"/>
      <c r="K20" s="9"/>
      <c r="L20" s="10"/>
      <c r="N20" s="8"/>
      <c r="O20" s="9"/>
      <c r="P20" s="10"/>
      <c r="R20" s="8"/>
      <c r="S20" s="9"/>
      <c r="T20" s="10"/>
    </row>
    <row r="21" spans="1:20" x14ac:dyDescent="0.25">
      <c r="A21" s="11" t="s">
        <v>47</v>
      </c>
      <c r="B21" s="8"/>
      <c r="C21" s="9"/>
      <c r="D21" s="10"/>
      <c r="F21" s="8"/>
      <c r="G21" s="9"/>
      <c r="H21" s="10"/>
      <c r="J21" s="8"/>
      <c r="K21" s="9"/>
      <c r="L21" s="10"/>
      <c r="N21" s="8"/>
      <c r="O21" s="9"/>
      <c r="P21" s="10"/>
      <c r="R21" s="8"/>
      <c r="S21" s="9"/>
      <c r="T21" s="10"/>
    </row>
    <row r="22" spans="1:20" x14ac:dyDescent="0.25">
      <c r="A22" s="11" t="s">
        <v>48</v>
      </c>
      <c r="B22" s="8"/>
      <c r="C22" s="9"/>
      <c r="D22" s="10"/>
      <c r="F22" s="8"/>
      <c r="G22" s="9"/>
      <c r="H22" s="10"/>
      <c r="J22" s="8"/>
      <c r="K22" s="9"/>
      <c r="L22" s="10"/>
      <c r="N22" s="8"/>
      <c r="O22" s="9"/>
      <c r="P22" s="10"/>
      <c r="R22" s="8"/>
      <c r="S22" s="9"/>
      <c r="T22" s="10"/>
    </row>
    <row r="23" spans="1:20" x14ac:dyDescent="0.25">
      <c r="A23" s="11" t="s">
        <v>49</v>
      </c>
      <c r="B23" s="8"/>
      <c r="C23" s="9"/>
      <c r="D23" s="10"/>
      <c r="F23" s="8"/>
      <c r="G23" s="9"/>
      <c r="H23" s="10"/>
      <c r="J23" s="8"/>
      <c r="K23" s="9"/>
      <c r="L23" s="10"/>
      <c r="N23" s="8"/>
      <c r="O23" s="9"/>
      <c r="P23" s="10"/>
      <c r="R23" s="8"/>
      <c r="S23" s="9"/>
      <c r="T23" s="10"/>
    </row>
    <row r="24" spans="1:20" x14ac:dyDescent="0.25">
      <c r="A24" s="11" t="s">
        <v>50</v>
      </c>
      <c r="B24" s="8"/>
      <c r="C24" s="9"/>
      <c r="D24" s="10"/>
      <c r="F24" s="8"/>
      <c r="G24" s="9"/>
      <c r="H24" s="10"/>
      <c r="J24" s="8"/>
      <c r="K24" s="9"/>
      <c r="L24" s="10"/>
      <c r="N24" s="8"/>
      <c r="O24" s="9"/>
      <c r="P24" s="10"/>
      <c r="R24" s="8"/>
      <c r="S24" s="9"/>
      <c r="T24" s="10"/>
    </row>
    <row r="25" spans="1:20" x14ac:dyDescent="0.25">
      <c r="A25" s="11" t="s">
        <v>51</v>
      </c>
      <c r="B25" s="8"/>
      <c r="C25" s="9"/>
      <c r="D25" s="10"/>
      <c r="F25" s="8"/>
      <c r="G25" s="9"/>
      <c r="H25" s="10"/>
      <c r="J25" s="8"/>
      <c r="K25" s="9"/>
      <c r="L25" s="10"/>
      <c r="N25" s="8"/>
      <c r="O25" s="9"/>
      <c r="P25" s="10"/>
      <c r="R25" s="8"/>
      <c r="S25" s="9"/>
      <c r="T25" s="10"/>
    </row>
    <row r="26" spans="1:20" x14ac:dyDescent="0.25">
      <c r="A26" s="11" t="s">
        <v>52</v>
      </c>
      <c r="B26" s="8"/>
      <c r="C26" s="9"/>
      <c r="D26" s="10"/>
      <c r="F26" s="8"/>
      <c r="G26" s="9"/>
      <c r="H26" s="10"/>
      <c r="J26" s="8"/>
      <c r="K26" s="9"/>
      <c r="L26" s="10"/>
      <c r="N26" s="8"/>
      <c r="O26" s="9"/>
      <c r="P26" s="10"/>
      <c r="R26" s="8"/>
      <c r="S26" s="9"/>
      <c r="T26" s="10"/>
    </row>
    <row r="27" spans="1:20" x14ac:dyDescent="0.25">
      <c r="A27" s="11" t="s">
        <v>53</v>
      </c>
      <c r="B27" s="8"/>
      <c r="C27" s="9"/>
      <c r="D27" s="10"/>
      <c r="F27" s="8"/>
      <c r="G27" s="9"/>
      <c r="H27" s="10"/>
      <c r="J27" s="8"/>
      <c r="K27" s="9"/>
      <c r="L27" s="10"/>
      <c r="N27" s="8"/>
      <c r="O27" s="9"/>
      <c r="P27" s="10"/>
      <c r="R27" s="8"/>
      <c r="S27" s="9"/>
      <c r="T27" s="10"/>
    </row>
    <row r="28" spans="1:20" x14ac:dyDescent="0.25">
      <c r="A28" s="11" t="s">
        <v>54</v>
      </c>
      <c r="B28" s="8"/>
      <c r="C28" s="9"/>
      <c r="D28" s="10"/>
      <c r="F28" s="8"/>
      <c r="G28" s="9"/>
      <c r="H28" s="10"/>
      <c r="J28" s="8"/>
      <c r="K28" s="9"/>
      <c r="L28" s="10"/>
      <c r="N28" s="8"/>
      <c r="O28" s="9"/>
      <c r="P28" s="10"/>
      <c r="R28" s="8"/>
      <c r="S28" s="9"/>
      <c r="T28" s="10"/>
    </row>
    <row r="29" spans="1:20" x14ac:dyDescent="0.25">
      <c r="A29" s="12" t="s">
        <v>55</v>
      </c>
      <c r="B29" s="8"/>
      <c r="C29" s="9"/>
      <c r="D29" s="10"/>
      <c r="F29" s="8"/>
      <c r="G29" s="9"/>
      <c r="H29" s="10"/>
      <c r="J29" s="8"/>
      <c r="K29" s="9"/>
      <c r="L29" s="10"/>
      <c r="N29" s="8"/>
      <c r="O29" s="9"/>
      <c r="P29" s="10"/>
      <c r="R29" s="8"/>
      <c r="S29" s="9"/>
      <c r="T29" s="10"/>
    </row>
    <row r="30" spans="1:20" x14ac:dyDescent="0.25">
      <c r="A30" s="13" t="s">
        <v>56</v>
      </c>
      <c r="B30" s="14">
        <f>SUM(B18:B29)</f>
        <v>0</v>
      </c>
      <c r="C30" s="14">
        <f>SUM(C18:C29)</f>
        <v>2355123.87</v>
      </c>
      <c r="D30" s="14">
        <f>SUM(D18:D29)</f>
        <v>149226.72</v>
      </c>
      <c r="F30" s="14">
        <f>SUM(F18:F29)</f>
        <v>0</v>
      </c>
      <c r="G30" s="14">
        <f>SUM(G18:G29)</f>
        <v>3393939.4</v>
      </c>
      <c r="H30" s="14">
        <f>SUM(H18:H29)</f>
        <v>66415.63</v>
      </c>
      <c r="J30" s="14">
        <f>SUM(J18:J29)</f>
        <v>0</v>
      </c>
      <c r="K30" s="14">
        <f>SUM(K18:K29)</f>
        <v>756081.21</v>
      </c>
      <c r="L30" s="14">
        <f>SUM(L18:L29)</f>
        <v>1502175.99</v>
      </c>
      <c r="N30" s="14">
        <f>SUM(N18:N29)</f>
        <v>0</v>
      </c>
      <c r="O30" s="14">
        <f>SUM(O18:O29)</f>
        <v>501000</v>
      </c>
      <c r="P30" s="14">
        <f>SUM(P18:P29)</f>
        <v>30995.730000000003</v>
      </c>
      <c r="R30" s="14">
        <f>SUM(R18:R29)</f>
        <v>0</v>
      </c>
      <c r="S30" s="14">
        <f>SUM(S18:S29)</f>
        <v>363958.34</v>
      </c>
      <c r="T30" s="14">
        <f>SUM(T18:T29)</f>
        <v>53479.98</v>
      </c>
    </row>
    <row r="31" spans="1:20" x14ac:dyDescent="0.25">
      <c r="B31" t="s">
        <v>13</v>
      </c>
      <c r="C31" t="s">
        <v>57</v>
      </c>
      <c r="D31" s="15">
        <f>(B9-B8)/30.4</f>
        <v>96.875</v>
      </c>
      <c r="F31" t="s">
        <v>13</v>
      </c>
      <c r="G31" t="s">
        <v>57</v>
      </c>
      <c r="H31" s="15">
        <f>(F9-F8)/30.4</f>
        <v>71.546052631578945</v>
      </c>
      <c r="J31" t="s">
        <v>13</v>
      </c>
      <c r="K31" t="s">
        <v>57</v>
      </c>
      <c r="L31" s="15">
        <f>(J9-J8)/30.4</f>
        <v>179.83552631578948</v>
      </c>
      <c r="N31" t="s">
        <v>13</v>
      </c>
      <c r="O31" t="s">
        <v>57</v>
      </c>
      <c r="P31" s="15">
        <f>(N9-N8)/30.4</f>
        <v>29.078947368421055</v>
      </c>
      <c r="R31" t="s">
        <v>13</v>
      </c>
      <c r="S31" t="s">
        <v>57</v>
      </c>
      <c r="T31" s="15">
        <f>(R9-R8)/30.4</f>
        <v>32.006578947368425</v>
      </c>
    </row>
    <row r="32" spans="1:20" x14ac:dyDescent="0.25">
      <c r="B32" t="s">
        <v>58</v>
      </c>
      <c r="C32" t="s">
        <v>19</v>
      </c>
      <c r="D32" s="5">
        <f>B13+B14</f>
        <v>15700826.039999999</v>
      </c>
      <c r="F32" t="s">
        <v>58</v>
      </c>
      <c r="G32" t="s">
        <v>19</v>
      </c>
      <c r="H32" s="5">
        <f>F13+F14</f>
        <v>8484848.3000000007</v>
      </c>
      <c r="J32" t="s">
        <v>58</v>
      </c>
      <c r="K32" t="s">
        <v>19</v>
      </c>
      <c r="L32" s="5">
        <f>J13+J14</f>
        <v>208171653.19</v>
      </c>
      <c r="N32" t="s">
        <v>58</v>
      </c>
      <c r="O32" t="s">
        <v>19</v>
      </c>
      <c r="P32" s="5">
        <f>N13+N14</f>
        <v>1493000</v>
      </c>
      <c r="R32" t="s">
        <v>58</v>
      </c>
      <c r="S32" t="s">
        <v>19</v>
      </c>
      <c r="T32" s="5">
        <f>R13+R14</f>
        <v>3224490.78</v>
      </c>
    </row>
    <row r="33" spans="1:19" x14ac:dyDescent="0.25">
      <c r="B33" t="s">
        <v>14</v>
      </c>
      <c r="C33" t="s">
        <v>59</v>
      </c>
      <c r="F33" t="s">
        <v>14</v>
      </c>
      <c r="G33" t="s">
        <v>59</v>
      </c>
      <c r="J33" t="s">
        <v>14</v>
      </c>
      <c r="K33" t="s">
        <v>59</v>
      </c>
      <c r="N33" t="s">
        <v>14</v>
      </c>
      <c r="O33" t="s">
        <v>59</v>
      </c>
      <c r="R33" t="s">
        <v>14</v>
      </c>
      <c r="S33" t="s">
        <v>59</v>
      </c>
    </row>
    <row r="34" spans="1:19" x14ac:dyDescent="0.25">
      <c r="C34" t="s">
        <v>60</v>
      </c>
      <c r="G34" t="s">
        <v>60</v>
      </c>
      <c r="K34" t="s">
        <v>60</v>
      </c>
      <c r="O34" t="s">
        <v>60</v>
      </c>
      <c r="S34" t="s">
        <v>60</v>
      </c>
    </row>
    <row r="35" spans="1:19" x14ac:dyDescent="0.25">
      <c r="C35" t="s">
        <v>61</v>
      </c>
      <c r="G35" t="s">
        <v>61</v>
      </c>
      <c r="K35" t="s">
        <v>61</v>
      </c>
      <c r="O35" t="s">
        <v>61</v>
      </c>
      <c r="S35" t="s">
        <v>61</v>
      </c>
    </row>
    <row r="38" spans="1:19" x14ac:dyDescent="0.25">
      <c r="A38" t="s">
        <v>62</v>
      </c>
    </row>
    <row r="39" spans="1:19" x14ac:dyDescent="0.25">
      <c r="A39" t="s">
        <v>63</v>
      </c>
      <c r="P39" s="5"/>
    </row>
    <row r="40" spans="1:19" x14ac:dyDescent="0.25">
      <c r="A40" t="s">
        <v>64</v>
      </c>
    </row>
    <row r="43" spans="1:19" x14ac:dyDescent="0.25">
      <c r="D43" s="5">
        <f>+D18+52897.61</f>
        <v>156169.97</v>
      </c>
    </row>
  </sheetData>
  <mergeCells count="80">
    <mergeCell ref="B2:D2"/>
    <mergeCell ref="F2:H2"/>
    <mergeCell ref="J2:L2"/>
    <mergeCell ref="N2:P2"/>
    <mergeCell ref="R2:T2"/>
    <mergeCell ref="B1:D1"/>
    <mergeCell ref="F1:H1"/>
    <mergeCell ref="J1:L1"/>
    <mergeCell ref="N1:P1"/>
    <mergeCell ref="R1:T1"/>
    <mergeCell ref="B4:D4"/>
    <mergeCell ref="F4:H4"/>
    <mergeCell ref="J4:L4"/>
    <mergeCell ref="N4:P4"/>
    <mergeCell ref="R4:T4"/>
    <mergeCell ref="B3:D3"/>
    <mergeCell ref="F3:H3"/>
    <mergeCell ref="J3:L3"/>
    <mergeCell ref="N3:P3"/>
    <mergeCell ref="R3:T3"/>
    <mergeCell ref="B6:D6"/>
    <mergeCell ref="F6:H6"/>
    <mergeCell ref="J6:L6"/>
    <mergeCell ref="N6:P6"/>
    <mergeCell ref="R6:T6"/>
    <mergeCell ref="B5:D5"/>
    <mergeCell ref="F5:H5"/>
    <mergeCell ref="J5:L5"/>
    <mergeCell ref="N5:P5"/>
    <mergeCell ref="R5:T5"/>
    <mergeCell ref="B8:D8"/>
    <mergeCell ref="F8:H8"/>
    <mergeCell ref="J8:L8"/>
    <mergeCell ref="N8:P8"/>
    <mergeCell ref="R8:T8"/>
    <mergeCell ref="B7:D7"/>
    <mergeCell ref="F7:H7"/>
    <mergeCell ref="J7:L7"/>
    <mergeCell ref="N7:P7"/>
    <mergeCell ref="R7:T7"/>
    <mergeCell ref="B10:D10"/>
    <mergeCell ref="F10:H10"/>
    <mergeCell ref="J10:L10"/>
    <mergeCell ref="N10:P10"/>
    <mergeCell ref="R10:T10"/>
    <mergeCell ref="B9:D9"/>
    <mergeCell ref="F9:H9"/>
    <mergeCell ref="J9:L9"/>
    <mergeCell ref="N9:P9"/>
    <mergeCell ref="R9:T9"/>
    <mergeCell ref="B12:D12"/>
    <mergeCell ref="F12:H12"/>
    <mergeCell ref="J12:L12"/>
    <mergeCell ref="N12:P12"/>
    <mergeCell ref="R12:T12"/>
    <mergeCell ref="B11:D11"/>
    <mergeCell ref="F11:H11"/>
    <mergeCell ref="J11:L11"/>
    <mergeCell ref="N11:P11"/>
    <mergeCell ref="R11:T11"/>
    <mergeCell ref="B14:D14"/>
    <mergeCell ref="F14:H14"/>
    <mergeCell ref="J14:L14"/>
    <mergeCell ref="N14:P14"/>
    <mergeCell ref="R14:T14"/>
    <mergeCell ref="B13:D13"/>
    <mergeCell ref="F13:H13"/>
    <mergeCell ref="J13:L13"/>
    <mergeCell ref="N13:P13"/>
    <mergeCell ref="R13:T13"/>
    <mergeCell ref="B16:D16"/>
    <mergeCell ref="F16:H16"/>
    <mergeCell ref="J16:L16"/>
    <mergeCell ref="N16:P16"/>
    <mergeCell ref="R16:T16"/>
    <mergeCell ref="B15:D15"/>
    <mergeCell ref="F15:H15"/>
    <mergeCell ref="J15:L15"/>
    <mergeCell ref="N15:P15"/>
    <mergeCell ref="R15:T15"/>
  </mergeCells>
  <conditionalFormatting sqref="B18:D29 F18:H29 N18:P29 R18:T29 J18:L29">
    <cfRule type="cellIs" dxfId="27" priority="17" operator="equal">
      <formula>0</formula>
    </cfRule>
  </conditionalFormatting>
  <conditionalFormatting sqref="B11:D13 B10 J12 N12 R12 N11:P11 R11:T11 F11:H13 J13:L13 N13:P13 R13:T13 F10 J10 N10 R10 J11:L11 B2:D9 F2:H9 J2:L9 N2:P9 R2:T9">
    <cfRule type="containsBlanks" dxfId="26" priority="16">
      <formula>LEN(TRIM(B2))=0</formula>
    </cfRule>
  </conditionalFormatting>
  <dataValidations count="50">
    <dataValidation type="decimal" allowBlank="1" showInputMessage="1" showErrorMessage="1" errorTitle="NÚMERO INVALIDO" error="La amortización no puede ser mayor al saldo al inicio del ejercicio o un número negativo." sqref="B15:D15 F15:H15 J15:L15 N15:P15 R15:T15">
      <formula1>0</formula1>
      <formula2>B13</formula2>
    </dataValidation>
    <dataValidation type="date" operator="greaterThan" allowBlank="1" showInputMessage="1" showErrorMessage="1" errorTitle="FECHA INVALIDA" error="La fecha de vencimiento no puede ser menor a la fecha de inicio del crédito." promptTitle="Descripción:" prompt="Día, mes y año de la última amortización a capital." sqref="B9:D9 F9:H9 J9:L9 N9:P9 R9:T9">
      <formula1>B8</formula1>
    </dataValidation>
    <dataValidation type="decimal" showInputMessage="1" showErrorMessage="1" errorTitle="NÚMERO INVALIDO" error="El saldo no puede ser mayor al monto dispuesto del crédito o un número negativo. " promptTitle="Descripción:" prompt="Importe del saldo del crédito al día último del ejercicio anterior y con el que se partirá durante el ejercico siguiente." sqref="B13:D13 F13:H13 J13:L13 N13:P13 R13:T13">
      <formula1>0</formula1>
      <formula2>B7</formula2>
    </dataValidation>
    <dataValidation type="decimal" allowBlank="1" showInputMessage="1" showErrorMessage="1" errorTitle="ERROR DE CAPTURA" error="El monto disponible no puede ser mayor al monto de contratación o un número negativo" promptTitle="Descripción:" prompt="Importe dispuesto de la operación financiera por la entidad pública del techo o cartera ofrecida por la institución crediticia." sqref="B7:D7 F6:H7 R7:T7 N7:P7">
      <formula1>0</formula1>
      <formula2>B5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B10:D10 F10:H10 J10:L10 N10:P10 R10">
      <formula1>0</formula1>
      <formula2>D31</formula2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B3:D3 F3:H3 J3:L3 N3:P3 R3:T3">
      <formula1>$B$31:$B$33</formula1>
    </dataValidation>
    <dataValidation type="decimal" operator="greaterThanOrEqual" allowBlank="1" showInputMessage="1" showErrorMessage="1" errorTitle="NÚMERO INVALIDO" error="El empréstito no debe de ser un número negativo" sqref="B14:D14 F14:H14 J14:L14 N14:P14 R14:T14">
      <formula1>0</formula1>
    </dataValidation>
    <dataValidation type="decimal" operator="greaterThanOrEqual" allowBlank="1" showInputMessage="1" showErrorMessage="1" errorTitle="NÚMERO INVALIDO" error="El interés pagado no debe de ser un número negativo" sqref="B16:D16 F16:H16 J16:L16 N16:P16 R16:T16">
      <formula1>0</formula1>
    </dataValidation>
    <dataValidation allowBlank="1" showInputMessage="1" showErrorMessage="1" promptTitle="Descripción:" prompt="Nombre o razón social de la institución con la cual se tiene la contratación del crédito." sqref="B4:D4 F4:H4 J4:L4 N4:P4 R4:T4"/>
    <dataValidation allowBlank="1" showInputMessage="1" showErrorMessage="1" promptTitle="Descripción:" prompt="Relación general de la aplicación o destino del empréstito." sqref="B12:D12 F12:H12 J12 R12 N12"/>
    <dataValidation type="decimal" operator="greaterThanOrEqual" allowBlank="1" showInputMessage="1" showErrorMessage="1" errorTitle="NÚMERO INVALIDO" error="El importe de empréstito no puede ser un número negativo." promptTitle="ENERO" prompt="Monto de operaciones de financiamiento durante el mes de enero." sqref="B18 F18 J18 N18 R18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FEBRERO" prompt="Monto de operaciones de financiamiento durante el mes de febrero." sqref="B19 F19 J19 N19 R19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RZO" prompt="Monto de operaciones de financiamiento durante el mes de marzo." sqref="B20 F20 J20 N20 R20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BRIL" prompt="Monto de operaciones de financiamiento durante el mes de abril." sqref="B21 F21 J21 N21 R21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YO" prompt="Monto de operaciones de financiamiento durante el mes de mayo." sqref="B22 F22 J22 N22 R22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JUNIO" prompt="Monto de operaciones de financiamiento durante el mes de junio." sqref="B23 F23:F24 J23:J24 N23:N24 R23:R24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JULIO" prompt="Monto de operaciones de financiamiento durante el mes de julio." sqref="B24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GOSTO" prompt="Monto de operaciones de financiamiento durante el mes de agosto." sqref="B25 F25 J25 N25 R25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SEPTIEMBRE" prompt="Monto de operaciones de financiamiento durante el mes de septiembre." sqref="B26 F26 J26 N26 R26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OCTUBRE" prompt="Monto de operaciones de financiamiento durante el mes de octubre." sqref="B27 F27 J27 N27 R27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NOVIEMBRE" prompt="Monto de operaciones de financiamiento durante el mes de noviembre." sqref="B28 F28 J28 N28 R28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DICIEMBRE" prompt="Monto de operaciones de financiamiento durante el mes de diciembre." sqref="B29 F29 J29 N29 R29">
      <formula1>0</formula1>
    </dataValidation>
    <dataValidation allowBlank="1" showInputMessage="1" showErrorMessage="1" promptTitle="Descripción:" prompt="Rubro contable conforme a la Lista de Cuentas de la entidad pública, armonizada al Plan de Cuentas del CONAC; en otros términos el número de 5 digítos del Plan de Cuentas más los números de las subcuentas que identifica al acreedor." sqref="B2:D2 R2:T2 J2:L2 N2:P2 F2:H2"/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B5:D5 R5:T5 N5:P5 J5:L5 F5:H5">
      <formula1>$C$31:$C$35</formula1>
    </dataValidation>
    <dataValidation type="decimal" operator="greaterThanOrEqual" allowBlank="1" showInputMessage="1" showErrorMessage="1" errorTitle="ERROR DE CAPTURA" error="El monto de contratación debe ser un número mayor que cero." promptTitle="Descripción:" prompt="Límite o techo de la operación financiera otorgada por la institución crediticia para disponer por la entidad pública, conforme a sus programas." sqref="B6:D6 J6:L7 N6:P6 R6:T6">
      <formula1>0</formula1>
    </dataValidation>
    <dataValidation allowBlank="1" showInputMessage="1" showErrorMessage="1" promptTitle="Descripción:" prompt="Día, mes y año de recepción del empréstito." sqref="B8:D8 F8:H8 J8:L8 N8:P8 R8:T8"/>
    <dataValidation allowBlank="1" showInputMessage="1" showErrorMessage="1" promptTitle="Descripción:" prompt="Tipo de tasa contratada y especificaciones en el pago de intereses del crédito." sqref="B11:D11 F11:H11 N11:P11 R11:T11 J11:L11"/>
    <dataValidation type="decimal" operator="greaterThanOrEqual" allowBlank="1" showInputMessage="1" showErrorMessage="1" errorTitle="NÚMERO INVALIDO" error="El importe de amortizaciones no puede ser un número negativo" promptTitle="ENERO" prompt="Importe pagado, exclusivamente de este crédito, por la amortización de capital del mes de enero." sqref="C18 G18 K18 O18 S1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FEBRERO" prompt="Importe pagado, exclusivamente de este crédito, por la amortización de capital del mes de febrero." sqref="C19 G19 K19 O19 S19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RZO" prompt="Importe pagado, exclusivamente de este crédito, por la amortización de capital del mes de marzo." sqref="C20 G20 K20 O20 S20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BRIL" prompt="Importe pagado, exclusivamente de este crédito, por la amortización de capital del mes de abril." sqref="C21 G21 K21 O21 S21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YO" prompt="Importe pagado, exclusivamente de este crédito, por la amortización de capital del mes de mayo." sqref="C22 G22 S22 O22 K22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JUNIO" prompt="Importe pagado, exclusivamente de este crédito, por la amortización de capital del mes de junio." sqref="C23:C24 G23:G24 K23:K24 O23:O24 S23:S24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GOSTO" prompt="Importe pagado, exclusivamente de este crédito, por la amortización de capital del mes de agosto." sqref="C25 G25 O25 S25 K25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SEPTIEMBRE" prompt="Importe pagado, exclusivamente de este crédito, por la amortización de capital del mes de septiembre." sqref="C26 G26 K26 O26 S26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OCTUBRE" prompt="Importe pagado, exclusivamente de este crédito, por la amortización de capital del mes de octubre." sqref="C27 G27 K27 O27 S27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NOVIEMBRE" prompt="Importe pagado, exclusivamente de este crédito, por la amortización de capital del mes de noviembre." sqref="C28 G28 K28 O28 S2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DICIEMBRE" prompt="Importe pagado, exclusivamente de este crédito, por la amortización de capital del mes de diciembre." sqref="C29 G29 K29 O29 S29">
      <formula1>0</formula1>
    </dataValidation>
    <dataValidation type="decimal" operator="greaterThanOrEqual" allowBlank="1" showInputMessage="1" showErrorMessage="1" errorTitle="NÚMERO INVALIDO" error="El intéres no puede ser un número negativo." promptTitle="ENERO" prompt="Monto pagado por concepto de intereses exclusivamente del crédito." sqref="D18 H18 L18 P18 T18">
      <formula1>0</formula1>
    </dataValidation>
    <dataValidation type="decimal" operator="greaterThanOrEqual" allowBlank="1" showInputMessage="1" showErrorMessage="1" errorTitle="NÚMERO INVALIDO" error="El intéres no puede ser un número negativo." promptTitle="FEBRERO" prompt="Monto pagado por concepto de intereses exclusivamente del crédito." sqref="D19 H19 L19 P19 T19">
      <formula1>0</formula1>
    </dataValidation>
    <dataValidation type="decimal" operator="greaterThanOrEqual" allowBlank="1" showInputMessage="1" showErrorMessage="1" errorTitle="NÚMERO INVALIDO" error="El intéres no puede ser un número negativo." promptTitle="MARZO" prompt="Monto pagado por concepto de intereses exclusivamente del crédito." sqref="D20 H20 L20 P20 T20">
      <formula1>0</formula1>
    </dataValidation>
    <dataValidation type="decimal" operator="greaterThanOrEqual" allowBlank="1" showInputMessage="1" showErrorMessage="1" errorTitle="NÚMERO INVALIDO" error="El intéres no puede ser un número negativo." promptTitle="ABRIL" prompt="Monto pagado por concepto de intereses exclusivamente del crédito." sqref="D21 H21 L21 P21 T21">
      <formula1>0</formula1>
    </dataValidation>
    <dataValidation type="decimal" operator="greaterThanOrEqual" allowBlank="1" showInputMessage="1" showErrorMessage="1" errorTitle="NÚMERO INVALIDO" error="El intéres no puede ser un número negativo." promptTitle="MAYO" prompt="Monto pagado por concepto de intereses exclusivamente del crédito." sqref="D22 H22 T22 P22 L22">
      <formula1>0</formula1>
    </dataValidation>
    <dataValidation type="decimal" operator="greaterThanOrEqual" allowBlank="1" showInputMessage="1" showErrorMessage="1" errorTitle="NÚMERO INVALIDO" error="El intéres no puede ser un número negativo." promptTitle="JUNIO" prompt="Monto pagado por concepto de intereses exclusivamente del crédito." sqref="D23:D24 L23:L24 H23:H24 P23:P24 T23:T24">
      <formula1>0</formula1>
    </dataValidation>
    <dataValidation type="decimal" operator="greaterThanOrEqual" allowBlank="1" showInputMessage="1" showErrorMessage="1" errorTitle="NÚMERO INVALIDO" error="El intéres no puede ser un número negativo." promptTitle="AGOSTO" prompt="Monto pagado por concepto de intereses exclusivamente del crédito." sqref="D25 H25 P25 T25 L25">
      <formula1>0</formula1>
    </dataValidation>
    <dataValidation type="decimal" operator="greaterThanOrEqual" allowBlank="1" showInputMessage="1" showErrorMessage="1" errorTitle="NÚMERO INVALIDO" error="El intéres no puede ser un número negativo." promptTitle="SEPTIEMBRE" prompt="Monto pagado por concepto de intereses exclusivamente del crédito." sqref="D26 H26 L26 P26 T26">
      <formula1>0</formula1>
    </dataValidation>
    <dataValidation type="decimal" operator="greaterThanOrEqual" allowBlank="1" showInputMessage="1" showErrorMessage="1" errorTitle="NÚMERO INVALIDO" error="El intéres no puede ser un número negativo." promptTitle="OCTUBRE" prompt="Monto pagado por concepto de intereses exclusivamente del crédito." sqref="D27 H27 L27 P27 T27">
      <formula1>0</formula1>
    </dataValidation>
    <dataValidation type="decimal" operator="greaterThanOrEqual" allowBlank="1" showInputMessage="1" showErrorMessage="1" errorTitle="NÚMERO INVALIDO" error="El intéres no puede ser un número negativo." promptTitle="NOVIEMBRE" prompt="Monto pagado por concepto de intereses exclusivamente del crédito." sqref="D28 H28 L28 P28 T28">
      <formula1>0</formula1>
    </dataValidation>
    <dataValidation type="decimal" operator="greaterThanOrEqual" allowBlank="1" showInputMessage="1" showErrorMessage="1" errorTitle="NÚMERO INVALIDO" error="El intéres no puede ser un número negativo." promptTitle="DICIEMBRE" prompt="Monto pagado por concepto de intereses exclusivamente del crédito." sqref="D29 H29 L29 P29 T29">
      <formula1>0</formula1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S10:T10">
      <formula1>0</formula1>
      <formula2>#REF!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F8" sqref="F8:H8"/>
    </sheetView>
  </sheetViews>
  <sheetFormatPr baseColWidth="10" defaultRowHeight="15" x14ac:dyDescent="0.25"/>
  <cols>
    <col min="1" max="1" width="24.140625" bestFit="1" customWidth="1"/>
    <col min="2" max="2" width="13" customWidth="1"/>
    <col min="3" max="3" width="20.5703125" bestFit="1" customWidth="1"/>
    <col min="4" max="4" width="13.7109375" bestFit="1" customWidth="1"/>
    <col min="6" max="6" width="15.140625" customWidth="1"/>
    <col min="7" max="8" width="16.5703125" customWidth="1"/>
    <col min="10" max="10" width="13.140625" style="18" bestFit="1" customWidth="1"/>
  </cols>
  <sheetData>
    <row r="1" spans="1:10" x14ac:dyDescent="0.25">
      <c r="A1" s="16" t="s">
        <v>0</v>
      </c>
      <c r="B1" s="96" t="s">
        <v>1</v>
      </c>
      <c r="C1" s="96"/>
      <c r="D1" s="96"/>
      <c r="F1" s="96" t="s">
        <v>2</v>
      </c>
      <c r="G1" s="96"/>
      <c r="H1" s="96"/>
    </row>
    <row r="2" spans="1:10" x14ac:dyDescent="0.25">
      <c r="A2" s="2" t="s">
        <v>6</v>
      </c>
      <c r="B2" s="97" t="s">
        <v>68</v>
      </c>
      <c r="C2" s="98"/>
      <c r="D2" s="99"/>
      <c r="F2" s="97" t="s">
        <v>69</v>
      </c>
      <c r="G2" s="98"/>
      <c r="H2" s="99"/>
    </row>
    <row r="3" spans="1:10" x14ac:dyDescent="0.25">
      <c r="A3" s="2" t="s">
        <v>12</v>
      </c>
      <c r="B3" s="72" t="s">
        <v>13</v>
      </c>
      <c r="C3" s="73"/>
      <c r="D3" s="74"/>
      <c r="F3" s="72" t="s">
        <v>13</v>
      </c>
      <c r="G3" s="73"/>
      <c r="H3" s="74"/>
    </row>
    <row r="4" spans="1:10" ht="15.75" customHeight="1" x14ac:dyDescent="0.25">
      <c r="A4" s="2" t="s">
        <v>15</v>
      </c>
      <c r="B4" s="72" t="s">
        <v>16</v>
      </c>
      <c r="C4" s="73"/>
      <c r="D4" s="74"/>
      <c r="F4" s="72" t="s">
        <v>16</v>
      </c>
      <c r="G4" s="73"/>
      <c r="H4" s="74"/>
    </row>
    <row r="5" spans="1:10" ht="15.75" customHeight="1" x14ac:dyDescent="0.25">
      <c r="A5" s="2" t="s">
        <v>18</v>
      </c>
      <c r="B5" s="72" t="s">
        <v>19</v>
      </c>
      <c r="C5" s="73"/>
      <c r="D5" s="74"/>
      <c r="F5" s="72" t="s">
        <v>19</v>
      </c>
      <c r="G5" s="73"/>
      <c r="H5" s="74"/>
    </row>
    <row r="6" spans="1:10" x14ac:dyDescent="0.25">
      <c r="A6" s="2" t="s">
        <v>20</v>
      </c>
      <c r="B6" s="93">
        <v>209935889</v>
      </c>
      <c r="C6" s="94"/>
      <c r="D6" s="95"/>
      <c r="F6" s="93">
        <v>176000000</v>
      </c>
      <c r="G6" s="94"/>
      <c r="H6" s="95"/>
    </row>
    <row r="7" spans="1:10" x14ac:dyDescent="0.25">
      <c r="A7" s="2" t="s">
        <v>21</v>
      </c>
      <c r="B7" s="93">
        <v>209935889</v>
      </c>
      <c r="C7" s="94"/>
      <c r="D7" s="95"/>
      <c r="F7" s="93">
        <f>F22+F26+F28+F29</f>
        <v>101150818.94</v>
      </c>
      <c r="G7" s="94"/>
      <c r="H7" s="95"/>
    </row>
    <row r="8" spans="1:10" x14ac:dyDescent="0.25">
      <c r="A8" s="2" t="s">
        <v>22</v>
      </c>
      <c r="B8" s="87">
        <v>40366</v>
      </c>
      <c r="C8" s="88"/>
      <c r="D8" s="89"/>
      <c r="F8" s="101">
        <v>43539</v>
      </c>
      <c r="G8" s="102"/>
      <c r="H8" s="103"/>
    </row>
    <row r="9" spans="1:10" x14ac:dyDescent="0.25">
      <c r="A9" s="2" t="s">
        <v>23</v>
      </c>
      <c r="B9" s="87">
        <v>45863</v>
      </c>
      <c r="C9" s="88"/>
      <c r="D9" s="89"/>
      <c r="F9" s="101">
        <v>47144</v>
      </c>
      <c r="G9" s="102"/>
      <c r="H9" s="103"/>
    </row>
    <row r="10" spans="1:10" x14ac:dyDescent="0.25">
      <c r="A10" s="2" t="s">
        <v>24</v>
      </c>
      <c r="B10" s="90">
        <v>12</v>
      </c>
      <c r="C10" s="91"/>
      <c r="D10" s="92"/>
      <c r="F10" s="104">
        <v>0</v>
      </c>
      <c r="G10" s="105"/>
      <c r="H10" s="106"/>
    </row>
    <row r="11" spans="1:10" x14ac:dyDescent="0.25">
      <c r="A11" s="2" t="s">
        <v>25</v>
      </c>
      <c r="B11" s="72" t="s">
        <v>28</v>
      </c>
      <c r="C11" s="73"/>
      <c r="D11" s="74"/>
      <c r="F11" s="107" t="s">
        <v>70</v>
      </c>
      <c r="G11" s="108"/>
      <c r="H11" s="109"/>
    </row>
    <row r="12" spans="1:10" s="4" customFormat="1" ht="30" customHeight="1" x14ac:dyDescent="0.25">
      <c r="A12" s="3" t="s">
        <v>31</v>
      </c>
      <c r="B12" s="81" t="s">
        <v>34</v>
      </c>
      <c r="C12" s="82"/>
      <c r="D12" s="83"/>
      <c r="F12" s="110" t="s">
        <v>71</v>
      </c>
      <c r="G12" s="111"/>
      <c r="H12" s="112"/>
      <c r="J12" s="19"/>
    </row>
    <row r="13" spans="1:10" x14ac:dyDescent="0.25">
      <c r="A13" s="2" t="s">
        <v>67</v>
      </c>
      <c r="B13" s="69">
        <v>141837192.15000001</v>
      </c>
      <c r="C13" s="70"/>
      <c r="D13" s="71"/>
      <c r="F13" s="69">
        <v>0</v>
      </c>
      <c r="G13" s="70"/>
      <c r="H13" s="71"/>
    </row>
    <row r="14" spans="1:10" x14ac:dyDescent="0.25">
      <c r="A14" s="2" t="s">
        <v>37</v>
      </c>
      <c r="B14" s="66">
        <f>SUM(B18:B29)</f>
        <v>0</v>
      </c>
      <c r="C14" s="67"/>
      <c r="D14" s="68"/>
      <c r="F14" s="66">
        <f>SUM(F18:F29)</f>
        <v>101150818.94</v>
      </c>
      <c r="G14" s="67"/>
      <c r="H14" s="68"/>
    </row>
    <row r="15" spans="1:10" x14ac:dyDescent="0.25">
      <c r="A15" s="2" t="s">
        <v>38</v>
      </c>
      <c r="B15" s="66">
        <f>SUM(C18:C29)</f>
        <v>17193937.400000002</v>
      </c>
      <c r="C15" s="67"/>
      <c r="D15" s="68"/>
      <c r="F15" s="66">
        <f>IF(G30&gt;H32, "La amortización es mayor al saldo de la deuda",SUM(G18:G29))</f>
        <v>0</v>
      </c>
      <c r="G15" s="67"/>
      <c r="H15" s="68"/>
    </row>
    <row r="16" spans="1:10" x14ac:dyDescent="0.25">
      <c r="A16" s="2" t="s">
        <v>39</v>
      </c>
      <c r="B16" s="66">
        <f>SUM(D18:D29)</f>
        <v>14287052.499999998</v>
      </c>
      <c r="C16" s="67"/>
      <c r="D16" s="68"/>
      <c r="F16" s="66">
        <f>SUM(H18:H29)</f>
        <v>697531.5</v>
      </c>
      <c r="G16" s="67"/>
      <c r="H16" s="68"/>
    </row>
    <row r="17" spans="1:8" x14ac:dyDescent="0.25">
      <c r="A17" s="6" t="s">
        <v>40</v>
      </c>
      <c r="B17" s="6" t="s">
        <v>41</v>
      </c>
      <c r="C17" s="6" t="s">
        <v>42</v>
      </c>
      <c r="D17" s="6" t="s">
        <v>43</v>
      </c>
      <c r="F17" s="6" t="s">
        <v>41</v>
      </c>
      <c r="G17" s="6" t="s">
        <v>42</v>
      </c>
      <c r="H17" s="6" t="s">
        <v>43</v>
      </c>
    </row>
    <row r="18" spans="1:8" x14ac:dyDescent="0.25">
      <c r="A18" s="7" t="s">
        <v>44</v>
      </c>
      <c r="B18" s="8"/>
      <c r="C18" s="9">
        <v>1355721.14</v>
      </c>
      <c r="D18" s="10">
        <v>1258665.1200000001</v>
      </c>
      <c r="F18" s="8"/>
      <c r="G18" s="9"/>
      <c r="H18" s="10"/>
    </row>
    <row r="19" spans="1:8" x14ac:dyDescent="0.25">
      <c r="A19" s="11" t="s">
        <v>45</v>
      </c>
      <c r="B19" s="8"/>
      <c r="C19" s="9">
        <v>1369278.35</v>
      </c>
      <c r="D19" s="10">
        <v>1295249.17</v>
      </c>
      <c r="F19" s="8"/>
      <c r="G19" s="9"/>
      <c r="H19" s="10"/>
    </row>
    <row r="20" spans="1:8" x14ac:dyDescent="0.25">
      <c r="A20" s="11" t="s">
        <v>46</v>
      </c>
      <c r="B20" s="8"/>
      <c r="C20" s="9">
        <v>1382971.13</v>
      </c>
      <c r="D20" s="10">
        <v>1152485.04</v>
      </c>
      <c r="F20" s="8"/>
      <c r="G20" s="9">
        <v>0</v>
      </c>
      <c r="H20" s="10"/>
    </row>
    <row r="21" spans="1:8" x14ac:dyDescent="0.25">
      <c r="A21" s="11" t="s">
        <v>47</v>
      </c>
      <c r="B21" s="8"/>
      <c r="C21" s="9">
        <v>1396800.84</v>
      </c>
      <c r="D21" s="10">
        <v>1260847.29</v>
      </c>
      <c r="F21" s="8"/>
      <c r="G21" s="9">
        <v>0</v>
      </c>
      <c r="H21" s="10"/>
    </row>
    <row r="22" spans="1:8" x14ac:dyDescent="0.25">
      <c r="A22" s="11" t="s">
        <v>48</v>
      </c>
      <c r="B22" s="8"/>
      <c r="C22" s="9">
        <v>1410768.85</v>
      </c>
      <c r="D22" s="10">
        <v>1287915.56</v>
      </c>
      <c r="F22" s="8">
        <v>592760</v>
      </c>
      <c r="G22" s="9">
        <v>0</v>
      </c>
      <c r="H22" s="10">
        <v>2719.39</v>
      </c>
    </row>
    <row r="23" spans="1:8" x14ac:dyDescent="0.25">
      <c r="A23" s="11" t="s">
        <v>49</v>
      </c>
      <c r="B23" s="8"/>
      <c r="C23" s="9">
        <v>1424876.54</v>
      </c>
      <c r="D23" s="10">
        <v>1157183.43</v>
      </c>
      <c r="F23" s="8"/>
      <c r="G23" s="9">
        <v>0</v>
      </c>
      <c r="H23" s="10">
        <v>0</v>
      </c>
    </row>
    <row r="24" spans="1:8" x14ac:dyDescent="0.25">
      <c r="A24" s="11" t="s">
        <v>50</v>
      </c>
      <c r="B24" s="8"/>
      <c r="C24" s="9">
        <v>1439125.31</v>
      </c>
      <c r="D24" s="10">
        <v>1185923.3400000001</v>
      </c>
      <c r="F24" s="8"/>
      <c r="G24" s="9">
        <v>0</v>
      </c>
      <c r="H24" s="10">
        <v>19330.240000000002</v>
      </c>
    </row>
    <row r="25" spans="1:8" x14ac:dyDescent="0.25">
      <c r="A25" s="11" t="s">
        <v>51</v>
      </c>
      <c r="B25" s="8"/>
      <c r="C25" s="9">
        <v>1453516.56</v>
      </c>
      <c r="D25" s="10">
        <v>1249069.94</v>
      </c>
      <c r="F25" s="8"/>
      <c r="G25" s="9">
        <v>0</v>
      </c>
      <c r="H25" s="10">
        <v>5252.96</v>
      </c>
    </row>
    <row r="26" spans="1:8" x14ac:dyDescent="0.25">
      <c r="A26" s="11" t="s">
        <v>52</v>
      </c>
      <c r="B26" s="8"/>
      <c r="C26" s="9">
        <v>1468051.72</v>
      </c>
      <c r="D26" s="10">
        <v>1135397.0900000001</v>
      </c>
      <c r="F26" s="8">
        <v>974620.02</v>
      </c>
      <c r="G26" s="9">
        <v>0</v>
      </c>
      <c r="H26" s="10">
        <v>8951.7900000000009</v>
      </c>
    </row>
    <row r="27" spans="1:8" x14ac:dyDescent="0.25">
      <c r="A27" s="11" t="s">
        <v>53</v>
      </c>
      <c r="B27" s="8"/>
      <c r="C27" s="9">
        <v>1482732.24</v>
      </c>
      <c r="D27" s="10">
        <v>1112413</v>
      </c>
      <c r="F27" s="8"/>
      <c r="G27" s="9"/>
      <c r="H27" s="10">
        <v>12594.21</v>
      </c>
    </row>
    <row r="28" spans="1:8" x14ac:dyDescent="0.25">
      <c r="A28" s="11" t="s">
        <v>54</v>
      </c>
      <c r="B28" s="8"/>
      <c r="C28" s="9">
        <v>1497559.56</v>
      </c>
      <c r="D28" s="10">
        <v>1114271.95</v>
      </c>
      <c r="F28" s="8">
        <v>978635.69</v>
      </c>
      <c r="G28" s="9"/>
      <c r="H28" s="10">
        <v>15550.01</v>
      </c>
    </row>
    <row r="29" spans="1:8" x14ac:dyDescent="0.25">
      <c r="A29" s="12" t="s">
        <v>55</v>
      </c>
      <c r="B29" s="8"/>
      <c r="C29" s="9">
        <v>1512535.16</v>
      </c>
      <c r="D29" s="10">
        <v>1077631.57</v>
      </c>
      <c r="F29" s="8">
        <v>98604803.230000004</v>
      </c>
      <c r="G29" s="9"/>
      <c r="H29" s="10">
        <v>633132.9</v>
      </c>
    </row>
    <row r="30" spans="1:8" x14ac:dyDescent="0.25">
      <c r="A30" s="13" t="s">
        <v>56</v>
      </c>
      <c r="B30" s="14">
        <f>SUM(B18:B29)</f>
        <v>0</v>
      </c>
      <c r="C30" s="14">
        <f>SUM(C18:C29)</f>
        <v>17193937.400000002</v>
      </c>
      <c r="D30" s="14">
        <f>SUM(D18:D29)</f>
        <v>14287052.499999998</v>
      </c>
      <c r="F30" s="14">
        <f>SUM(F18:F29)</f>
        <v>101150818.94</v>
      </c>
      <c r="G30" s="14">
        <f>SUM(G18:G29)</f>
        <v>0</v>
      </c>
      <c r="H30" s="14">
        <f>SUM(H18:H29)</f>
        <v>697531.5</v>
      </c>
    </row>
    <row r="31" spans="1:8" x14ac:dyDescent="0.25">
      <c r="D31" s="15"/>
      <c r="H31" s="15"/>
    </row>
    <row r="32" spans="1:8" x14ac:dyDescent="0.25">
      <c r="H32" s="5"/>
    </row>
    <row r="35" spans="1:4" ht="32.25" customHeight="1" x14ac:dyDescent="0.25">
      <c r="A35" s="100" t="s">
        <v>62</v>
      </c>
      <c r="B35" s="100"/>
      <c r="C35" s="100"/>
      <c r="D35" s="100"/>
    </row>
    <row r="36" spans="1:4" x14ac:dyDescent="0.25">
      <c r="A36" s="17" t="s">
        <v>66</v>
      </c>
    </row>
  </sheetData>
  <mergeCells count="33">
    <mergeCell ref="F16:H16"/>
    <mergeCell ref="F11:H11"/>
    <mergeCell ref="F12:H12"/>
    <mergeCell ref="F13:H13"/>
    <mergeCell ref="F14:H14"/>
    <mergeCell ref="F15:H15"/>
    <mergeCell ref="F6:H6"/>
    <mergeCell ref="F7:H7"/>
    <mergeCell ref="F8:H8"/>
    <mergeCell ref="F9:H9"/>
    <mergeCell ref="F10:H10"/>
    <mergeCell ref="F1:H1"/>
    <mergeCell ref="F2:H2"/>
    <mergeCell ref="F3:H3"/>
    <mergeCell ref="F4:H4"/>
    <mergeCell ref="F5:H5"/>
    <mergeCell ref="B12:D12"/>
    <mergeCell ref="B6:D6"/>
    <mergeCell ref="B1:D1"/>
    <mergeCell ref="B2:D2"/>
    <mergeCell ref="B3:D3"/>
    <mergeCell ref="B4:D4"/>
    <mergeCell ref="B5:D5"/>
    <mergeCell ref="B7:D7"/>
    <mergeCell ref="B8:D8"/>
    <mergeCell ref="B9:D9"/>
    <mergeCell ref="B10:D10"/>
    <mergeCell ref="B11:D11"/>
    <mergeCell ref="A35:D35"/>
    <mergeCell ref="B13:D13"/>
    <mergeCell ref="B14:D14"/>
    <mergeCell ref="B15:D15"/>
    <mergeCell ref="B16:D16"/>
  </mergeCells>
  <conditionalFormatting sqref="B18:D29">
    <cfRule type="cellIs" dxfId="25" priority="16" operator="equal">
      <formula>0</formula>
    </cfRule>
  </conditionalFormatting>
  <conditionalFormatting sqref="B12 B13:D13 B10 B11:D11 B2:D9">
    <cfRule type="containsBlanks" dxfId="24" priority="15">
      <formula>LEN(TRIM(B2))=0</formula>
    </cfRule>
  </conditionalFormatting>
  <conditionalFormatting sqref="F18:H29">
    <cfRule type="cellIs" dxfId="23" priority="14" operator="equal">
      <formula>0</formula>
    </cfRule>
  </conditionalFormatting>
  <conditionalFormatting sqref="F11:H13 F10 F2:H9">
    <cfRule type="containsBlanks" dxfId="22" priority="13">
      <formula>LEN(TRIM(F2))=0</formula>
    </cfRule>
  </conditionalFormatting>
  <dataValidations xWindow="358" yWindow="739" count="51">
    <dataValidation type="decimal" operator="greaterThanOrEqual" allowBlank="1" showInputMessage="1" showErrorMessage="1" errorTitle="NÚMERO INVALIDO" error="El intéres no puede ser un número negativo." promptTitle="DICIEMBRE" prompt="Monto pagado por concepto de intereses exclusivamente del crédito." sqref="D29 H29">
      <formula1>0</formula1>
    </dataValidation>
    <dataValidation type="decimal" operator="greaterThanOrEqual" allowBlank="1" showInputMessage="1" showErrorMessage="1" errorTitle="NÚMERO INVALIDO" error="El intéres no puede ser un número negativo." promptTitle="NOVIEMBRE" prompt="Monto pagado por concepto de intereses exclusivamente del crédito." sqref="D28 H28">
      <formula1>0</formula1>
    </dataValidation>
    <dataValidation type="decimal" operator="greaterThanOrEqual" allowBlank="1" showInputMessage="1" showErrorMessage="1" errorTitle="NÚMERO INVALIDO" error="El intéres no puede ser un número negativo." promptTitle="OCTUBRE" prompt="Monto pagado por concepto de intereses exclusivamente del crédito." sqref="D27 H27">
      <formula1>0</formula1>
    </dataValidation>
    <dataValidation type="decimal" operator="greaterThanOrEqual" allowBlank="1" showInputMessage="1" showErrorMessage="1" errorTitle="NÚMERO INVALIDO" error="El intéres no puede ser un número negativo." promptTitle="SEPTIEMBRE" prompt="Monto pagado por concepto de intereses exclusivamente del crédito." sqref="D26 H26">
      <formula1>0</formula1>
    </dataValidation>
    <dataValidation type="decimal" operator="greaterThanOrEqual" allowBlank="1" showInputMessage="1" showErrorMessage="1" errorTitle="NÚMERO INVALIDO" error="El intéres no puede ser un número negativo." promptTitle="AGOSTO" prompt="Monto pagado por concepto de intereses exclusivamente del crédito." sqref="D25 H25">
      <formula1>0</formula1>
    </dataValidation>
    <dataValidation type="decimal" operator="greaterThanOrEqual" allowBlank="1" showInputMessage="1" showErrorMessage="1" errorTitle="NÚMERO INVALIDO" error="El intéres no puede ser un número negativo." promptTitle="JUNIO" prompt="Monto pagado por concepto de intereses exclusivamente del crédito." sqref="D23:D24 H23:H24">
      <formula1>0</formula1>
    </dataValidation>
    <dataValidation type="decimal" operator="greaterThanOrEqual" allowBlank="1" showInputMessage="1" showErrorMessage="1" errorTitle="NÚMERO INVALIDO" error="El intéres no puede ser un número negativo." promptTitle="MAYO" prompt="Monto pagado por concepto de intereses exclusivamente del crédito." sqref="D22 H22">
      <formula1>0</formula1>
    </dataValidation>
    <dataValidation type="decimal" operator="greaterThanOrEqual" allowBlank="1" showInputMessage="1" showErrorMessage="1" errorTitle="NÚMERO INVALIDO" error="El intéres no puede ser un número negativo." promptTitle="ABRIL" prompt="Monto pagado por concepto de intereses exclusivamente del crédito." sqref="D21 H21">
      <formula1>0</formula1>
    </dataValidation>
    <dataValidation type="decimal" operator="greaterThanOrEqual" allowBlank="1" showInputMessage="1" showErrorMessage="1" errorTitle="NÚMERO INVALIDO" error="El intéres no puede ser un número negativo." promptTitle="MARZO" prompt="Monto pagado por concepto de intereses exclusivamente del crédito." sqref="D20 H20">
      <formula1>0</formula1>
    </dataValidation>
    <dataValidation type="decimal" operator="greaterThanOrEqual" allowBlank="1" showInputMessage="1" showErrorMessage="1" errorTitle="NÚMERO INVALIDO" error="El intéres no puede ser un número negativo." promptTitle="FEBRERO" prompt="Monto pagado por concepto de intereses exclusivamente del crédito." sqref="D19 H19">
      <formula1>0</formula1>
    </dataValidation>
    <dataValidation type="decimal" operator="greaterThanOrEqual" allowBlank="1" showInputMessage="1" showErrorMessage="1" errorTitle="NÚMERO INVALIDO" error="El intéres no puede ser un número negativo." promptTitle="ENERO" prompt="Monto pagado por concepto de intereses exclusivamente del crédito." sqref="D18 H1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DICIEMBRE" prompt="Importe pagado, exclusivamente de este crédito, por la amortización de capital del mes de diciembre." sqref="C29 G29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NOVIEMBRE" prompt="Importe pagado, exclusivamente de este crédito, por la amortización de capital del mes de noviembre." sqref="C28 G2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OCTUBRE" prompt="Importe pagado, exclusivamente de este crédito, por la amortización de capital del mes de octubre." sqref="C27 G27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SEPTIEMBRE" prompt="Importe pagado, exclusivamente de este crédito, por la amortización de capital del mes de septiembre." sqref="C26 G26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GOSTO" prompt="Importe pagado, exclusivamente de este crédito, por la amortización de capital del mes de agosto." sqref="C25 G25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JUNIO" prompt="Importe pagado, exclusivamente de este crédito, por la amortización de capital del mes de junio." sqref="C23:C24 G23:G24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YO" prompt="Importe pagado, exclusivamente de este crédito, por la amortización de capital del mes de mayo." sqref="C22 G22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BRIL" prompt="Importe pagado, exclusivamente de este crédito, por la amortización de capital del mes de abril." sqref="C21 G21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RZO" prompt="Importe pagado, exclusivamente de este crédito, por la amortización de capital del mes de marzo." sqref="C20 G20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FEBRERO" prompt="Importe pagado, exclusivamente de este crédito, por la amortización de capital del mes de febrero." sqref="C19 G19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ENERO" prompt="Importe pagado, exclusivamente de este crédito, por la amortización de capital del mes de enero." sqref="C18 G18">
      <formula1>0</formula1>
    </dataValidation>
    <dataValidation allowBlank="1" showInputMessage="1" showErrorMessage="1" promptTitle="Descripción:" prompt="Tipo de tasa contratada y especificaciones en el pago de intereses del crédito." sqref="B11:D11 F11:H11"/>
    <dataValidation allowBlank="1" showInputMessage="1" showErrorMessage="1" promptTitle="Descripción:" prompt="Día, mes y año de recepción del empréstito." sqref="B8:D8 F8:H8"/>
    <dataValidation type="decimal" operator="greaterThanOrEqual" allowBlank="1" showInputMessage="1" showErrorMessage="1" errorTitle="ERROR DE CAPTURA" error="El monto de contratación debe ser un número mayor que cero." promptTitle="Descripción:" prompt="Límite o techo de la operación financiera otorgada por la institución crediticia para disponer por la entidad pública, conforme a sus programas." sqref="B6:D7">
      <formula1>0</formula1>
    </dataValidation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B5:D5">
      <formula1>#REF!</formula1>
    </dataValidation>
    <dataValidation allowBlank="1" showInputMessage="1" showErrorMessage="1" promptTitle="Descripción:" prompt="Rubro contable conforme a la Lista de Cuentas de la entidad pública, armonizada al Plan de Cuentas del CONAC; en otros términos el número de 5 digítos del Plan de Cuentas más los números de las subcuentas que identifica al acreedor." sqref="B2:D2 F2:H2"/>
    <dataValidation type="decimal" operator="greaterThanOrEqual" allowBlank="1" showInputMessage="1" showErrorMessage="1" errorTitle="NÚMERO INVALIDO" error="El importe de empréstito no puede ser un número negativo." promptTitle="DICIEMBRE" prompt="Monto de operaciones de financiamiento durante el mes de diciembre." sqref="B29 F29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NOVIEMBRE" prompt="Monto de operaciones de financiamiento durante el mes de noviembre." sqref="B28 F28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OCTUBRE" prompt="Monto de operaciones de financiamiento durante el mes de octubre." sqref="B27 F27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SEPTIEMBRE" prompt="Monto de operaciones de financiamiento durante el mes de septiembre." sqref="B26 F26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GOSTO" prompt="Monto de operaciones de financiamiento durante el mes de agosto." sqref="B25 F25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JUNIO" prompt="Monto de operaciones de financiamiento durante el mes de junio." sqref="B23:B24 F23:F24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YO" prompt="Monto de operaciones de financiamiento durante el mes de mayo." sqref="B22 F22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BRIL" prompt="Monto de operaciones de financiamiento durante el mes de abril." sqref="B21 F21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RZO" prompt="Monto de operaciones de financiamiento durante el mes de marzo." sqref="B20 F20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FEBRERO" prompt="Monto de operaciones de financiamiento durante el mes de febrero." sqref="B19 F19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ENERO" prompt="Monto de operaciones de financiamiento durante el mes de enero." sqref="B18 F18">
      <formula1>0</formula1>
    </dataValidation>
    <dataValidation allowBlank="1" showInputMessage="1" showErrorMessage="1" promptTitle="Descripción:" prompt="Relación general de la aplicación o destino del empréstito." sqref="B12 F12:H12"/>
    <dataValidation allowBlank="1" showInputMessage="1" showErrorMessage="1" promptTitle="Descripción:" prompt="Nombre o razón social de la institución con la cual se tiene la contratación del crédito." sqref="B4:D4 F4:H4"/>
    <dataValidation type="decimal" operator="greaterThanOrEqual" allowBlank="1" showInputMessage="1" showErrorMessage="1" errorTitle="NÚMERO INVALIDO" error="El interés pagado no debe de ser un número negativo" sqref="B16:D16 F16:H16">
      <formula1>0</formula1>
    </dataValidation>
    <dataValidation type="decimal" operator="greaterThanOrEqual" allowBlank="1" showInputMessage="1" showErrorMessage="1" errorTitle="NÚMERO INVALIDO" error="El empréstito no debe de ser un número negativo" sqref="B14:D14 F14:H14">
      <formula1>0</formula1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B3:D3">
      <formula1>#REF!</formula1>
    </dataValidation>
    <dataValidation type="decimal" showInputMessage="1" showErrorMessage="1" errorTitle="NÚMERO INVALIDO" error="El saldo no puede ser mayor al monto dispuesto del crédito o un número negativo. " promptTitle="Descripción:" prompt="Importe del saldo del crédito al día último del ejercicio anterior y con el que se partirá durante el ejercico siguiente." sqref="B13:D13 F13:H13">
      <formula1>0</formula1>
      <formula2>B7</formula2>
    </dataValidation>
    <dataValidation type="date" operator="greaterThan" allowBlank="1" showInputMessage="1" showErrorMessage="1" errorTitle="FECHA INVALIDA" error="La fecha de vencimiento no puede ser menor a la fecha de inicio del crédito." promptTitle="Descripción:" prompt="Día, mes y año de la última amortización a capital." sqref="B9:D9 F9:H9">
      <formula1>B8</formula1>
    </dataValidation>
    <dataValidation type="decimal" allowBlank="1" showInputMessage="1" showErrorMessage="1" errorTitle="NÚMERO INVALIDO" error="La amortización no puede ser mayor al saldo al inicio del ejercicio o un número negativo." sqref="B15:D15 F15:H15">
      <formula1>0</formula1>
      <formula2>B13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B10:D10 F10:G10">
      <formula1>0</formula1>
      <formula2>D31</formula2>
    </dataValidation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F5:H5">
      <formula1>$C$31:$C$35</formula1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F3:H3">
      <formula1>$B$31:$B$33</formula1>
    </dataValidation>
    <dataValidation type="decimal" allowBlank="1" showInputMessage="1" showErrorMessage="1" errorTitle="ERROR DE CAPTURA" error="El monto disponible no puede ser mayor al monto de contratación o un número negativo" promptTitle="Descripción:" prompt="Importe dispuesto de la operación financiera por la entidad pública del techo o cartera ofrecida por la institución crediticia." sqref="F6:H7">
      <formula1>0</formula1>
      <formula2>F5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H10">
      <formula1>0</formula1>
      <formula2>#REF!</formula2>
    </dataValidation>
  </dataValidations>
  <pageMargins left="0.70866141732283472" right="0.70866141732283472" top="0.74803149606299213" bottom="0.74803149606299213" header="0.31496062992125984" footer="0.31496062992125984"/>
  <pageSetup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2"/>
  <sheetViews>
    <sheetView topLeftCell="A7" zoomScale="120" zoomScaleNormal="120" workbookViewId="0">
      <selection activeCell="G7" sqref="G7:I7"/>
    </sheetView>
  </sheetViews>
  <sheetFormatPr baseColWidth="10" defaultRowHeight="15" x14ac:dyDescent="0.25"/>
  <cols>
    <col min="1" max="1" width="5.140625" customWidth="1"/>
    <col min="2" max="2" width="24.140625" bestFit="1" customWidth="1"/>
    <col min="3" max="3" width="13" customWidth="1"/>
    <col min="4" max="4" width="20.5703125" bestFit="1" customWidth="1"/>
    <col min="5" max="5" width="15.140625" bestFit="1" customWidth="1"/>
    <col min="7" max="7" width="15.140625" customWidth="1"/>
    <col min="8" max="9" width="16.5703125" customWidth="1"/>
    <col min="11" max="11" width="13.140625" style="18" bestFit="1" customWidth="1"/>
    <col min="12" max="12" width="14.28515625" bestFit="1" customWidth="1"/>
    <col min="15" max="15" width="15.140625" style="18" bestFit="1" customWidth="1"/>
  </cols>
  <sheetData>
    <row r="1" spans="2:15" x14ac:dyDescent="0.25">
      <c r="B1" s="20" t="s">
        <v>0</v>
      </c>
      <c r="C1" s="96" t="s">
        <v>1</v>
      </c>
      <c r="D1" s="96"/>
      <c r="E1" s="96"/>
      <c r="G1" s="96" t="s">
        <v>2</v>
      </c>
      <c r="H1" s="96"/>
      <c r="I1" s="96"/>
    </row>
    <row r="2" spans="2:15" x14ac:dyDescent="0.25">
      <c r="B2" s="2" t="s">
        <v>6</v>
      </c>
      <c r="C2" s="97" t="s">
        <v>68</v>
      </c>
      <c r="D2" s="98"/>
      <c r="E2" s="99"/>
      <c r="G2" s="97" t="s">
        <v>80</v>
      </c>
      <c r="H2" s="98"/>
      <c r="I2" s="99"/>
    </row>
    <row r="3" spans="2:15" x14ac:dyDescent="0.25">
      <c r="B3" s="2" t="s">
        <v>12</v>
      </c>
      <c r="C3" s="72" t="s">
        <v>13</v>
      </c>
      <c r="D3" s="73"/>
      <c r="E3" s="74"/>
      <c r="G3" s="72" t="s">
        <v>13</v>
      </c>
      <c r="H3" s="73"/>
      <c r="I3" s="74"/>
    </row>
    <row r="4" spans="2:15" ht="15.75" customHeight="1" x14ac:dyDescent="0.25">
      <c r="B4" s="2" t="s">
        <v>15</v>
      </c>
      <c r="C4" s="72" t="s">
        <v>16</v>
      </c>
      <c r="D4" s="73"/>
      <c r="E4" s="74"/>
      <c r="G4" s="72" t="s">
        <v>16</v>
      </c>
      <c r="H4" s="73"/>
      <c r="I4" s="74"/>
    </row>
    <row r="5" spans="2:15" ht="15.75" customHeight="1" x14ac:dyDescent="0.25">
      <c r="B5" s="2" t="s">
        <v>18</v>
      </c>
      <c r="C5" s="72" t="s">
        <v>19</v>
      </c>
      <c r="D5" s="73"/>
      <c r="E5" s="74"/>
      <c r="G5" s="72" t="s">
        <v>19</v>
      </c>
      <c r="H5" s="73"/>
      <c r="I5" s="74"/>
    </row>
    <row r="6" spans="2:15" x14ac:dyDescent="0.25">
      <c r="B6" s="2" t="s">
        <v>20</v>
      </c>
      <c r="C6" s="93">
        <v>209935889</v>
      </c>
      <c r="D6" s="94"/>
      <c r="E6" s="95"/>
      <c r="G6" s="93">
        <v>176000000</v>
      </c>
      <c r="H6" s="94"/>
      <c r="I6" s="95"/>
    </row>
    <row r="7" spans="2:15" x14ac:dyDescent="0.25">
      <c r="B7" s="2" t="s">
        <v>21</v>
      </c>
      <c r="C7" s="93">
        <v>209935889</v>
      </c>
      <c r="D7" s="94"/>
      <c r="E7" s="95"/>
      <c r="G7" s="93">
        <f>101150818.94+G14</f>
        <v>176000000</v>
      </c>
      <c r="H7" s="94"/>
      <c r="I7" s="95"/>
    </row>
    <row r="8" spans="2:15" x14ac:dyDescent="0.25">
      <c r="B8" s="2" t="s">
        <v>22</v>
      </c>
      <c r="C8" s="87">
        <v>40366</v>
      </c>
      <c r="D8" s="88"/>
      <c r="E8" s="89"/>
      <c r="G8" s="101">
        <v>43539</v>
      </c>
      <c r="H8" s="102"/>
      <c r="I8" s="103"/>
    </row>
    <row r="9" spans="2:15" x14ac:dyDescent="0.25">
      <c r="B9" s="2" t="s">
        <v>23</v>
      </c>
      <c r="C9" s="87">
        <v>45863</v>
      </c>
      <c r="D9" s="88"/>
      <c r="E9" s="89"/>
      <c r="G9" s="101">
        <v>47144</v>
      </c>
      <c r="H9" s="102"/>
      <c r="I9" s="103"/>
    </row>
    <row r="10" spans="2:15" x14ac:dyDescent="0.25">
      <c r="B10" s="2" t="s">
        <v>24</v>
      </c>
      <c r="C10" s="90">
        <v>12</v>
      </c>
      <c r="D10" s="91"/>
      <c r="E10" s="92"/>
      <c r="G10" s="104">
        <v>0</v>
      </c>
      <c r="H10" s="105"/>
      <c r="I10" s="106"/>
    </row>
    <row r="11" spans="2:15" x14ac:dyDescent="0.25">
      <c r="B11" s="2" t="s">
        <v>25</v>
      </c>
      <c r="C11" s="72" t="s">
        <v>28</v>
      </c>
      <c r="D11" s="73"/>
      <c r="E11" s="74"/>
      <c r="G11" s="107" t="s">
        <v>70</v>
      </c>
      <c r="H11" s="108"/>
      <c r="I11" s="109"/>
    </row>
    <row r="12" spans="2:15" s="4" customFormat="1" ht="30" customHeight="1" x14ac:dyDescent="0.25">
      <c r="B12" s="3" t="s">
        <v>31</v>
      </c>
      <c r="C12" s="81" t="s">
        <v>34</v>
      </c>
      <c r="D12" s="82"/>
      <c r="E12" s="83"/>
      <c r="G12" s="113" t="s">
        <v>71</v>
      </c>
      <c r="H12" s="114"/>
      <c r="I12" s="115"/>
      <c r="K12" s="19"/>
      <c r="O12" s="19"/>
    </row>
    <row r="13" spans="2:15" x14ac:dyDescent="0.25">
      <c r="B13" s="2" t="s">
        <v>76</v>
      </c>
      <c r="C13" s="69">
        <v>122462633.11</v>
      </c>
      <c r="D13" s="70"/>
      <c r="E13" s="71"/>
      <c r="G13" s="69">
        <f>101150818.94</f>
        <v>101150818.94</v>
      </c>
      <c r="H13" s="70"/>
      <c r="I13" s="71"/>
    </row>
    <row r="14" spans="2:15" x14ac:dyDescent="0.25">
      <c r="B14" s="2" t="s">
        <v>37</v>
      </c>
      <c r="C14" s="66">
        <f>SUM(C18:C29)</f>
        <v>0</v>
      </c>
      <c r="D14" s="67"/>
      <c r="E14" s="68"/>
      <c r="G14" s="66">
        <f>SUM(G18:G29)</f>
        <v>74849181.060000002</v>
      </c>
      <c r="H14" s="67"/>
      <c r="I14" s="68"/>
    </row>
    <row r="15" spans="2:15" x14ac:dyDescent="0.25">
      <c r="B15" s="2" t="s">
        <v>38</v>
      </c>
      <c r="C15" s="66">
        <f>SUM(D18:D29)</f>
        <v>19374559.040000003</v>
      </c>
      <c r="D15" s="67"/>
      <c r="E15" s="68"/>
      <c r="G15" s="66">
        <f>SUM(H18:H29)</f>
        <v>8522937.2799999993</v>
      </c>
      <c r="H15" s="67"/>
      <c r="I15" s="68"/>
    </row>
    <row r="16" spans="2:15" x14ac:dyDescent="0.25">
      <c r="B16" s="2" t="s">
        <v>39</v>
      </c>
      <c r="C16" s="66">
        <f>SUM(E18:E29)</f>
        <v>9345044.3300000001</v>
      </c>
      <c r="D16" s="67"/>
      <c r="E16" s="68"/>
      <c r="G16" s="66">
        <f>SUM(I18:I29)</f>
        <v>11124945.25</v>
      </c>
      <c r="H16" s="67"/>
      <c r="I16" s="68"/>
    </row>
    <row r="17" spans="2:15" x14ac:dyDescent="0.25">
      <c r="B17" s="6" t="s">
        <v>40</v>
      </c>
      <c r="C17" s="6" t="s">
        <v>41</v>
      </c>
      <c r="D17" s="6" t="s">
        <v>42</v>
      </c>
      <c r="E17" s="6" t="s">
        <v>43</v>
      </c>
      <c r="G17" s="6" t="s">
        <v>41</v>
      </c>
      <c r="H17" s="6" t="s">
        <v>42</v>
      </c>
      <c r="I17" s="6" t="s">
        <v>43</v>
      </c>
    </row>
    <row r="18" spans="2:15" x14ac:dyDescent="0.25">
      <c r="B18" s="7" t="s">
        <v>44</v>
      </c>
      <c r="C18" s="8"/>
      <c r="D18" s="31">
        <v>1527660.51</v>
      </c>
      <c r="E18" s="31">
        <v>1072604.3600000001</v>
      </c>
      <c r="G18" s="8">
        <v>0</v>
      </c>
      <c r="H18" s="9">
        <v>0</v>
      </c>
      <c r="I18" s="31">
        <v>763145</v>
      </c>
    </row>
    <row r="19" spans="2:15" x14ac:dyDescent="0.25">
      <c r="B19" s="11" t="s">
        <v>45</v>
      </c>
      <c r="C19" s="8"/>
      <c r="D19" s="31">
        <v>1542937.12</v>
      </c>
      <c r="E19" s="31">
        <v>956492.02</v>
      </c>
      <c r="G19" s="8">
        <v>0</v>
      </c>
      <c r="H19" s="9">
        <v>0</v>
      </c>
      <c r="I19" s="31">
        <v>758005.97</v>
      </c>
    </row>
    <row r="20" spans="2:15" x14ac:dyDescent="0.25">
      <c r="B20" s="11" t="s">
        <v>46</v>
      </c>
      <c r="C20" s="8"/>
      <c r="D20" s="31">
        <v>1558366.49</v>
      </c>
      <c r="E20" s="31">
        <v>921437.16</v>
      </c>
      <c r="G20" s="31">
        <v>74849181.060000002</v>
      </c>
      <c r="H20" s="31">
        <v>805443.77</v>
      </c>
      <c r="I20" s="31">
        <v>1078305.05</v>
      </c>
    </row>
    <row r="21" spans="2:15" x14ac:dyDescent="0.25">
      <c r="B21" s="11" t="s">
        <v>47</v>
      </c>
      <c r="C21" s="8"/>
      <c r="D21" s="31">
        <v>1573950.15</v>
      </c>
      <c r="E21" s="31">
        <v>975378.98</v>
      </c>
      <c r="G21" s="8">
        <v>0</v>
      </c>
      <c r="H21" s="31">
        <v>815511.82</v>
      </c>
      <c r="I21" s="31">
        <v>1160474.1399999999</v>
      </c>
    </row>
    <row r="22" spans="2:15" x14ac:dyDescent="0.25">
      <c r="B22" s="11" t="s">
        <v>48</v>
      </c>
      <c r="C22" s="8"/>
      <c r="D22" s="31">
        <v>1589689.65</v>
      </c>
      <c r="E22" s="31">
        <v>760206.01</v>
      </c>
      <c r="G22" s="8">
        <v>0</v>
      </c>
      <c r="H22" s="31">
        <v>825705.72</v>
      </c>
      <c r="I22" s="31">
        <v>1156202.82</v>
      </c>
    </row>
    <row r="23" spans="2:15" x14ac:dyDescent="0.25">
      <c r="B23" s="11" t="s">
        <v>49</v>
      </c>
      <c r="C23" s="8"/>
      <c r="D23" s="9">
        <v>1605586.55</v>
      </c>
      <c r="E23" s="10">
        <v>773870.68</v>
      </c>
      <c r="G23" s="8">
        <v>0</v>
      </c>
      <c r="H23" s="9">
        <v>836027.04</v>
      </c>
      <c r="I23" s="10">
        <v>970832.79</v>
      </c>
    </row>
    <row r="24" spans="2:15" x14ac:dyDescent="0.25">
      <c r="B24" s="11" t="s">
        <v>50</v>
      </c>
      <c r="C24" s="8"/>
      <c r="D24" s="9">
        <v>1621642.42</v>
      </c>
      <c r="E24" s="10">
        <v>775857.1</v>
      </c>
      <c r="G24" s="8">
        <v>0</v>
      </c>
      <c r="H24" s="9">
        <v>846477.38</v>
      </c>
      <c r="I24" s="10">
        <v>966365.35</v>
      </c>
    </row>
    <row r="25" spans="2:15" x14ac:dyDescent="0.25">
      <c r="B25" s="11" t="s">
        <v>51</v>
      </c>
      <c r="C25" s="8"/>
      <c r="D25" s="9">
        <v>1637858.84</v>
      </c>
      <c r="E25" s="10">
        <v>647827.54</v>
      </c>
      <c r="G25" s="8">
        <v>0</v>
      </c>
      <c r="H25" s="9">
        <v>857058.34</v>
      </c>
      <c r="I25" s="10">
        <v>946829.26</v>
      </c>
    </row>
    <row r="26" spans="2:15" x14ac:dyDescent="0.25">
      <c r="B26" s="11" t="s">
        <v>52</v>
      </c>
      <c r="C26" s="8"/>
      <c r="D26" s="9">
        <v>1654237.43</v>
      </c>
      <c r="E26" s="10">
        <f>639006.13+2224.76</f>
        <v>641230.89</v>
      </c>
      <c r="G26" s="8">
        <v>0</v>
      </c>
      <c r="H26" s="9">
        <v>867771.57</v>
      </c>
      <c r="I26" s="10">
        <v>851149.81</v>
      </c>
      <c r="L26" s="26"/>
    </row>
    <row r="27" spans="2:15" x14ac:dyDescent="0.25">
      <c r="B27" s="11" t="s">
        <v>53</v>
      </c>
      <c r="C27" s="8"/>
      <c r="D27" s="9">
        <v>1670779.8</v>
      </c>
      <c r="E27" s="10">
        <v>624728.55000000005</v>
      </c>
      <c r="G27" s="8">
        <v>0</v>
      </c>
      <c r="H27" s="9">
        <v>878618.72</v>
      </c>
      <c r="I27" s="10">
        <v>923987.33</v>
      </c>
      <c r="L27" s="26"/>
    </row>
    <row r="28" spans="2:15" x14ac:dyDescent="0.25">
      <c r="B28" s="11" t="s">
        <v>54</v>
      </c>
      <c r="C28" s="8"/>
      <c r="D28" s="9">
        <v>1687487.6</v>
      </c>
      <c r="E28" s="10">
        <v>574808.88</v>
      </c>
      <c r="G28" s="8">
        <v>0</v>
      </c>
      <c r="H28" s="9">
        <v>889601.45</v>
      </c>
      <c r="I28" s="10">
        <v>725585.81</v>
      </c>
      <c r="L28" s="26"/>
    </row>
    <row r="29" spans="2:15" x14ac:dyDescent="0.25">
      <c r="B29" s="12" t="s">
        <v>55</v>
      </c>
      <c r="C29" s="8"/>
      <c r="D29" s="9">
        <v>1704362.48</v>
      </c>
      <c r="E29" s="10">
        <v>620602.16</v>
      </c>
      <c r="G29" s="8">
        <v>0</v>
      </c>
      <c r="H29" s="9">
        <v>900721.47</v>
      </c>
      <c r="I29" s="10">
        <v>824061.92</v>
      </c>
      <c r="L29" s="26"/>
    </row>
    <row r="30" spans="2:15" x14ac:dyDescent="0.25">
      <c r="B30" s="13" t="s">
        <v>56</v>
      </c>
      <c r="C30" s="14">
        <f>SUM(C18:C29)</f>
        <v>0</v>
      </c>
      <c r="D30" s="14">
        <f>SUM(D18:D29)</f>
        <v>19374559.040000003</v>
      </c>
      <c r="E30" s="14">
        <f>SUM(E18:E29)</f>
        <v>9345044.3300000001</v>
      </c>
      <c r="G30" s="14">
        <f>SUM(G18:G29)</f>
        <v>74849181.060000002</v>
      </c>
      <c r="H30" s="14">
        <f>SUM(H18:H29)</f>
        <v>8522937.2799999993</v>
      </c>
      <c r="I30" s="14">
        <f>SUM(I18:I29)</f>
        <v>11124945.25</v>
      </c>
      <c r="L30" s="25"/>
    </row>
    <row r="31" spans="2:15" x14ac:dyDescent="0.25">
      <c r="E31" s="15"/>
      <c r="I31" s="15"/>
      <c r="L31" s="25"/>
    </row>
    <row r="32" spans="2:15" s="21" customFormat="1" x14ac:dyDescent="0.25">
      <c r="B32" s="21" t="s">
        <v>62</v>
      </c>
      <c r="I32" s="22"/>
      <c r="K32" s="23"/>
      <c r="L32" s="28"/>
      <c r="O32" s="23"/>
    </row>
    <row r="33" spans="2:15" s="21" customFormat="1" x14ac:dyDescent="0.25">
      <c r="B33" s="24" t="s">
        <v>81</v>
      </c>
      <c r="K33" s="23"/>
      <c r="L33" s="29"/>
      <c r="O33" s="23"/>
    </row>
    <row r="34" spans="2:15" s="21" customFormat="1" x14ac:dyDescent="0.25">
      <c r="K34" s="23"/>
      <c r="L34" s="27"/>
      <c r="O34" s="23"/>
    </row>
    <row r="35" spans="2:15" ht="32.25" customHeight="1" x14ac:dyDescent="0.25">
      <c r="L35" s="26"/>
    </row>
    <row r="36" spans="2:15" x14ac:dyDescent="0.25">
      <c r="L36" s="30"/>
    </row>
    <row r="37" spans="2:15" x14ac:dyDescent="0.25">
      <c r="L37" s="26"/>
    </row>
    <row r="38" spans="2:15" x14ac:dyDescent="0.25">
      <c r="E38" s="18"/>
    </row>
    <row r="39" spans="2:15" x14ac:dyDescent="0.25">
      <c r="E39" s="18"/>
    </row>
    <row r="40" spans="2:15" x14ac:dyDescent="0.25">
      <c r="E40" s="18"/>
    </row>
    <row r="41" spans="2:15" x14ac:dyDescent="0.25">
      <c r="E41" s="18"/>
    </row>
    <row r="42" spans="2:15" x14ac:dyDescent="0.25">
      <c r="E42" s="18"/>
    </row>
  </sheetData>
  <mergeCells count="32">
    <mergeCell ref="C1:E1"/>
    <mergeCell ref="G1:I1"/>
    <mergeCell ref="C2:E2"/>
    <mergeCell ref="G2:I2"/>
    <mergeCell ref="C3:E3"/>
    <mergeCell ref="G3:I3"/>
    <mergeCell ref="C4:E4"/>
    <mergeCell ref="G4:I4"/>
    <mergeCell ref="C5:E5"/>
    <mergeCell ref="G5:I5"/>
    <mergeCell ref="C6:E6"/>
    <mergeCell ref="G6:I6"/>
    <mergeCell ref="C7:E7"/>
    <mergeCell ref="G7:I7"/>
    <mergeCell ref="C8:E8"/>
    <mergeCell ref="G8:I8"/>
    <mergeCell ref="C9:E9"/>
    <mergeCell ref="G9:I9"/>
    <mergeCell ref="C10:E10"/>
    <mergeCell ref="G10:I10"/>
    <mergeCell ref="C11:E11"/>
    <mergeCell ref="G11:I11"/>
    <mergeCell ref="C12:E12"/>
    <mergeCell ref="G12:I12"/>
    <mergeCell ref="C16:E16"/>
    <mergeCell ref="G16:I16"/>
    <mergeCell ref="C13:E13"/>
    <mergeCell ref="G13:I13"/>
    <mergeCell ref="C14:E14"/>
    <mergeCell ref="G14:I14"/>
    <mergeCell ref="C15:E15"/>
    <mergeCell ref="G15:I15"/>
  </mergeCells>
  <conditionalFormatting sqref="C18:C22 C23:E29">
    <cfRule type="cellIs" dxfId="21" priority="6" operator="equal">
      <formula>0</formula>
    </cfRule>
  </conditionalFormatting>
  <conditionalFormatting sqref="C12 C13:E13 C10 C11:E11 C2:E9">
    <cfRule type="containsBlanks" dxfId="20" priority="5">
      <formula>LEN(TRIM(C2))=0</formula>
    </cfRule>
  </conditionalFormatting>
  <conditionalFormatting sqref="G18:H19 G21:G22 G23:I29">
    <cfRule type="cellIs" dxfId="19" priority="4" operator="equal">
      <formula>0</formula>
    </cfRule>
  </conditionalFormatting>
  <conditionalFormatting sqref="G11:I13 G10 G2:I9">
    <cfRule type="containsBlanks" dxfId="18" priority="3">
      <formula>LEN(TRIM(G2))=0</formula>
    </cfRule>
  </conditionalFormatting>
  <dataValidations count="51"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I10">
      <formula1>0</formula1>
      <formula2>#REF!</formula2>
    </dataValidation>
    <dataValidation type="decimal" allowBlank="1" showInputMessage="1" showErrorMessage="1" errorTitle="ERROR DE CAPTURA" error="El monto disponible no puede ser mayor al monto de contratación o un número negativo" promptTitle="Descripción:" prompt="Importe dispuesto de la operación financiera por la entidad pública del techo o cartera ofrecida por la institución crediticia." sqref="G6:I7">
      <formula1>0</formula1>
      <formula2>G5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C10:E10 G10:H10">
      <formula1>0</formula1>
      <formula2>E31</formula2>
    </dataValidation>
    <dataValidation type="decimal" allowBlank="1" showInputMessage="1" showErrorMessage="1" errorTitle="NÚMERO INVALIDO" error="La amortización no puede ser mayor al saldo al inicio del ejercicio o un número negativo." sqref="C15:E15 G15:I15">
      <formula1>0</formula1>
      <formula2>C13</formula2>
    </dataValidation>
    <dataValidation type="date" operator="greaterThan" allowBlank="1" showInputMessage="1" showErrorMessage="1" errorTitle="FECHA INVALIDA" error="La fecha de vencimiento no puede ser menor a la fecha de inicio del crédito." promptTitle="Descripción:" prompt="Día, mes y año de la última amortización a capital." sqref="C9:E9 G9:I9">
      <formula1>C8</formula1>
    </dataValidation>
    <dataValidation type="decimal" showInputMessage="1" showErrorMessage="1" errorTitle="NÚMERO INVALIDO" error="El saldo no puede ser mayor al monto dispuesto del crédito o un número negativo. " promptTitle="Descripción:" prompt="Importe del saldo del crédito al día último del ejercicio anterior y con el que se partirá durante el ejercico siguiente." sqref="C13:E13 G13:I13">
      <formula1>0</formula1>
      <formula2>C7</formula2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C3:E3">
      <formula1>#REF!</formula1>
    </dataValidation>
    <dataValidation type="decimal" operator="greaterThanOrEqual" allowBlank="1" showInputMessage="1" showErrorMessage="1" errorTitle="NÚMERO INVALIDO" error="El empréstito no debe de ser un número negativo" sqref="C14:E14 G14:I14">
      <formula1>0</formula1>
    </dataValidation>
    <dataValidation type="decimal" operator="greaterThanOrEqual" allowBlank="1" showInputMessage="1" showErrorMessage="1" errorTitle="NÚMERO INVALIDO" error="El interés pagado no debe de ser un número negativo" sqref="C16:E16 G16:I16">
      <formula1>0</formula1>
    </dataValidation>
    <dataValidation allowBlank="1" showInputMessage="1" showErrorMessage="1" promptTitle="Descripción:" prompt="Nombre o razón social de la institución con la cual se tiene la contratación del crédito." sqref="C4:E4 G4:I4"/>
    <dataValidation allowBlank="1" showInputMessage="1" showErrorMessage="1" promptTitle="Descripción:" prompt="Relación general de la aplicación o destino del empréstito." sqref="C12 G12:I12"/>
    <dataValidation type="decimal" operator="greaterThanOrEqual" allowBlank="1" showInputMessage="1" showErrorMessage="1" errorTitle="NÚMERO INVALIDO" error="El importe de empréstito no puede ser un número negativo." promptTitle="ENERO" prompt="Monto de operaciones de financiamiento durante el mes de enero." sqref="C18 G18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FEBRERO" prompt="Monto de operaciones de financiamiento durante el mes de febrero." sqref="C19 G19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RZO" prompt="Monto de operaciones de financiamiento durante el mes de marzo." sqref="C20 G20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BRIL" prompt="Monto de operaciones de financiamiento durante el mes de abril." sqref="C21 G21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YO" prompt="Monto de operaciones de financiamiento durante el mes de mayo." sqref="C22 G22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JUNIO" prompt="Monto de operaciones de financiamiento durante el mes de junio." sqref="C23:C24 G23:G24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GOSTO" prompt="Monto de operaciones de financiamiento durante el mes de agosto." sqref="C25 G25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SEPTIEMBRE" prompt="Monto de operaciones de financiamiento durante el mes de septiembre." sqref="C26 G26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OCTUBRE" prompt="Monto de operaciones de financiamiento durante el mes de octubre." sqref="C27 G27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NOVIEMBRE" prompt="Monto de operaciones de financiamiento durante el mes de noviembre." sqref="C28 G28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DICIEMBRE" prompt="Monto de operaciones de financiamiento durante el mes de diciembre." sqref="C29 G29">
      <formula1>0</formula1>
    </dataValidation>
    <dataValidation allowBlank="1" showInputMessage="1" showErrorMessage="1" promptTitle="Descripción:" prompt="Rubro contable conforme a la Lista de Cuentas de la entidad pública, armonizada al Plan de Cuentas del CONAC; en otros términos el número de 5 digítos del Plan de Cuentas más los números de las subcuentas que identifica al acreedor." sqref="C2:E2 G2:I2"/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C5:E5">
      <formula1>#REF!</formula1>
    </dataValidation>
    <dataValidation type="decimal" operator="greaterThanOrEqual" allowBlank="1" showInputMessage="1" showErrorMessage="1" errorTitle="ERROR DE CAPTURA" error="El monto de contratación debe ser un número mayor que cero." promptTitle="Descripción:" prompt="Límite o techo de la operación financiera otorgada por la institución crediticia para disponer por la entidad pública, conforme a sus programas." sqref="C6:E7">
      <formula1>0</formula1>
    </dataValidation>
    <dataValidation allowBlank="1" showInputMessage="1" showErrorMessage="1" promptTitle="Descripción:" prompt="Día, mes y año de recepción del empréstito." sqref="C8:E8 G8:I8"/>
    <dataValidation allowBlank="1" showInputMessage="1" showErrorMessage="1" promptTitle="Descripción:" prompt="Tipo de tasa contratada y especificaciones en el pago de intereses del crédito." sqref="C11:E11 G11:I11"/>
    <dataValidation type="decimal" operator="greaterThanOrEqual" allowBlank="1" showInputMessage="1" showErrorMessage="1" errorTitle="NÚMERO INVALIDO" error="El importe de amortizaciones no puede ser un número negativo" promptTitle="ENERO" prompt="Importe pagado, exclusivamente de este crédito, por la amortización de capital del mes de enero." sqref="D18 H1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FEBRERO" prompt="Importe pagado, exclusivamente de este crédito, por la amortización de capital del mes de febrero." sqref="D19 H19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RZO" prompt="Importe pagado, exclusivamente de este crédito, por la amortización de capital del mes de marzo." sqref="D20 H20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BRIL" prompt="Importe pagado, exclusivamente de este crédito, por la amortización de capital del mes de abril." sqref="D21 H21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YO" prompt="Importe pagado, exclusivamente de este crédito, por la amortización de capital del mes de mayo." sqref="D22 H22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JUNIO" prompt="Importe pagado, exclusivamente de este crédito, por la amortización de capital del mes de junio." sqref="D23:D24 H23:H24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GOSTO" prompt="Importe pagado, exclusivamente de este crédito, por la amortización de capital del mes de agosto." sqref="D25 H25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SEPTIEMBRE" prompt="Importe pagado, exclusivamente de este crédito, por la amortización de capital del mes de septiembre." sqref="D26 H26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OCTUBRE" prompt="Importe pagado, exclusivamente de este crédito, por la amortización de capital del mes de octubre." sqref="D27 H27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NOVIEMBRE" prompt="Importe pagado, exclusivamente de este crédito, por la amortización de capital del mes de noviembre." sqref="D28 H2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DICIEMBRE" prompt="Importe pagado, exclusivamente de este crédito, por la amortización de capital del mes de diciembre." sqref="D29 H29">
      <formula1>0</formula1>
    </dataValidation>
    <dataValidation type="decimal" operator="greaterThanOrEqual" allowBlank="1" showInputMessage="1" showErrorMessage="1" errorTitle="NÚMERO INVALIDO" error="El intéres no puede ser un número negativo." promptTitle="ENERO" prompt="Monto pagado por concepto de intereses exclusivamente del crédito." sqref="E18 I18">
      <formula1>0</formula1>
    </dataValidation>
    <dataValidation type="decimal" operator="greaterThanOrEqual" allowBlank="1" showInputMessage="1" showErrorMessage="1" errorTitle="NÚMERO INVALIDO" error="El intéres no puede ser un número negativo." promptTitle="FEBRERO" prompt="Monto pagado por concepto de intereses exclusivamente del crédito." sqref="E19 I19">
      <formula1>0</formula1>
    </dataValidation>
    <dataValidation type="decimal" operator="greaterThanOrEqual" allowBlank="1" showInputMessage="1" showErrorMessage="1" errorTitle="NÚMERO INVALIDO" error="El intéres no puede ser un número negativo." promptTitle="MARZO" prompt="Monto pagado por concepto de intereses exclusivamente del crédito." sqref="E20 I20">
      <formula1>0</formula1>
    </dataValidation>
    <dataValidation type="decimal" operator="greaterThanOrEqual" allowBlank="1" showInputMessage="1" showErrorMessage="1" errorTitle="NÚMERO INVALIDO" error="El intéres no puede ser un número negativo." promptTitle="ABRIL" prompt="Monto pagado por concepto de intereses exclusivamente del crédito." sqref="E21 I21">
      <formula1>0</formula1>
    </dataValidation>
    <dataValidation type="decimal" operator="greaterThanOrEqual" allowBlank="1" showInputMessage="1" showErrorMessage="1" errorTitle="NÚMERO INVALIDO" error="El intéres no puede ser un número negativo." promptTitle="MAYO" prompt="Monto pagado por concepto de intereses exclusivamente del crédito." sqref="E22 I22">
      <formula1>0</formula1>
    </dataValidation>
    <dataValidation type="decimal" operator="greaterThanOrEqual" allowBlank="1" showInputMessage="1" showErrorMessage="1" errorTitle="NÚMERO INVALIDO" error="El intéres no puede ser un número negativo." promptTitle="JUNIO" prompt="Monto pagado por concepto de intereses exclusivamente del crédito." sqref="E23:E24 I23:I24">
      <formula1>0</formula1>
    </dataValidation>
    <dataValidation type="decimal" operator="greaterThanOrEqual" allowBlank="1" showInputMessage="1" showErrorMessage="1" errorTitle="NÚMERO INVALIDO" error="El intéres no puede ser un número negativo." promptTitle="AGOSTO" prompt="Monto pagado por concepto de intereses exclusivamente del crédito." sqref="E25 I25">
      <formula1>0</formula1>
    </dataValidation>
    <dataValidation type="decimal" operator="greaterThanOrEqual" allowBlank="1" showInputMessage="1" showErrorMessage="1" errorTitle="NÚMERO INVALIDO" error="El intéres no puede ser un número negativo." promptTitle="SEPTIEMBRE" prompt="Monto pagado por concepto de intereses exclusivamente del crédito." sqref="E26 I26">
      <formula1>0</formula1>
    </dataValidation>
    <dataValidation type="decimal" operator="greaterThanOrEqual" allowBlank="1" showInputMessage="1" showErrorMessage="1" errorTitle="NÚMERO INVALIDO" error="El intéres no puede ser un número negativo." promptTitle="OCTUBRE" prompt="Monto pagado por concepto de intereses exclusivamente del crédito." sqref="E27 I27">
      <formula1>0</formula1>
    </dataValidation>
    <dataValidation type="decimal" operator="greaterThanOrEqual" allowBlank="1" showInputMessage="1" showErrorMessage="1" errorTitle="NÚMERO INVALIDO" error="El intéres no puede ser un número negativo." promptTitle="NOVIEMBRE" prompt="Monto pagado por concepto de intereses exclusivamente del crédito." sqref="E28 I28">
      <formula1>0</formula1>
    </dataValidation>
    <dataValidation type="decimal" operator="greaterThanOrEqual" allowBlank="1" showInputMessage="1" showErrorMessage="1" errorTitle="NÚMERO INVALIDO" error="El intéres no puede ser un número negativo." promptTitle="DICIEMBRE" prompt="Monto pagado por concepto de intereses exclusivamente del crédito." sqref="E29 I29">
      <formula1>0</formula1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G3:I3">
      <formula1>$C$31:$C$33</formula1>
    </dataValidation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G5:I5">
      <formula1>$D$31:$D$32</formula1>
    </dataValidation>
  </dataValidations>
  <pageMargins left="0.70866141732283472" right="0.70866141732283472" top="0.74803149606299213" bottom="0.74803149606299213" header="0.31496062992125984" footer="0.31496062992125984"/>
  <pageSetup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2"/>
  <sheetViews>
    <sheetView zoomScale="120" zoomScaleNormal="120" workbookViewId="0">
      <selection activeCell="F23" sqref="F23"/>
    </sheetView>
  </sheetViews>
  <sheetFormatPr baseColWidth="10" defaultRowHeight="15" x14ac:dyDescent="0.25"/>
  <cols>
    <col min="1" max="1" width="5.140625" customWidth="1"/>
    <col min="2" max="2" width="24.140625" bestFit="1" customWidth="1"/>
    <col min="3" max="3" width="13" customWidth="1"/>
    <col min="4" max="4" width="20.5703125" bestFit="1" customWidth="1"/>
    <col min="5" max="5" width="15.140625" bestFit="1" customWidth="1"/>
    <col min="7" max="7" width="15.140625" customWidth="1"/>
    <col min="8" max="9" width="16.5703125" customWidth="1"/>
    <col min="11" max="11" width="15.5703125" style="18" bestFit="1" customWidth="1"/>
    <col min="12" max="12" width="14.28515625" bestFit="1" customWidth="1"/>
    <col min="15" max="15" width="15.140625" style="18" bestFit="1" customWidth="1"/>
  </cols>
  <sheetData>
    <row r="1" spans="2:15" x14ac:dyDescent="0.25">
      <c r="B1" s="32" t="s">
        <v>0</v>
      </c>
      <c r="C1" s="96" t="s">
        <v>1</v>
      </c>
      <c r="D1" s="96"/>
      <c r="E1" s="96"/>
      <c r="G1" s="96" t="s">
        <v>2</v>
      </c>
      <c r="H1" s="96"/>
      <c r="I1" s="96"/>
    </row>
    <row r="2" spans="2:15" x14ac:dyDescent="0.25">
      <c r="B2" s="2" t="s">
        <v>6</v>
      </c>
      <c r="C2" s="97" t="s">
        <v>68</v>
      </c>
      <c r="D2" s="98"/>
      <c r="E2" s="99"/>
      <c r="G2" s="97" t="s">
        <v>80</v>
      </c>
      <c r="H2" s="98"/>
      <c r="I2" s="99"/>
    </row>
    <row r="3" spans="2:15" x14ac:dyDescent="0.25">
      <c r="B3" s="2" t="s">
        <v>12</v>
      </c>
      <c r="C3" s="72" t="s">
        <v>13</v>
      </c>
      <c r="D3" s="73"/>
      <c r="E3" s="74"/>
      <c r="G3" s="72" t="s">
        <v>13</v>
      </c>
      <c r="H3" s="73"/>
      <c r="I3" s="74"/>
    </row>
    <row r="4" spans="2:15" ht="15.75" customHeight="1" x14ac:dyDescent="0.25">
      <c r="B4" s="2" t="s">
        <v>15</v>
      </c>
      <c r="C4" s="72" t="s">
        <v>16</v>
      </c>
      <c r="D4" s="73"/>
      <c r="E4" s="74"/>
      <c r="G4" s="72" t="s">
        <v>16</v>
      </c>
      <c r="H4" s="73"/>
      <c r="I4" s="74"/>
    </row>
    <row r="5" spans="2:15" ht="15.75" customHeight="1" x14ac:dyDescent="0.25">
      <c r="B5" s="2" t="s">
        <v>18</v>
      </c>
      <c r="C5" s="72" t="s">
        <v>19</v>
      </c>
      <c r="D5" s="73"/>
      <c r="E5" s="74"/>
      <c r="G5" s="72" t="s">
        <v>19</v>
      </c>
      <c r="H5" s="73"/>
      <c r="I5" s="74"/>
    </row>
    <row r="6" spans="2:15" x14ac:dyDescent="0.25">
      <c r="B6" s="2" t="s">
        <v>20</v>
      </c>
      <c r="C6" s="93">
        <v>209935889</v>
      </c>
      <c r="D6" s="94"/>
      <c r="E6" s="95"/>
      <c r="G6" s="93">
        <v>176000000</v>
      </c>
      <c r="H6" s="94"/>
      <c r="I6" s="95"/>
    </row>
    <row r="7" spans="2:15" x14ac:dyDescent="0.25">
      <c r="B7" s="2" t="s">
        <v>21</v>
      </c>
      <c r="C7" s="93">
        <v>209935889</v>
      </c>
      <c r="D7" s="94"/>
      <c r="E7" s="95"/>
      <c r="G7" s="93">
        <v>176000000</v>
      </c>
      <c r="H7" s="94"/>
      <c r="I7" s="95"/>
    </row>
    <row r="8" spans="2:15" x14ac:dyDescent="0.25">
      <c r="B8" s="2" t="s">
        <v>22</v>
      </c>
      <c r="C8" s="87">
        <v>40366</v>
      </c>
      <c r="D8" s="88"/>
      <c r="E8" s="89"/>
      <c r="G8" s="101">
        <v>43539</v>
      </c>
      <c r="H8" s="102"/>
      <c r="I8" s="103"/>
    </row>
    <row r="9" spans="2:15" x14ac:dyDescent="0.25">
      <c r="B9" s="2" t="s">
        <v>23</v>
      </c>
      <c r="C9" s="87">
        <v>45863</v>
      </c>
      <c r="D9" s="88"/>
      <c r="E9" s="89"/>
      <c r="G9" s="101">
        <v>47144</v>
      </c>
      <c r="H9" s="102"/>
      <c r="I9" s="103"/>
    </row>
    <row r="10" spans="2:15" x14ac:dyDescent="0.25">
      <c r="B10" s="2" t="s">
        <v>24</v>
      </c>
      <c r="C10" s="90">
        <v>12</v>
      </c>
      <c r="D10" s="91"/>
      <c r="E10" s="92"/>
      <c r="G10" s="104">
        <v>0</v>
      </c>
      <c r="H10" s="105"/>
      <c r="I10" s="106"/>
    </row>
    <row r="11" spans="2:15" x14ac:dyDescent="0.25">
      <c r="B11" s="2" t="s">
        <v>25</v>
      </c>
      <c r="C11" s="72" t="s">
        <v>28</v>
      </c>
      <c r="D11" s="73"/>
      <c r="E11" s="74"/>
      <c r="G11" s="107" t="s">
        <v>70</v>
      </c>
      <c r="H11" s="108"/>
      <c r="I11" s="109"/>
    </row>
    <row r="12" spans="2:15" s="4" customFormat="1" ht="30" customHeight="1" x14ac:dyDescent="0.25">
      <c r="B12" s="3" t="s">
        <v>31</v>
      </c>
      <c r="C12" s="81" t="s">
        <v>34</v>
      </c>
      <c r="D12" s="82"/>
      <c r="E12" s="83"/>
      <c r="G12" s="113" t="s">
        <v>71</v>
      </c>
      <c r="H12" s="114"/>
      <c r="I12" s="115"/>
      <c r="K12" s="19"/>
      <c r="O12" s="19"/>
    </row>
    <row r="13" spans="2:15" x14ac:dyDescent="0.25">
      <c r="B13" s="2" t="s">
        <v>82</v>
      </c>
      <c r="C13" s="69">
        <v>122462633.11</v>
      </c>
      <c r="D13" s="70"/>
      <c r="E13" s="71"/>
      <c r="G13" s="69">
        <v>167477062.72</v>
      </c>
      <c r="H13" s="70"/>
      <c r="I13" s="71"/>
      <c r="K13" s="37"/>
    </row>
    <row r="14" spans="2:15" x14ac:dyDescent="0.25">
      <c r="B14" s="2" t="s">
        <v>37</v>
      </c>
      <c r="C14" s="66">
        <f>SUM(C18:C29)</f>
        <v>0</v>
      </c>
      <c r="D14" s="67"/>
      <c r="E14" s="68"/>
      <c r="G14" s="66">
        <f>SUM(G18:G29)</f>
        <v>0</v>
      </c>
      <c r="H14" s="67"/>
      <c r="I14" s="68"/>
    </row>
    <row r="15" spans="2:15" x14ac:dyDescent="0.25">
      <c r="B15" s="2" t="s">
        <v>38</v>
      </c>
      <c r="C15" s="66">
        <f>SUM(D18:D29)</f>
        <v>21831738.060000002</v>
      </c>
      <c r="D15" s="67"/>
      <c r="E15" s="68"/>
      <c r="G15" s="66">
        <f>SUM(H18:H29)</f>
        <v>11728398.66</v>
      </c>
      <c r="H15" s="67"/>
      <c r="I15" s="68"/>
    </row>
    <row r="16" spans="2:15" x14ac:dyDescent="0.25">
      <c r="B16" s="2" t="s">
        <v>39</v>
      </c>
      <c r="C16" s="66">
        <f>SUM(E18:E29)</f>
        <v>6679493.9400000004</v>
      </c>
      <c r="D16" s="67"/>
      <c r="E16" s="68"/>
      <c r="G16" s="66">
        <f>SUM(I18:I29)</f>
        <v>9484746.3300000019</v>
      </c>
      <c r="H16" s="67"/>
      <c r="I16" s="68"/>
    </row>
    <row r="17" spans="2:15" x14ac:dyDescent="0.25">
      <c r="B17" s="6" t="s">
        <v>40</v>
      </c>
      <c r="C17" s="6" t="s">
        <v>41</v>
      </c>
      <c r="D17" s="6" t="s">
        <v>42</v>
      </c>
      <c r="E17" s="6" t="s">
        <v>43</v>
      </c>
      <c r="G17" s="6" t="s">
        <v>41</v>
      </c>
      <c r="H17" s="6" t="s">
        <v>42</v>
      </c>
      <c r="I17" s="6" t="s">
        <v>43</v>
      </c>
    </row>
    <row r="18" spans="2:15" x14ac:dyDescent="0.25">
      <c r="B18" s="7" t="s">
        <v>44</v>
      </c>
      <c r="C18" s="8"/>
      <c r="D18" s="33">
        <v>1721406.1</v>
      </c>
      <c r="E18" s="36">
        <v>518934.05</v>
      </c>
      <c r="G18" s="8">
        <v>0</v>
      </c>
      <c r="H18" s="34">
        <v>911980.49</v>
      </c>
      <c r="I18" s="35">
        <v>872764.84</v>
      </c>
    </row>
    <row r="19" spans="2:15" x14ac:dyDescent="0.25">
      <c r="B19" s="11" t="s">
        <v>45</v>
      </c>
      <c r="C19" s="8"/>
      <c r="D19" s="38">
        <v>1738620.16</v>
      </c>
      <c r="E19" s="40">
        <v>563682.09</v>
      </c>
      <c r="G19" s="8">
        <v>0</v>
      </c>
      <c r="H19" s="39">
        <v>923380.24</v>
      </c>
      <c r="I19" s="41">
        <v>706069.39</v>
      </c>
    </row>
    <row r="20" spans="2:15" x14ac:dyDescent="0.25">
      <c r="B20" s="11" t="s">
        <v>46</v>
      </c>
      <c r="C20" s="8"/>
      <c r="D20" s="41">
        <v>1756006.36</v>
      </c>
      <c r="E20" s="41">
        <v>485575.59</v>
      </c>
      <c r="G20" s="8">
        <v>0</v>
      </c>
      <c r="H20" s="41">
        <v>934922.5</v>
      </c>
      <c r="I20" s="41">
        <v>756775.53</v>
      </c>
    </row>
    <row r="21" spans="2:15" x14ac:dyDescent="0.25">
      <c r="B21" s="11" t="s">
        <v>47</v>
      </c>
      <c r="C21" s="8"/>
      <c r="D21" s="41">
        <v>1773566.43</v>
      </c>
      <c r="E21" s="44">
        <v>638082.04</v>
      </c>
      <c r="G21" s="8">
        <v>0</v>
      </c>
      <c r="H21" s="42">
        <v>946609.03</v>
      </c>
      <c r="I21" s="43">
        <v>752847.24</v>
      </c>
    </row>
    <row r="22" spans="2:15" x14ac:dyDescent="0.25">
      <c r="B22" s="11" t="s">
        <v>48</v>
      </c>
      <c r="C22" s="8"/>
      <c r="D22" s="44">
        <v>1791302.09</v>
      </c>
      <c r="E22" s="44">
        <v>528446.29</v>
      </c>
      <c r="G22" s="8">
        <v>0</v>
      </c>
      <c r="H22" s="44">
        <v>958441.64</v>
      </c>
      <c r="I22" s="45">
        <v>772907.06</v>
      </c>
    </row>
    <row r="23" spans="2:15" x14ac:dyDescent="0.25">
      <c r="B23" s="11" t="s">
        <v>49</v>
      </c>
      <c r="C23" s="8"/>
      <c r="D23" s="46">
        <v>1809215.11</v>
      </c>
      <c r="E23" s="49">
        <v>556176.81999999995</v>
      </c>
      <c r="G23" s="8">
        <v>0</v>
      </c>
      <c r="H23" s="47">
        <v>970422.16</v>
      </c>
      <c r="I23" s="48">
        <v>744139.57</v>
      </c>
    </row>
    <row r="24" spans="2:15" x14ac:dyDescent="0.25">
      <c r="B24" s="11" t="s">
        <v>50</v>
      </c>
      <c r="C24" s="8"/>
      <c r="D24" s="50">
        <v>1827307.26</v>
      </c>
      <c r="E24" s="51">
        <v>547441.01</v>
      </c>
      <c r="G24" s="8">
        <v>0</v>
      </c>
      <c r="H24" s="50">
        <v>982552.44</v>
      </c>
      <c r="I24" s="51">
        <v>850018.94</v>
      </c>
    </row>
    <row r="25" spans="2:15" x14ac:dyDescent="0.25">
      <c r="B25" s="11" t="s">
        <v>51</v>
      </c>
      <c r="C25" s="8"/>
      <c r="D25" s="52">
        <v>1845580.34</v>
      </c>
      <c r="E25" s="54">
        <v>542339.47</v>
      </c>
      <c r="G25" s="8">
        <v>0</v>
      </c>
      <c r="H25" s="53">
        <v>994834.34</v>
      </c>
      <c r="I25" s="55">
        <v>740403.79</v>
      </c>
    </row>
    <row r="26" spans="2:15" x14ac:dyDescent="0.25">
      <c r="B26" s="11" t="s">
        <v>52</v>
      </c>
      <c r="C26" s="8"/>
      <c r="D26" s="55">
        <v>1864036.14</v>
      </c>
      <c r="E26" s="57">
        <v>610471.31999999995</v>
      </c>
      <c r="G26" s="8">
        <v>0</v>
      </c>
      <c r="H26" s="56">
        <v>1007269.77</v>
      </c>
      <c r="I26" s="58">
        <v>792609.02</v>
      </c>
      <c r="L26" s="26"/>
    </row>
    <row r="27" spans="2:15" x14ac:dyDescent="0.25">
      <c r="B27" s="11" t="s">
        <v>53</v>
      </c>
      <c r="C27" s="8"/>
      <c r="D27" s="60">
        <v>1882676.5</v>
      </c>
      <c r="E27" s="60">
        <v>508431.82</v>
      </c>
      <c r="G27" s="8">
        <v>0</v>
      </c>
      <c r="H27" s="59">
        <v>1019860.64</v>
      </c>
      <c r="I27" s="60">
        <v>839938.73</v>
      </c>
      <c r="L27" s="26"/>
    </row>
    <row r="28" spans="2:15" x14ac:dyDescent="0.25">
      <c r="B28" s="11" t="s">
        <v>54</v>
      </c>
      <c r="C28" s="8"/>
      <c r="D28" s="60">
        <v>1901503.27</v>
      </c>
      <c r="E28" s="60">
        <v>574860.11</v>
      </c>
      <c r="G28" s="8">
        <v>0</v>
      </c>
      <c r="H28" s="60">
        <v>1032608.9</v>
      </c>
      <c r="I28" s="60">
        <v>787774.01</v>
      </c>
      <c r="L28" s="26"/>
    </row>
    <row r="29" spans="2:15" x14ac:dyDescent="0.25">
      <c r="B29" s="12" t="s">
        <v>55</v>
      </c>
      <c r="C29" s="8"/>
      <c r="D29" s="62">
        <v>1920518.3</v>
      </c>
      <c r="E29" s="64">
        <v>605053.32999999996</v>
      </c>
      <c r="G29" s="8">
        <v>0</v>
      </c>
      <c r="H29" s="63">
        <v>1045516.51</v>
      </c>
      <c r="I29" s="65">
        <v>868498.21</v>
      </c>
      <c r="L29" s="26"/>
    </row>
    <row r="30" spans="2:15" x14ac:dyDescent="0.25">
      <c r="B30" s="13" t="s">
        <v>56</v>
      </c>
      <c r="C30" s="14">
        <f>SUM(C18:C29)</f>
        <v>0</v>
      </c>
      <c r="D30" s="14">
        <f>SUM(D18:D29)</f>
        <v>21831738.060000002</v>
      </c>
      <c r="E30" s="14">
        <f>SUM(E18:E29)</f>
        <v>6679493.9400000004</v>
      </c>
      <c r="G30" s="14">
        <f>SUM(G18:G29)</f>
        <v>0</v>
      </c>
      <c r="H30" s="14">
        <f>SUM(H18:H29)</f>
        <v>11728398.66</v>
      </c>
      <c r="I30" s="14">
        <f>SUM(I18:I29)</f>
        <v>9484746.3300000019</v>
      </c>
      <c r="L30" s="25"/>
    </row>
    <row r="31" spans="2:15" x14ac:dyDescent="0.25">
      <c r="E31" s="15"/>
      <c r="I31" s="15"/>
      <c r="L31" s="25"/>
    </row>
    <row r="32" spans="2:15" s="21" customFormat="1" x14ac:dyDescent="0.25">
      <c r="B32" s="21" t="s">
        <v>62</v>
      </c>
      <c r="I32" s="22"/>
      <c r="K32" s="23"/>
      <c r="L32" s="28"/>
      <c r="O32" s="23"/>
    </row>
    <row r="33" spans="2:15" s="21" customFormat="1" x14ac:dyDescent="0.25">
      <c r="B33" s="24" t="s">
        <v>81</v>
      </c>
      <c r="K33" s="23"/>
      <c r="L33" s="29"/>
      <c r="O33" s="23"/>
    </row>
    <row r="34" spans="2:15" s="21" customFormat="1" x14ac:dyDescent="0.25">
      <c r="K34" s="23"/>
      <c r="L34" s="27"/>
      <c r="O34" s="23"/>
    </row>
    <row r="35" spans="2:15" ht="32.25" customHeight="1" x14ac:dyDescent="0.25">
      <c r="L35" s="26"/>
    </row>
    <row r="36" spans="2:15" x14ac:dyDescent="0.25">
      <c r="L36" s="30"/>
    </row>
    <row r="37" spans="2:15" x14ac:dyDescent="0.25">
      <c r="L37" s="26"/>
    </row>
    <row r="38" spans="2:15" x14ac:dyDescent="0.25">
      <c r="E38" s="18"/>
    </row>
    <row r="39" spans="2:15" x14ac:dyDescent="0.25">
      <c r="E39" s="18"/>
    </row>
    <row r="40" spans="2:15" x14ac:dyDescent="0.25">
      <c r="E40" s="18"/>
    </row>
    <row r="41" spans="2:15" x14ac:dyDescent="0.25">
      <c r="E41" s="18"/>
    </row>
    <row r="42" spans="2:15" x14ac:dyDescent="0.25">
      <c r="E42" s="18"/>
    </row>
  </sheetData>
  <mergeCells count="32">
    <mergeCell ref="C1:E1"/>
    <mergeCell ref="G1:I1"/>
    <mergeCell ref="C2:E2"/>
    <mergeCell ref="G2:I2"/>
    <mergeCell ref="C3:E3"/>
    <mergeCell ref="G3:I3"/>
    <mergeCell ref="C4:E4"/>
    <mergeCell ref="G4:I4"/>
    <mergeCell ref="C5:E5"/>
    <mergeCell ref="G5:I5"/>
    <mergeCell ref="C6:E6"/>
    <mergeCell ref="G6:I6"/>
    <mergeCell ref="C7:E7"/>
    <mergeCell ref="G7:I7"/>
    <mergeCell ref="C8:E8"/>
    <mergeCell ref="G8:I8"/>
    <mergeCell ref="C9:E9"/>
    <mergeCell ref="G9:I9"/>
    <mergeCell ref="C10:E10"/>
    <mergeCell ref="G10:I10"/>
    <mergeCell ref="C11:E11"/>
    <mergeCell ref="G11:I11"/>
    <mergeCell ref="C12:E12"/>
    <mergeCell ref="G12:I12"/>
    <mergeCell ref="C16:E16"/>
    <mergeCell ref="G16:I16"/>
    <mergeCell ref="C13:E13"/>
    <mergeCell ref="G13:I13"/>
    <mergeCell ref="C14:E14"/>
    <mergeCell ref="G14:I14"/>
    <mergeCell ref="C15:E15"/>
    <mergeCell ref="G15:I15"/>
  </mergeCells>
  <conditionalFormatting sqref="C18:C22 D18:D23 C23:E29">
    <cfRule type="cellIs" dxfId="17" priority="9" operator="equal">
      <formula>0</formula>
    </cfRule>
  </conditionalFormatting>
  <conditionalFormatting sqref="C12 C13:E13 C10 C11:E11 C2:E9">
    <cfRule type="containsBlanks" dxfId="16" priority="8">
      <formula>LEN(TRIM(C2))=0</formula>
    </cfRule>
  </conditionalFormatting>
  <conditionalFormatting sqref="G18:H19 G21:G22 G23:I29">
    <cfRule type="cellIs" dxfId="15" priority="7" operator="equal">
      <formula>0</formula>
    </cfRule>
  </conditionalFormatting>
  <conditionalFormatting sqref="G11:I13 G10 G2:I9">
    <cfRule type="containsBlanks" dxfId="14" priority="6">
      <formula>LEN(TRIM(G2))=0</formula>
    </cfRule>
  </conditionalFormatting>
  <conditionalFormatting sqref="H21:H22">
    <cfRule type="cellIs" dxfId="13" priority="5" operator="equal">
      <formula>0</formula>
    </cfRule>
  </conditionalFormatting>
  <conditionalFormatting sqref="I18:I22">
    <cfRule type="cellIs" dxfId="12" priority="4" operator="equal">
      <formula>0</formula>
    </cfRule>
  </conditionalFormatting>
  <conditionalFormatting sqref="E18:E22">
    <cfRule type="cellIs" dxfId="11" priority="3" operator="equal">
      <formula>0</formula>
    </cfRule>
  </conditionalFormatting>
  <conditionalFormatting sqref="G20">
    <cfRule type="cellIs" dxfId="10" priority="2" operator="equal">
      <formula>0</formula>
    </cfRule>
  </conditionalFormatting>
  <conditionalFormatting sqref="H20">
    <cfRule type="cellIs" dxfId="9" priority="1" operator="equal">
      <formula>0</formula>
    </cfRule>
  </conditionalFormatting>
  <dataValidations count="51"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G5:I5">
      <formula1>$D$31:$D$32</formula1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G3:I3">
      <formula1>$C$31:$C$33</formula1>
    </dataValidation>
    <dataValidation type="decimal" operator="greaterThanOrEqual" allowBlank="1" showInputMessage="1" showErrorMessage="1" errorTitle="NÚMERO INVALIDO" error="El intéres no puede ser un número negativo." promptTitle="DICIEMBRE" prompt="Monto pagado por concepto de intereses exclusivamente del crédito." sqref="E29 I29">
      <formula1>0</formula1>
    </dataValidation>
    <dataValidation type="decimal" operator="greaterThanOrEqual" allowBlank="1" showInputMessage="1" showErrorMessage="1" errorTitle="NÚMERO INVALIDO" error="El intéres no puede ser un número negativo." promptTitle="NOVIEMBRE" prompt="Monto pagado por concepto de intereses exclusivamente del crédito." sqref="E28 I28">
      <formula1>0</formula1>
    </dataValidation>
    <dataValidation type="decimal" operator="greaterThanOrEqual" allowBlank="1" showInputMessage="1" showErrorMessage="1" errorTitle="NÚMERO INVALIDO" error="El intéres no puede ser un número negativo." promptTitle="OCTUBRE" prompt="Monto pagado por concepto de intereses exclusivamente del crédito." sqref="E27 I27">
      <formula1>0</formula1>
    </dataValidation>
    <dataValidation type="decimal" operator="greaterThanOrEqual" allowBlank="1" showInputMessage="1" showErrorMessage="1" errorTitle="NÚMERO INVALIDO" error="El intéres no puede ser un número negativo." promptTitle="SEPTIEMBRE" prompt="Monto pagado por concepto de intereses exclusivamente del crédito." sqref="E26 I26">
      <formula1>0</formula1>
    </dataValidation>
    <dataValidation type="decimal" operator="greaterThanOrEqual" allowBlank="1" showInputMessage="1" showErrorMessage="1" errorTitle="NÚMERO INVALIDO" error="El intéres no puede ser un número negativo." promptTitle="AGOSTO" prompt="Monto pagado por concepto de intereses exclusivamente del crédito." sqref="E25 I25">
      <formula1>0</formula1>
    </dataValidation>
    <dataValidation type="decimal" operator="greaterThanOrEqual" allowBlank="1" showInputMessage="1" showErrorMessage="1" errorTitle="NÚMERO INVALIDO" error="El intéres no puede ser un número negativo." promptTitle="JUNIO" prompt="Monto pagado por concepto de intereses exclusivamente del crédito." sqref="I23:I24 E18:E24">
      <formula1>0</formula1>
    </dataValidation>
    <dataValidation type="decimal" operator="greaterThanOrEqual" allowBlank="1" showInputMessage="1" showErrorMessage="1" errorTitle="NÚMERO INVALIDO" error="El intéres no puede ser un número negativo." promptTitle="MAYO" prompt="Monto pagado por concepto de intereses exclusivamente del crédito." sqref="I22">
      <formula1>0</formula1>
    </dataValidation>
    <dataValidation type="decimal" operator="greaterThanOrEqual" allowBlank="1" showInputMessage="1" showErrorMessage="1" errorTitle="NÚMERO INVALIDO" error="El intéres no puede ser un número negativo." promptTitle="ABRIL" prompt="Monto pagado por concepto de intereses exclusivamente del crédito." sqref="I21">
      <formula1>0</formula1>
    </dataValidation>
    <dataValidation type="decimal" operator="greaterThanOrEqual" allowBlank="1" showInputMessage="1" showErrorMessage="1" errorTitle="NÚMERO INVALIDO" error="El intéres no puede ser un número negativo." promptTitle="MARZO" prompt="Monto pagado por concepto de intereses exclusivamente del crédito." sqref="I20">
      <formula1>0</formula1>
    </dataValidation>
    <dataValidation type="decimal" operator="greaterThanOrEqual" allowBlank="1" showInputMessage="1" showErrorMessage="1" errorTitle="NÚMERO INVALIDO" error="El intéres no puede ser un número negativo." promptTitle="FEBRERO" prompt="Monto pagado por concepto de intereses exclusivamente del crédito." sqref="I19">
      <formula1>0</formula1>
    </dataValidation>
    <dataValidation type="decimal" operator="greaterThanOrEqual" allowBlank="1" showInputMessage="1" showErrorMessage="1" errorTitle="NÚMERO INVALIDO" error="El intéres no puede ser un número negativo." promptTitle="ENERO" prompt="Monto pagado por concepto de intereses exclusivamente del crédito." sqref="I1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DICIEMBRE" prompt="Importe pagado, exclusivamente de este crédito, por la amortización de capital del mes de diciembre." sqref="D29 H29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NOVIEMBRE" prompt="Importe pagado, exclusivamente de este crédito, por la amortización de capital del mes de noviembre." sqref="D28 H2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OCTUBRE" prompt="Importe pagado, exclusivamente de este crédito, por la amortización de capital del mes de octubre." sqref="D27 H27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SEPTIEMBRE" prompt="Importe pagado, exclusivamente de este crédito, por la amortización de capital del mes de septiembre." sqref="D26 H26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GOSTO" prompt="Importe pagado, exclusivamente de este crédito, por la amortización de capital del mes de agosto." sqref="D25 H25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JUNIO" prompt="Importe pagado, exclusivamente de este crédito, por la amortización de capital del mes de junio." sqref="D23:D24 H23:H24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YO" prompt="Importe pagado, exclusivamente de este crédito, por la amortización de capital del mes de mayo." sqref="D22 H22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BRIL" prompt="Importe pagado, exclusivamente de este crédito, por la amortización de capital del mes de abril." sqref="D21 H21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RZO" prompt="Importe pagado, exclusivamente de este crédito, por la amortización de capital del mes de marzo." sqref="D20 H20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FEBRERO" prompt="Importe pagado, exclusivamente de este crédito, por la amortización de capital del mes de febrero." sqref="D19 H19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ENERO" prompt="Importe pagado, exclusivamente de este crédito, por la amortización de capital del mes de enero." sqref="D18 H18">
      <formula1>0</formula1>
    </dataValidation>
    <dataValidation allowBlank="1" showInputMessage="1" showErrorMessage="1" promptTitle="Descripción:" prompt="Tipo de tasa contratada y especificaciones en el pago de intereses del crédito." sqref="C11:E11 G11:I11"/>
    <dataValidation allowBlank="1" showInputMessage="1" showErrorMessage="1" promptTitle="Descripción:" prompt="Día, mes y año de recepción del empréstito." sqref="C8:E8 G8:I8"/>
    <dataValidation type="decimal" operator="greaterThanOrEqual" allowBlank="1" showInputMessage="1" showErrorMessage="1" errorTitle="ERROR DE CAPTURA" error="El monto de contratación debe ser un número mayor que cero." promptTitle="Descripción:" prompt="Límite o techo de la operación financiera otorgada por la institución crediticia para disponer por la entidad pública, conforme a sus programas." sqref="C6:E7">
      <formula1>0</formula1>
    </dataValidation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C5:E5">
      <formula1>#REF!</formula1>
    </dataValidation>
    <dataValidation allowBlank="1" showInputMessage="1" showErrorMessage="1" promptTitle="Descripción:" prompt="Rubro contable conforme a la Lista de Cuentas de la entidad pública, armonizada al Plan de Cuentas del CONAC; en otros términos el número de 5 digítos del Plan de Cuentas más los números de las subcuentas que identifica al acreedor." sqref="C2:E2 G2:I2"/>
    <dataValidation type="decimal" operator="greaterThanOrEqual" allowBlank="1" showInputMessage="1" showErrorMessage="1" errorTitle="NÚMERO INVALIDO" error="El importe de empréstito no puede ser un número negativo." promptTitle="DICIEMBRE" prompt="Monto de operaciones de financiamiento durante el mes de diciembre." sqref="C29 G29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NOVIEMBRE" prompt="Monto de operaciones de financiamiento durante el mes de noviembre." sqref="C28 G28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OCTUBRE" prompt="Monto de operaciones de financiamiento durante el mes de octubre." sqref="C27 G27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SEPTIEMBRE" prompt="Monto de operaciones de financiamiento durante el mes de septiembre." sqref="C26 G26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GOSTO" prompt="Monto de operaciones de financiamiento durante el mes de agosto." sqref="C25 G25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JUNIO" prompt="Monto de operaciones de financiamiento durante el mes de junio." sqref="C23:C24 G23:G24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YO" prompt="Monto de operaciones de financiamiento durante el mes de mayo." sqref="C22 G22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BRIL" prompt="Monto de operaciones de financiamiento durante el mes de abril." sqref="C21 G20:G21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RZO" prompt="Monto de operaciones de financiamiento durante el mes de marzo." sqref="C20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FEBRERO" prompt="Monto de operaciones de financiamiento durante el mes de febrero." sqref="C19 G19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ENERO" prompt="Monto de operaciones de financiamiento durante el mes de enero." sqref="C18 G18">
      <formula1>0</formula1>
    </dataValidation>
    <dataValidation allowBlank="1" showInputMessage="1" showErrorMessage="1" promptTitle="Descripción:" prompt="Relación general de la aplicación o destino del empréstito." sqref="C12 G12:I12"/>
    <dataValidation allowBlank="1" showInputMessage="1" showErrorMessage="1" promptTitle="Descripción:" prompt="Nombre o razón social de la institución con la cual se tiene la contratación del crédito." sqref="C4:E4 G4:I4"/>
    <dataValidation type="decimal" operator="greaterThanOrEqual" allowBlank="1" showInputMessage="1" showErrorMessage="1" errorTitle="NÚMERO INVALIDO" error="El interés pagado no debe de ser un número negativo" sqref="C16:E16 G16:I16">
      <formula1>0</formula1>
    </dataValidation>
    <dataValidation type="decimal" operator="greaterThanOrEqual" allowBlank="1" showInputMessage="1" showErrorMessage="1" errorTitle="NÚMERO INVALIDO" error="El empréstito no debe de ser un número negativo" sqref="C14:E14 G14:I14">
      <formula1>0</formula1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C3:E3">
      <formula1>#REF!</formula1>
    </dataValidation>
    <dataValidation type="decimal" showInputMessage="1" showErrorMessage="1" errorTitle="NÚMERO INVALIDO" error="El saldo no puede ser mayor al monto dispuesto del crédito o un número negativo. " promptTitle="Descripción:" prompt="Importe del saldo del crédito al día último del ejercicio anterior y con el que se partirá durante el ejercico siguiente." sqref="C13:E13 G13:I13">
      <formula1>0</formula1>
      <formula2>C7</formula2>
    </dataValidation>
    <dataValidation type="date" operator="greaterThan" allowBlank="1" showInputMessage="1" showErrorMessage="1" errorTitle="FECHA INVALIDA" error="La fecha de vencimiento no puede ser menor a la fecha de inicio del crédito." promptTitle="Descripción:" prompt="Día, mes y año de la última amortización a capital." sqref="C9:E9 G9:I9">
      <formula1>C8</formula1>
    </dataValidation>
    <dataValidation type="decimal" allowBlank="1" showInputMessage="1" showErrorMessage="1" errorTitle="NÚMERO INVALIDO" error="La amortización no puede ser mayor al saldo al inicio del ejercicio o un número negativo." sqref="C15:E15 G15:I15">
      <formula1>0</formula1>
      <formula2>C13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C10:E10 G10:H10">
      <formula1>0</formula1>
      <formula2>E31</formula2>
    </dataValidation>
    <dataValidation type="decimal" allowBlank="1" showInputMessage="1" showErrorMessage="1" errorTitle="ERROR DE CAPTURA" error="El monto disponible no puede ser mayor al monto de contratación o un número negativo" promptTitle="Descripción:" prompt="Importe dispuesto de la operación financiera por la entidad pública del techo o cartera ofrecida por la institución crediticia." sqref="G6:I7">
      <formula1>0</formula1>
      <formula2>G5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I10">
      <formula1>0</formula1>
      <formula2>#REF!</formula2>
    </dataValidation>
  </dataValidations>
  <pageMargins left="0.70866141732283472" right="0.70866141732283472" top="0.74803149606299213" bottom="0.74803149606299213" header="0.31496062992125984" footer="0.31496062992125984"/>
  <pageSetup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2"/>
  <sheetViews>
    <sheetView tabSelected="1" zoomScale="120" zoomScaleNormal="120" workbookViewId="0">
      <selection activeCell="K15" sqref="K15"/>
    </sheetView>
  </sheetViews>
  <sheetFormatPr baseColWidth="10" defaultRowHeight="15" x14ac:dyDescent="0.25"/>
  <cols>
    <col min="1" max="1" width="5.140625" customWidth="1"/>
    <col min="2" max="2" width="24.140625" bestFit="1" customWidth="1"/>
    <col min="3" max="3" width="13" customWidth="1"/>
    <col min="4" max="4" width="20.5703125" bestFit="1" customWidth="1"/>
    <col min="5" max="5" width="15.140625" bestFit="1" customWidth="1"/>
    <col min="7" max="7" width="15.140625" customWidth="1"/>
    <col min="8" max="9" width="16.5703125" customWidth="1"/>
    <col min="11" max="11" width="15.5703125" style="18" bestFit="1" customWidth="1"/>
    <col min="12" max="12" width="14.28515625" bestFit="1" customWidth="1"/>
    <col min="15" max="15" width="15.140625" style="18" bestFit="1" customWidth="1"/>
  </cols>
  <sheetData>
    <row r="1" spans="2:15" x14ac:dyDescent="0.25">
      <c r="B1" s="61" t="s">
        <v>0</v>
      </c>
      <c r="C1" s="96" t="s">
        <v>1</v>
      </c>
      <c r="D1" s="96"/>
      <c r="E1" s="96"/>
      <c r="G1" s="96" t="s">
        <v>2</v>
      </c>
      <c r="H1" s="96"/>
      <c r="I1" s="96"/>
    </row>
    <row r="2" spans="2:15" x14ac:dyDescent="0.25">
      <c r="B2" s="2" t="s">
        <v>6</v>
      </c>
      <c r="C2" s="97" t="s">
        <v>68</v>
      </c>
      <c r="D2" s="98"/>
      <c r="E2" s="99"/>
      <c r="G2" s="97" t="s">
        <v>80</v>
      </c>
      <c r="H2" s="98"/>
      <c r="I2" s="99"/>
    </row>
    <row r="3" spans="2:15" x14ac:dyDescent="0.25">
      <c r="B3" s="2" t="s">
        <v>12</v>
      </c>
      <c r="C3" s="72" t="s">
        <v>13</v>
      </c>
      <c r="D3" s="73"/>
      <c r="E3" s="74"/>
      <c r="G3" s="72" t="s">
        <v>13</v>
      </c>
      <c r="H3" s="73"/>
      <c r="I3" s="74"/>
    </row>
    <row r="4" spans="2:15" ht="15.75" customHeight="1" x14ac:dyDescent="0.25">
      <c r="B4" s="2" t="s">
        <v>15</v>
      </c>
      <c r="C4" s="72" t="s">
        <v>16</v>
      </c>
      <c r="D4" s="73"/>
      <c r="E4" s="74"/>
      <c r="G4" s="72" t="s">
        <v>16</v>
      </c>
      <c r="H4" s="73"/>
      <c r="I4" s="74"/>
    </row>
    <row r="5" spans="2:15" ht="15.75" customHeight="1" x14ac:dyDescent="0.25">
      <c r="B5" s="2" t="s">
        <v>18</v>
      </c>
      <c r="C5" s="72" t="s">
        <v>19</v>
      </c>
      <c r="D5" s="73"/>
      <c r="E5" s="74"/>
      <c r="G5" s="72" t="s">
        <v>19</v>
      </c>
      <c r="H5" s="73"/>
      <c r="I5" s="74"/>
    </row>
    <row r="6" spans="2:15" x14ac:dyDescent="0.25">
      <c r="B6" s="2" t="s">
        <v>20</v>
      </c>
      <c r="C6" s="93">
        <v>209935889</v>
      </c>
      <c r="D6" s="94"/>
      <c r="E6" s="95"/>
      <c r="G6" s="93">
        <v>176000000</v>
      </c>
      <c r="H6" s="94"/>
      <c r="I6" s="95"/>
    </row>
    <row r="7" spans="2:15" x14ac:dyDescent="0.25">
      <c r="B7" s="2" t="s">
        <v>21</v>
      </c>
      <c r="C7" s="93">
        <v>209935889</v>
      </c>
      <c r="D7" s="94"/>
      <c r="E7" s="95"/>
      <c r="G7" s="93">
        <v>176000000</v>
      </c>
      <c r="H7" s="94"/>
      <c r="I7" s="95"/>
    </row>
    <row r="8" spans="2:15" x14ac:dyDescent="0.25">
      <c r="B8" s="2" t="s">
        <v>22</v>
      </c>
      <c r="C8" s="87">
        <v>40366</v>
      </c>
      <c r="D8" s="88"/>
      <c r="E8" s="89"/>
      <c r="G8" s="101">
        <v>43539</v>
      </c>
      <c r="H8" s="102"/>
      <c r="I8" s="103"/>
    </row>
    <row r="9" spans="2:15" x14ac:dyDescent="0.25">
      <c r="B9" s="2" t="s">
        <v>23</v>
      </c>
      <c r="C9" s="87">
        <v>45863</v>
      </c>
      <c r="D9" s="88"/>
      <c r="E9" s="89"/>
      <c r="G9" s="101">
        <v>47144</v>
      </c>
      <c r="H9" s="102"/>
      <c r="I9" s="103"/>
    </row>
    <row r="10" spans="2:15" x14ac:dyDescent="0.25">
      <c r="B10" s="2" t="s">
        <v>24</v>
      </c>
      <c r="C10" s="90">
        <v>12</v>
      </c>
      <c r="D10" s="91"/>
      <c r="E10" s="92"/>
      <c r="G10" s="104">
        <v>0</v>
      </c>
      <c r="H10" s="105"/>
      <c r="I10" s="106"/>
    </row>
    <row r="11" spans="2:15" x14ac:dyDescent="0.25">
      <c r="B11" s="2" t="s">
        <v>25</v>
      </c>
      <c r="C11" s="72" t="s">
        <v>28</v>
      </c>
      <c r="D11" s="73"/>
      <c r="E11" s="74"/>
      <c r="G11" s="107" t="s">
        <v>70</v>
      </c>
      <c r="H11" s="108"/>
      <c r="I11" s="109"/>
    </row>
    <row r="12" spans="2:15" s="4" customFormat="1" ht="30" customHeight="1" x14ac:dyDescent="0.25">
      <c r="B12" s="3" t="s">
        <v>31</v>
      </c>
      <c r="C12" s="81" t="s">
        <v>34</v>
      </c>
      <c r="D12" s="82"/>
      <c r="E12" s="83"/>
      <c r="G12" s="113" t="s">
        <v>71</v>
      </c>
      <c r="H12" s="114"/>
      <c r="I12" s="115"/>
      <c r="K12" s="19"/>
      <c r="O12" s="19"/>
    </row>
    <row r="13" spans="2:15" x14ac:dyDescent="0.25">
      <c r="B13" s="2" t="s">
        <v>84</v>
      </c>
      <c r="C13" s="69">
        <v>100630895.05</v>
      </c>
      <c r="D13" s="70"/>
      <c r="E13" s="71"/>
      <c r="G13" s="69">
        <v>155748664.06</v>
      </c>
      <c r="H13" s="70"/>
      <c r="I13" s="71"/>
      <c r="K13" s="37"/>
    </row>
    <row r="14" spans="2:15" x14ac:dyDescent="0.25">
      <c r="B14" s="2" t="s">
        <v>37</v>
      </c>
      <c r="C14" s="66">
        <f>SUM(C18:C29)</f>
        <v>0</v>
      </c>
      <c r="D14" s="67"/>
      <c r="E14" s="68"/>
      <c r="G14" s="66">
        <f>SUM(G18:G29)</f>
        <v>0</v>
      </c>
      <c r="H14" s="67"/>
      <c r="I14" s="68"/>
    </row>
    <row r="15" spans="2:15" x14ac:dyDescent="0.25">
      <c r="B15" s="2" t="s">
        <v>38</v>
      </c>
      <c r="C15" s="66">
        <f>SUM(D18:D29)</f>
        <v>1939723.48</v>
      </c>
      <c r="D15" s="67"/>
      <c r="E15" s="68"/>
      <c r="G15" s="66">
        <f>SUM(H18:H29)</f>
        <v>1058585.47</v>
      </c>
      <c r="H15" s="67"/>
      <c r="I15" s="68"/>
    </row>
    <row r="16" spans="2:15" x14ac:dyDescent="0.25">
      <c r="B16" s="2" t="s">
        <v>39</v>
      </c>
      <c r="C16" s="66">
        <f>SUM(E18:E29)</f>
        <v>540873.72</v>
      </c>
      <c r="D16" s="67"/>
      <c r="E16" s="68"/>
      <c r="G16" s="66">
        <f>SUM(I18:I29)</f>
        <v>927418.4</v>
      </c>
      <c r="H16" s="67"/>
      <c r="I16" s="68"/>
    </row>
    <row r="17" spans="2:15" x14ac:dyDescent="0.25">
      <c r="B17" s="6" t="s">
        <v>40</v>
      </c>
      <c r="C17" s="6" t="s">
        <v>41</v>
      </c>
      <c r="D17" s="6" t="s">
        <v>42</v>
      </c>
      <c r="E17" s="6" t="s">
        <v>43</v>
      </c>
      <c r="G17" s="6" t="s">
        <v>41</v>
      </c>
      <c r="H17" s="6" t="s">
        <v>42</v>
      </c>
      <c r="I17" s="6" t="s">
        <v>43</v>
      </c>
    </row>
    <row r="18" spans="2:15" x14ac:dyDescent="0.25">
      <c r="B18" s="7" t="s">
        <v>44</v>
      </c>
      <c r="C18" s="8"/>
      <c r="D18" s="65">
        <v>1939723.48</v>
      </c>
      <c r="E18" s="117">
        <v>540873.72</v>
      </c>
      <c r="G18" s="8">
        <v>0</v>
      </c>
      <c r="H18" s="116">
        <v>1058585.47</v>
      </c>
      <c r="I18" s="118">
        <v>927418.4</v>
      </c>
    </row>
    <row r="19" spans="2:15" x14ac:dyDescent="0.25">
      <c r="B19" s="11" t="s">
        <v>45</v>
      </c>
      <c r="C19" s="8"/>
      <c r="D19" s="65"/>
      <c r="E19" s="65"/>
      <c r="G19" s="8">
        <v>0</v>
      </c>
      <c r="H19" s="65"/>
      <c r="I19" s="65"/>
    </row>
    <row r="20" spans="2:15" x14ac:dyDescent="0.25">
      <c r="B20" s="11" t="s">
        <v>46</v>
      </c>
      <c r="C20" s="8"/>
      <c r="D20" s="65"/>
      <c r="E20" s="65"/>
      <c r="G20" s="8">
        <v>0</v>
      </c>
      <c r="H20" s="65"/>
      <c r="I20" s="65"/>
    </row>
    <row r="21" spans="2:15" x14ac:dyDescent="0.25">
      <c r="B21" s="11" t="s">
        <v>47</v>
      </c>
      <c r="C21" s="8"/>
      <c r="D21" s="65"/>
      <c r="E21" s="65"/>
      <c r="G21" s="8">
        <v>0</v>
      </c>
      <c r="H21" s="65"/>
      <c r="I21" s="65"/>
    </row>
    <row r="22" spans="2:15" x14ac:dyDescent="0.25">
      <c r="B22" s="11" t="s">
        <v>48</v>
      </c>
      <c r="C22" s="8"/>
      <c r="D22" s="65"/>
      <c r="E22" s="65"/>
      <c r="G22" s="8">
        <v>0</v>
      </c>
      <c r="H22" s="65"/>
      <c r="I22" s="65"/>
    </row>
    <row r="23" spans="2:15" x14ac:dyDescent="0.25">
      <c r="B23" s="11" t="s">
        <v>49</v>
      </c>
      <c r="C23" s="8"/>
      <c r="D23" s="65"/>
      <c r="E23" s="65"/>
      <c r="G23" s="8">
        <v>0</v>
      </c>
      <c r="H23" s="65"/>
      <c r="I23" s="65"/>
    </row>
    <row r="24" spans="2:15" x14ac:dyDescent="0.25">
      <c r="B24" s="11" t="s">
        <v>50</v>
      </c>
      <c r="C24" s="8"/>
      <c r="D24" s="65"/>
      <c r="E24" s="65"/>
      <c r="G24" s="8">
        <v>0</v>
      </c>
      <c r="H24" s="65"/>
      <c r="I24" s="65"/>
    </row>
    <row r="25" spans="2:15" x14ac:dyDescent="0.25">
      <c r="B25" s="11" t="s">
        <v>51</v>
      </c>
      <c r="C25" s="8"/>
      <c r="D25" s="65"/>
      <c r="E25" s="65"/>
      <c r="G25" s="8">
        <v>0</v>
      </c>
      <c r="H25" s="65"/>
      <c r="I25" s="65"/>
    </row>
    <row r="26" spans="2:15" x14ac:dyDescent="0.25">
      <c r="B26" s="11" t="s">
        <v>52</v>
      </c>
      <c r="C26" s="8"/>
      <c r="D26" s="65"/>
      <c r="E26" s="65"/>
      <c r="G26" s="8">
        <v>0</v>
      </c>
      <c r="H26" s="65"/>
      <c r="I26" s="65"/>
      <c r="L26" s="26"/>
    </row>
    <row r="27" spans="2:15" x14ac:dyDescent="0.25">
      <c r="B27" s="11" t="s">
        <v>53</v>
      </c>
      <c r="C27" s="8"/>
      <c r="D27" s="65"/>
      <c r="E27" s="65"/>
      <c r="G27" s="8">
        <v>0</v>
      </c>
      <c r="H27" s="65"/>
      <c r="I27" s="65"/>
      <c r="L27" s="26"/>
    </row>
    <row r="28" spans="2:15" x14ac:dyDescent="0.25">
      <c r="B28" s="11" t="s">
        <v>54</v>
      </c>
      <c r="C28" s="8"/>
      <c r="D28" s="65"/>
      <c r="E28" s="65"/>
      <c r="G28" s="8">
        <v>0</v>
      </c>
      <c r="H28" s="65"/>
      <c r="I28" s="65"/>
      <c r="L28" s="26"/>
    </row>
    <row r="29" spans="2:15" x14ac:dyDescent="0.25">
      <c r="B29" s="12" t="s">
        <v>55</v>
      </c>
      <c r="C29" s="8"/>
      <c r="D29" s="65"/>
      <c r="E29" s="65"/>
      <c r="G29" s="8">
        <v>0</v>
      </c>
      <c r="H29" s="65"/>
      <c r="I29" s="65"/>
      <c r="L29" s="26"/>
    </row>
    <row r="30" spans="2:15" x14ac:dyDescent="0.25">
      <c r="B30" s="13" t="s">
        <v>56</v>
      </c>
      <c r="C30" s="14">
        <f>SUM(C18:C29)</f>
        <v>0</v>
      </c>
      <c r="D30" s="14">
        <f>SUM(D18:D29)</f>
        <v>1939723.48</v>
      </c>
      <c r="E30" s="14">
        <f>SUM(E18:E29)</f>
        <v>540873.72</v>
      </c>
      <c r="G30" s="14">
        <f>SUM(G18:G29)</f>
        <v>0</v>
      </c>
      <c r="H30" s="14">
        <f>SUM(H18:H29)</f>
        <v>1058585.47</v>
      </c>
      <c r="I30" s="14">
        <f>SUM(I18:I29)</f>
        <v>927418.4</v>
      </c>
      <c r="L30" s="25"/>
    </row>
    <row r="31" spans="2:15" x14ac:dyDescent="0.25">
      <c r="E31" s="15"/>
      <c r="I31" s="15"/>
      <c r="L31" s="25"/>
    </row>
    <row r="32" spans="2:15" s="21" customFormat="1" x14ac:dyDescent="0.25">
      <c r="B32" s="21" t="s">
        <v>62</v>
      </c>
      <c r="I32" s="22"/>
      <c r="K32" s="23"/>
      <c r="L32" s="28"/>
      <c r="O32" s="23"/>
    </row>
    <row r="33" spans="2:15" s="21" customFormat="1" x14ac:dyDescent="0.25">
      <c r="B33" s="24" t="s">
        <v>81</v>
      </c>
      <c r="K33" s="23"/>
      <c r="L33" s="29"/>
      <c r="O33" s="23"/>
    </row>
    <row r="34" spans="2:15" s="21" customFormat="1" x14ac:dyDescent="0.25">
      <c r="K34" s="23"/>
      <c r="L34" s="27"/>
      <c r="O34" s="23"/>
    </row>
    <row r="35" spans="2:15" ht="32.25" customHeight="1" x14ac:dyDescent="0.25">
      <c r="L35" s="26"/>
    </row>
    <row r="36" spans="2:15" x14ac:dyDescent="0.25">
      <c r="L36" s="30"/>
    </row>
    <row r="37" spans="2:15" x14ac:dyDescent="0.25">
      <c r="L37" s="26"/>
    </row>
    <row r="38" spans="2:15" x14ac:dyDescent="0.25">
      <c r="E38" s="18"/>
    </row>
    <row r="39" spans="2:15" x14ac:dyDescent="0.25">
      <c r="E39" s="18"/>
    </row>
    <row r="40" spans="2:15" x14ac:dyDescent="0.25">
      <c r="E40" s="18"/>
    </row>
    <row r="41" spans="2:15" x14ac:dyDescent="0.25">
      <c r="E41" s="18"/>
    </row>
    <row r="42" spans="2:15" x14ac:dyDescent="0.25">
      <c r="E42" s="18"/>
    </row>
  </sheetData>
  <mergeCells count="32">
    <mergeCell ref="C16:E16"/>
    <mergeCell ref="G16:I16"/>
    <mergeCell ref="C13:E13"/>
    <mergeCell ref="G13:I13"/>
    <mergeCell ref="C14:E14"/>
    <mergeCell ref="G14:I14"/>
    <mergeCell ref="C15:E15"/>
    <mergeCell ref="G15:I15"/>
    <mergeCell ref="C10:E10"/>
    <mergeCell ref="G10:I10"/>
    <mergeCell ref="C11:E11"/>
    <mergeCell ref="G11:I11"/>
    <mergeCell ref="C12:E12"/>
    <mergeCell ref="G12:I12"/>
    <mergeCell ref="C7:E7"/>
    <mergeCell ref="G7:I7"/>
    <mergeCell ref="C8:E8"/>
    <mergeCell ref="G8:I8"/>
    <mergeCell ref="C9:E9"/>
    <mergeCell ref="G9:I9"/>
    <mergeCell ref="C4:E4"/>
    <mergeCell ref="G4:I4"/>
    <mergeCell ref="C5:E5"/>
    <mergeCell ref="G5:I5"/>
    <mergeCell ref="C6:E6"/>
    <mergeCell ref="G6:I6"/>
    <mergeCell ref="C1:E1"/>
    <mergeCell ref="G1:I1"/>
    <mergeCell ref="C2:E2"/>
    <mergeCell ref="G2:I2"/>
    <mergeCell ref="C3:E3"/>
    <mergeCell ref="G3:I3"/>
  </mergeCells>
  <conditionalFormatting sqref="C18:D29 E23:E29">
    <cfRule type="cellIs" dxfId="8" priority="9" operator="equal">
      <formula>0</formula>
    </cfRule>
  </conditionalFormatting>
  <conditionalFormatting sqref="C12 C13:E13 C10 C11:E11 C2:E9">
    <cfRule type="containsBlanks" dxfId="7" priority="8">
      <formula>LEN(TRIM(C2))=0</formula>
    </cfRule>
  </conditionalFormatting>
  <conditionalFormatting sqref="G18:H19 G21:G22 G23:I29">
    <cfRule type="cellIs" dxfId="6" priority="7" operator="equal">
      <formula>0</formula>
    </cfRule>
  </conditionalFormatting>
  <conditionalFormatting sqref="G11:I13 G10 G2:I9">
    <cfRule type="containsBlanks" dxfId="5" priority="6">
      <formula>LEN(TRIM(G2))=0</formula>
    </cfRule>
  </conditionalFormatting>
  <conditionalFormatting sqref="H21:H22">
    <cfRule type="cellIs" dxfId="4" priority="5" operator="equal">
      <formula>0</formula>
    </cfRule>
  </conditionalFormatting>
  <conditionalFormatting sqref="I18:I22">
    <cfRule type="cellIs" dxfId="3" priority="4" operator="equal">
      <formula>0</formula>
    </cfRule>
  </conditionalFormatting>
  <conditionalFormatting sqref="E18:E22">
    <cfRule type="cellIs" dxfId="2" priority="3" operator="equal">
      <formula>0</formula>
    </cfRule>
  </conditionalFormatting>
  <conditionalFormatting sqref="G20">
    <cfRule type="cellIs" dxfId="1" priority="2" operator="equal">
      <formula>0</formula>
    </cfRule>
  </conditionalFormatting>
  <conditionalFormatting sqref="H20">
    <cfRule type="cellIs" dxfId="0" priority="1" operator="equal">
      <formula>0</formula>
    </cfRule>
  </conditionalFormatting>
  <dataValidations disablePrompts="1" count="51"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I10">
      <formula1>0</formula1>
      <formula2>#REF!</formula2>
    </dataValidation>
    <dataValidation type="decimal" allowBlank="1" showInputMessage="1" showErrorMessage="1" errorTitle="ERROR DE CAPTURA" error="El monto disponible no puede ser mayor al monto de contratación o un número negativo" promptTitle="Descripción:" prompt="Importe dispuesto de la operación financiera por la entidad pública del techo o cartera ofrecida por la institución crediticia." sqref="G6:I7">
      <formula1>0</formula1>
      <formula2>G5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C10:E10 G10:H10">
      <formula1>0</formula1>
      <formula2>E31</formula2>
    </dataValidation>
    <dataValidation type="decimal" allowBlank="1" showInputMessage="1" showErrorMessage="1" errorTitle="NÚMERO INVALIDO" error="La amortización no puede ser mayor al saldo al inicio del ejercicio o un número negativo." sqref="C15:E15 G15:I15">
      <formula1>0</formula1>
      <formula2>C13</formula2>
    </dataValidation>
    <dataValidation type="date" operator="greaterThan" allowBlank="1" showInputMessage="1" showErrorMessage="1" errorTitle="FECHA INVALIDA" error="La fecha de vencimiento no puede ser menor a la fecha de inicio del crédito." promptTitle="Descripción:" prompt="Día, mes y año de la última amortización a capital." sqref="C9:E9 G9:I9">
      <formula1>C8</formula1>
    </dataValidation>
    <dataValidation type="decimal" showInputMessage="1" showErrorMessage="1" errorTitle="NÚMERO INVALIDO" error="El saldo no puede ser mayor al monto dispuesto del crédito o un número negativo. " promptTitle="Descripción:" prompt="Importe del saldo del crédito al día último del ejercicio anterior y con el que se partirá durante el ejercico siguiente." sqref="C13:E13 G13:I13">
      <formula1>0</formula1>
      <formula2>C7</formula2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C3:E3">
      <formula1>#REF!</formula1>
    </dataValidation>
    <dataValidation type="decimal" operator="greaterThanOrEqual" allowBlank="1" showInputMessage="1" showErrorMessage="1" errorTitle="NÚMERO INVALIDO" error="El empréstito no debe de ser un número negativo" sqref="C14:E14 G14:I14">
      <formula1>0</formula1>
    </dataValidation>
    <dataValidation type="decimal" operator="greaterThanOrEqual" allowBlank="1" showInputMessage="1" showErrorMessage="1" errorTitle="NÚMERO INVALIDO" error="El interés pagado no debe de ser un número negativo" sqref="C16:E16 G16:I16">
      <formula1>0</formula1>
    </dataValidation>
    <dataValidation allowBlank="1" showInputMessage="1" showErrorMessage="1" promptTitle="Descripción:" prompt="Nombre o razón social de la institución con la cual se tiene la contratación del crédito." sqref="C4:E4 G4:I4"/>
    <dataValidation allowBlank="1" showInputMessage="1" showErrorMessage="1" promptTitle="Descripción:" prompt="Relación general de la aplicación o destino del empréstito." sqref="C12 G12:I12"/>
    <dataValidation type="decimal" operator="greaterThanOrEqual" allowBlank="1" showInputMessage="1" showErrorMessage="1" errorTitle="NÚMERO INVALIDO" error="El importe de empréstito no puede ser un número negativo." promptTitle="ENERO" prompt="Monto de operaciones de financiamiento durante el mes de enero." sqref="C18 G18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FEBRERO" prompt="Monto de operaciones de financiamiento durante el mes de febrero." sqref="C19 G19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RZO" prompt="Monto de operaciones de financiamiento durante el mes de marzo." sqref="C20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BRIL" prompt="Monto de operaciones de financiamiento durante el mes de abril." sqref="C21 G20:G21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YO" prompt="Monto de operaciones de financiamiento durante el mes de mayo." sqref="C22 G22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JUNIO" prompt="Monto de operaciones de financiamiento durante el mes de junio." sqref="C23:C24 G23:G24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GOSTO" prompt="Monto de operaciones de financiamiento durante el mes de agosto." sqref="C25 G25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SEPTIEMBRE" prompt="Monto de operaciones de financiamiento durante el mes de septiembre." sqref="C26 G26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OCTUBRE" prompt="Monto de operaciones de financiamiento durante el mes de octubre." sqref="C27 G27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NOVIEMBRE" prompt="Monto de operaciones de financiamiento durante el mes de noviembre." sqref="C28 G28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DICIEMBRE" prompt="Monto de operaciones de financiamiento durante el mes de diciembre." sqref="C29 G29">
      <formula1>0</formula1>
    </dataValidation>
    <dataValidation allowBlank="1" showInputMessage="1" showErrorMessage="1" promptTitle="Descripción:" prompt="Rubro contable conforme a la Lista de Cuentas de la entidad pública, armonizada al Plan de Cuentas del CONAC; en otros términos el número de 5 digítos del Plan de Cuentas más los números de las subcuentas que identifica al acreedor." sqref="C2:E2 G2:I2"/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C5:E5">
      <formula1>#REF!</formula1>
    </dataValidation>
    <dataValidation type="decimal" operator="greaterThanOrEqual" allowBlank="1" showInputMessage="1" showErrorMessage="1" errorTitle="ERROR DE CAPTURA" error="El monto de contratación debe ser un número mayor que cero." promptTitle="Descripción:" prompt="Límite o techo de la operación financiera otorgada por la institución crediticia para disponer por la entidad pública, conforme a sus programas." sqref="C6:E7">
      <formula1>0</formula1>
    </dataValidation>
    <dataValidation allowBlank="1" showInputMessage="1" showErrorMessage="1" promptTitle="Descripción:" prompt="Día, mes y año de recepción del empréstito." sqref="C8:E8 G8:I8"/>
    <dataValidation allowBlank="1" showInputMessage="1" showErrorMessage="1" promptTitle="Descripción:" prompt="Tipo de tasa contratada y especificaciones en el pago de intereses del crédito." sqref="C11:E11 G11:I11"/>
    <dataValidation type="decimal" operator="greaterThanOrEqual" allowBlank="1" showInputMessage="1" showErrorMessage="1" errorTitle="NÚMERO INVALIDO" error="El importe de amortizaciones no puede ser un número negativo" promptTitle="ENERO" prompt="Importe pagado, exclusivamente de este crédito, por la amortización de capital del mes de enero." sqref="D18 H1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FEBRERO" prompt="Importe pagado, exclusivamente de este crédito, por la amortización de capital del mes de febrero." sqref="D19 H19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RZO" prompt="Importe pagado, exclusivamente de este crédito, por la amortización de capital del mes de marzo." sqref="D20 H20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BRIL" prompt="Importe pagado, exclusivamente de este crédito, por la amortización de capital del mes de abril." sqref="D21 H21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YO" prompt="Importe pagado, exclusivamente de este crédito, por la amortización de capital del mes de mayo." sqref="D22 H22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JUNIO" prompt="Importe pagado, exclusivamente de este crédito, por la amortización de capital del mes de junio." sqref="D23:D24 H23:H24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GOSTO" prompt="Importe pagado, exclusivamente de este crédito, por la amortización de capital del mes de agosto." sqref="D25 H25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SEPTIEMBRE" prompt="Importe pagado, exclusivamente de este crédito, por la amortización de capital del mes de septiembre." sqref="D26 H26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OCTUBRE" prompt="Importe pagado, exclusivamente de este crédito, por la amortización de capital del mes de octubre." sqref="D27 H27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NOVIEMBRE" prompt="Importe pagado, exclusivamente de este crédito, por la amortización de capital del mes de noviembre." sqref="D28 H2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DICIEMBRE" prompt="Importe pagado, exclusivamente de este crédito, por la amortización de capital del mes de diciembre." sqref="D29 H29">
      <formula1>0</formula1>
    </dataValidation>
    <dataValidation type="decimal" operator="greaterThanOrEqual" allowBlank="1" showInputMessage="1" showErrorMessage="1" errorTitle="NÚMERO INVALIDO" error="El intéres no puede ser un número negativo." promptTitle="ENERO" prompt="Monto pagado por concepto de intereses exclusivamente del crédito." sqref="I18">
      <formula1>0</formula1>
    </dataValidation>
    <dataValidation type="decimal" operator="greaterThanOrEqual" allowBlank="1" showInputMessage="1" showErrorMessage="1" errorTitle="NÚMERO INVALIDO" error="El intéres no puede ser un número negativo." promptTitle="FEBRERO" prompt="Monto pagado por concepto de intereses exclusivamente del crédito." sqref="I19">
      <formula1>0</formula1>
    </dataValidation>
    <dataValidation type="decimal" operator="greaterThanOrEqual" allowBlank="1" showInputMessage="1" showErrorMessage="1" errorTitle="NÚMERO INVALIDO" error="El intéres no puede ser un número negativo." promptTitle="MARZO" prompt="Monto pagado por concepto de intereses exclusivamente del crédito." sqref="I20">
      <formula1>0</formula1>
    </dataValidation>
    <dataValidation type="decimal" operator="greaterThanOrEqual" allowBlank="1" showInputMessage="1" showErrorMessage="1" errorTitle="NÚMERO INVALIDO" error="El intéres no puede ser un número negativo." promptTitle="ABRIL" prompt="Monto pagado por concepto de intereses exclusivamente del crédito." sqref="I21">
      <formula1>0</formula1>
    </dataValidation>
    <dataValidation type="decimal" operator="greaterThanOrEqual" allowBlank="1" showInputMessage="1" showErrorMessage="1" errorTitle="NÚMERO INVALIDO" error="El intéres no puede ser un número negativo." promptTitle="MAYO" prompt="Monto pagado por concepto de intereses exclusivamente del crédito." sqref="I22">
      <formula1>0</formula1>
    </dataValidation>
    <dataValidation type="decimal" operator="greaterThanOrEqual" allowBlank="1" showInputMessage="1" showErrorMessage="1" errorTitle="NÚMERO INVALIDO" error="El intéres no puede ser un número negativo." promptTitle="JUNIO" prompt="Monto pagado por concepto de intereses exclusivamente del crédito." sqref="I23:I24 E18:E24">
      <formula1>0</formula1>
    </dataValidation>
    <dataValidation type="decimal" operator="greaterThanOrEqual" allowBlank="1" showInputMessage="1" showErrorMessage="1" errorTitle="NÚMERO INVALIDO" error="El intéres no puede ser un número negativo." promptTitle="AGOSTO" prompt="Monto pagado por concepto de intereses exclusivamente del crédito." sqref="E25 I25">
      <formula1>0</formula1>
    </dataValidation>
    <dataValidation type="decimal" operator="greaterThanOrEqual" allowBlank="1" showInputMessage="1" showErrorMessage="1" errorTitle="NÚMERO INVALIDO" error="El intéres no puede ser un número negativo." promptTitle="SEPTIEMBRE" prompt="Monto pagado por concepto de intereses exclusivamente del crédito." sqref="E26 I26">
      <formula1>0</formula1>
    </dataValidation>
    <dataValidation type="decimal" operator="greaterThanOrEqual" allowBlank="1" showInputMessage="1" showErrorMessage="1" errorTitle="NÚMERO INVALIDO" error="El intéres no puede ser un número negativo." promptTitle="OCTUBRE" prompt="Monto pagado por concepto de intereses exclusivamente del crédito." sqref="E27 I27">
      <formula1>0</formula1>
    </dataValidation>
    <dataValidation type="decimal" operator="greaterThanOrEqual" allowBlank="1" showInputMessage="1" showErrorMessage="1" errorTitle="NÚMERO INVALIDO" error="El intéres no puede ser un número negativo." promptTitle="NOVIEMBRE" prompt="Monto pagado por concepto de intereses exclusivamente del crédito." sqref="E28 I28">
      <formula1>0</formula1>
    </dataValidation>
    <dataValidation type="decimal" operator="greaterThanOrEqual" allowBlank="1" showInputMessage="1" showErrorMessage="1" errorTitle="NÚMERO INVALIDO" error="El intéres no puede ser un número negativo." promptTitle="DICIEMBRE" prompt="Monto pagado por concepto de intereses exclusivamente del crédito." sqref="E29 I29">
      <formula1>0</formula1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G3:I3">
      <formula1>$C$31:$C$33</formula1>
    </dataValidation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G5:I5">
      <formula1>$D$31:$D$32</formula1>
    </dataValidation>
  </dataValidations>
  <pageMargins left="0.70866141732283472" right="0.70866141732283472" top="0.74803149606299213" bottom="0.74803149606299213" header="0.31496062992125984" footer="0.31496062992125984"/>
  <pageSetup scale="6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G16"/>
  <sheetViews>
    <sheetView zoomScale="130" zoomScaleNormal="130" workbookViewId="0">
      <selection activeCell="E9" sqref="E9"/>
    </sheetView>
  </sheetViews>
  <sheetFormatPr baseColWidth="10" defaultRowHeight="15" x14ac:dyDescent="0.25"/>
  <cols>
    <col min="3" max="3" width="25.7109375" customWidth="1"/>
    <col min="4" max="4" width="5.7109375" customWidth="1"/>
    <col min="5" max="5" width="15.140625" bestFit="1" customWidth="1"/>
    <col min="6" max="6" width="22.85546875" style="17" bestFit="1" customWidth="1"/>
    <col min="7" max="7" width="11.42578125" style="17"/>
  </cols>
  <sheetData>
    <row r="6" spans="3:6" x14ac:dyDescent="0.25">
      <c r="C6" t="s">
        <v>72</v>
      </c>
      <c r="E6" s="17" t="s">
        <v>73</v>
      </c>
      <c r="F6" s="17" t="s">
        <v>79</v>
      </c>
    </row>
    <row r="7" spans="3:6" x14ac:dyDescent="0.25">
      <c r="E7" s="17"/>
    </row>
    <row r="8" spans="3:6" x14ac:dyDescent="0.25">
      <c r="E8" s="17"/>
    </row>
    <row r="9" spans="3:6" x14ac:dyDescent="0.25">
      <c r="C9" t="s">
        <v>77</v>
      </c>
      <c r="E9" s="17" t="s">
        <v>73</v>
      </c>
      <c r="F9" s="17" t="s">
        <v>78</v>
      </c>
    </row>
    <row r="10" spans="3:6" x14ac:dyDescent="0.25">
      <c r="E10" s="17"/>
    </row>
    <row r="11" spans="3:6" x14ac:dyDescent="0.25">
      <c r="E11" s="17"/>
    </row>
    <row r="12" spans="3:6" x14ac:dyDescent="0.25">
      <c r="C12" t="s">
        <v>74</v>
      </c>
      <c r="E12" s="17" t="s">
        <v>75</v>
      </c>
    </row>
    <row r="16" spans="3:6" x14ac:dyDescent="0.25">
      <c r="E16" s="17" t="s">
        <v>83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2015</vt:lpstr>
      <vt:lpstr>2019</vt:lpstr>
      <vt:lpstr>2020</vt:lpstr>
      <vt:lpstr>2021</vt:lpstr>
      <vt:lpstr>2022</vt:lpstr>
      <vt:lpstr>CUENTAS CONTABLES</vt:lpstr>
      <vt:lpstr>Hoja3</vt:lpstr>
      <vt:lpstr>'2019'!Área_de_impresión</vt:lpstr>
      <vt:lpstr>'2020'!Área_de_impresión</vt:lpstr>
      <vt:lpstr>'2021'!Área_de_impresión</vt:lpstr>
      <vt:lpstr>'2022'!Área_de_impresión</vt:lpstr>
    </vt:vector>
  </TitlesOfParts>
  <Company>www.intercambiosvirtuales.org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Likuit Snake</cp:lastModifiedBy>
  <cp:lastPrinted>2022-01-13T20:03:32Z</cp:lastPrinted>
  <dcterms:created xsi:type="dcterms:W3CDTF">2015-02-23T17:09:58Z</dcterms:created>
  <dcterms:modified xsi:type="dcterms:W3CDTF">2022-02-18T17:56:49Z</dcterms:modified>
</cp:coreProperties>
</file>