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Resp\Cambios\26-01-24\"/>
    </mc:Choice>
  </mc:AlternateContent>
  <xr:revisionPtr revIDLastSave="0" documentId="13_ncr:1_{58CC6074-32CD-46DC-B468-5DBB353D0EA1}" xr6:coauthVersionLast="47" xr6:coauthVersionMax="47" xr10:uidLastSave="{00000000-0000-0000-0000-000000000000}"/>
  <bookViews>
    <workbookView xWindow="25080" yWindow="-120" windowWidth="25440" windowHeight="15390" xr2:uid="{00000000-000D-0000-FFFF-FFFF00000000}"/>
  </bookViews>
  <sheets>
    <sheet name="JOEL" sheetId="1" r:id="rId1"/>
  </sheets>
  <externalReferences>
    <externalReference r:id="rId2"/>
    <externalReference r:id="rId3"/>
    <externalReference r:id="rId4"/>
    <externalReference r:id="rId5"/>
  </externalReferences>
  <definedNames>
    <definedName name="_xlnm._FilterDatabase" localSheetId="0" hidden="1">JOEL!$A$7:$R$107</definedName>
    <definedName name="_xlnm.Print_Area" localSheetId="0">JOEL!$A$1:$J$107</definedName>
    <definedName name="CM">#REF!</definedName>
    <definedName name="CONMET">#REF!</definedName>
    <definedName name="ddddd">#REF!</definedName>
    <definedName name="dfdfdf">#REF!</definedName>
    <definedName name="FI">#REF!</definedName>
    <definedName name="FO">#REF!</definedName>
    <definedName name="g">#REF!</definedName>
    <definedName name="Hidden_1_Tabla_3898644">[1]Hidden_1_Tabla_389864!$A$1:$A$3</definedName>
    <definedName name="Hidden_13">[2]Hidden_1!$A$1:$A$3</definedName>
    <definedName name="Hidden_24">[2]Hidden_2!$A$1:$A$5</definedName>
    <definedName name="Hidden_335">[3]Hidden_3!$A$1:$A$2</definedName>
    <definedName name="Hidden_341">[2]Hidden_3!$A$1:$A$3</definedName>
    <definedName name="Hidden_35">[1]Hidden_3!$A$1:$A$2</definedName>
    <definedName name="Hidden_416">[1]Hidden_4!$A$1:$A$26</definedName>
    <definedName name="Hidden_423">[4]Hidden_4!$A$1:$A$26</definedName>
    <definedName name="Hidden_448">[2]Hidden_4!$A$1:$A$3</definedName>
    <definedName name="Hidden_520">[1]Hidden_5!$A$1:$A$41</definedName>
    <definedName name="Hidden_527">[4]Hidden_5!$A$1:$A$41</definedName>
    <definedName name="Hidden_549">[2]Hidden_5!$A$1:$A$2</definedName>
    <definedName name="Hidden_627">[1]Hidden_6!$A$1:$A$32</definedName>
    <definedName name="Hidden_634">[4]Hidden_6!$A$1:$A$32</definedName>
    <definedName name="Hidden_755">[1]Hidden_7!$A$1:$A$2</definedName>
    <definedName name="Hidden_761">[4]Hidden_7!$A$1:$A$3</definedName>
    <definedName name="mio">#REF!</definedName>
    <definedName name="PEFLIBRE">#REF!</definedName>
    <definedName name="_xlnm.Print_Titles" localSheetId="0">JOEL!$1:$6</definedName>
    <definedName name="Z_40EA7E59_3C72_4D30_ABFC_216653B2BE72_.wvu.Cols" localSheetId="0" hidden="1">JOEL!#REF!,JOEL!#REF!</definedName>
    <definedName name="Z_40EA7E59_3C72_4D30_ABFC_216653B2BE72_.wvu.FilterData" localSheetId="0" hidden="1">JOEL!$A$7:$G$41</definedName>
    <definedName name="Z_40EA7E59_3C72_4D30_ABFC_216653B2BE72_.wvu.PrintArea" localSheetId="0" hidden="1">JOEL!$A$1:$G$41</definedName>
    <definedName name="Z_40EA7E59_3C72_4D30_ABFC_216653B2BE72_.wvu.PrintTitles" localSheetId="0" hidden="1">JOEL!$1:$6</definedName>
    <definedName name="Z_40EA7E59_3C72_4D30_ABFC_216653B2BE72_.wvu.Rows" localSheetId="0" hidden="1">JOEL!#REF!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1" l="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8" i="1"/>
  <c r="H74" i="1"/>
  <c r="I9" i="1" l="1"/>
  <c r="I10" i="1"/>
  <c r="I11" i="1"/>
  <c r="I12" i="1"/>
  <c r="I13" i="1"/>
  <c r="I14" i="1"/>
  <c r="I15" i="1"/>
  <c r="I16" i="1"/>
  <c r="I17" i="1"/>
  <c r="I18" i="1"/>
  <c r="I19" i="1"/>
  <c r="I20" i="1"/>
  <c r="I21" i="1"/>
  <c r="I22" i="1"/>
  <c r="I23" i="1"/>
  <c r="I24" i="1"/>
  <c r="I25" i="1"/>
  <c r="I26" i="1"/>
  <c r="I27" i="1"/>
  <c r="I28" i="1"/>
  <c r="I29" i="1"/>
  <c r="I30" i="1"/>
  <c r="I42" i="1"/>
  <c r="I43" i="1"/>
  <c r="I44" i="1"/>
  <c r="I45" i="1"/>
  <c r="I46" i="1"/>
  <c r="I47" i="1"/>
  <c r="I48" i="1"/>
  <c r="I49" i="1"/>
  <c r="I50" i="1"/>
  <c r="I51" i="1"/>
  <c r="I52" i="1"/>
  <c r="I53" i="1"/>
  <c r="I55" i="1"/>
  <c r="I56" i="1"/>
  <c r="I60" i="1"/>
  <c r="I61" i="1"/>
  <c r="I62" i="1"/>
  <c r="I65" i="1"/>
  <c r="I66" i="1"/>
  <c r="I67" i="1"/>
  <c r="I68" i="1"/>
  <c r="I69" i="1"/>
  <c r="I70" i="1"/>
  <c r="I71" i="1"/>
  <c r="I72" i="1"/>
  <c r="I73" i="1"/>
  <c r="I74" i="1"/>
  <c r="I75" i="1"/>
  <c r="I76" i="1"/>
  <c r="I77" i="1"/>
  <c r="I78" i="1"/>
  <c r="I79" i="1"/>
  <c r="I80" i="1"/>
  <c r="I81" i="1"/>
  <c r="I82" i="1"/>
  <c r="I83" i="1"/>
  <c r="I84" i="1"/>
  <c r="I85" i="1"/>
  <c r="I86" i="1"/>
  <c r="I87" i="1"/>
  <c r="I88" i="1"/>
  <c r="I89" i="1"/>
  <c r="I90" i="1"/>
  <c r="I91" i="1"/>
  <c r="I8" i="1"/>
  <c r="I93" i="1"/>
  <c r="I94" i="1"/>
  <c r="I95" i="1"/>
  <c r="I96" i="1"/>
  <c r="I97" i="1"/>
  <c r="I98" i="1"/>
  <c r="I99" i="1"/>
  <c r="I101" i="1"/>
  <c r="I103" i="1"/>
  <c r="I104" i="1"/>
  <c r="I105" i="1"/>
  <c r="I106" i="1"/>
  <c r="I107" i="1"/>
  <c r="I92" i="1"/>
  <c r="F107" i="1"/>
  <c r="F106" i="1"/>
  <c r="F105" i="1"/>
  <c r="F104" i="1"/>
  <c r="F103" i="1"/>
  <c r="E102" i="1"/>
  <c r="F102" i="1" s="1"/>
  <c r="F101" i="1"/>
  <c r="G100" i="1"/>
  <c r="E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G64" i="1"/>
  <c r="E64" i="1"/>
  <c r="E63" i="1"/>
  <c r="F63" i="1" s="1"/>
  <c r="F62" i="1"/>
  <c r="F61" i="1"/>
  <c r="F60" i="1"/>
  <c r="E59" i="1"/>
  <c r="I59" i="1" s="1"/>
  <c r="E58" i="1"/>
  <c r="F58" i="1" s="1"/>
  <c r="E57" i="1"/>
  <c r="F56" i="1"/>
  <c r="F55" i="1"/>
  <c r="E54" i="1"/>
  <c r="F54" i="1" s="1"/>
  <c r="F53" i="1"/>
  <c r="F52" i="1"/>
  <c r="F51" i="1"/>
  <c r="F50" i="1"/>
  <c r="F49" i="1"/>
  <c r="F48" i="1"/>
  <c r="F47" i="1"/>
  <c r="F46" i="1"/>
  <c r="F45" i="1"/>
  <c r="F44" i="1"/>
  <c r="F43" i="1"/>
  <c r="F42" i="1"/>
  <c r="G41" i="1"/>
  <c r="E41" i="1"/>
  <c r="E40" i="1"/>
  <c r="I40" i="1" s="1"/>
  <c r="E39" i="1"/>
  <c r="F39" i="1" s="1"/>
  <c r="E38" i="1"/>
  <c r="F38" i="1" s="1"/>
  <c r="E37" i="1"/>
  <c r="E36" i="1"/>
  <c r="E35" i="1"/>
  <c r="I35" i="1" s="1"/>
  <c r="E34" i="1"/>
  <c r="E33" i="1"/>
  <c r="F33" i="1" s="1"/>
  <c r="E32" i="1"/>
  <c r="E31" i="1"/>
  <c r="F31" i="1" s="1"/>
  <c r="F30" i="1"/>
  <c r="F29" i="1"/>
  <c r="F28" i="1"/>
  <c r="F27" i="1"/>
  <c r="F26" i="1"/>
  <c r="F25" i="1"/>
  <c r="F24" i="1"/>
  <c r="F23" i="1"/>
  <c r="F22" i="1"/>
  <c r="F21" i="1"/>
  <c r="F20" i="1"/>
  <c r="F19" i="1"/>
  <c r="F18" i="1"/>
  <c r="F17" i="1"/>
  <c r="F16" i="1"/>
  <c r="F15" i="1"/>
  <c r="F14" i="1"/>
  <c r="F13" i="1"/>
  <c r="F12" i="1"/>
  <c r="F11" i="1"/>
  <c r="F10" i="1"/>
  <c r="F9" i="1"/>
  <c r="F8" i="1"/>
  <c r="I32" i="1" l="1"/>
  <c r="I31" i="1"/>
  <c r="F41" i="1"/>
  <c r="I41" i="1"/>
  <c r="F64" i="1"/>
  <c r="F34" i="1"/>
  <c r="I54" i="1"/>
  <c r="I102" i="1"/>
  <c r="F40" i="1"/>
  <c r="I64" i="1"/>
  <c r="I63" i="1"/>
  <c r="I39" i="1"/>
  <c r="I38" i="1"/>
  <c r="F59" i="1"/>
  <c r="I37" i="1"/>
  <c r="F32" i="1"/>
  <c r="I36" i="1"/>
  <c r="I58" i="1"/>
  <c r="I34" i="1"/>
  <c r="I57" i="1"/>
  <c r="I33" i="1"/>
  <c r="F100" i="1"/>
  <c r="F57" i="1"/>
  <c r="I100" i="1"/>
  <c r="F37" i="1"/>
  <c r="F36" i="1"/>
  <c r="F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JOEL BENJAMIN MARQUEZ TEJEDA</author>
  </authors>
  <commentList>
    <comment ref="B47" authorId="0" shapeId="0" xr:uid="{00000000-0006-0000-0000-000001000000}">
      <text>
        <r>
          <rPr>
            <b/>
            <sz val="9"/>
            <color indexed="81"/>
            <rFont val="Tahoma"/>
            <family val="2"/>
          </rPr>
          <t>JOEL BENJAMIN MARQUEZ TEJEDA:</t>
        </r>
        <r>
          <rPr>
            <sz val="9"/>
            <color indexed="81"/>
            <rFont val="Tahoma"/>
            <family val="2"/>
          </rPr>
          <t xml:space="preserve">
cambio de nombre en el diferimiento el cual era: Pavimentación con concreto hidráulico en Blvd Granada, incluye: red de agua potable, red alcantarillado, alumbrado público, machuelos y banquetas, en el fraccionamiento de Lomas del Mirador, municipio de Tlajomulco de Zúñiga, Jalisco., apartir del 15 de agosto del 2023</t>
        </r>
      </text>
    </comment>
    <comment ref="B59" authorId="0" shapeId="0" xr:uid="{00000000-0006-0000-0000-000002000000}">
      <text>
        <r>
          <rPr>
            <b/>
            <sz val="9"/>
            <color indexed="81"/>
            <rFont val="Tahoma"/>
            <family val="2"/>
          </rPr>
          <t>JOEL BENJAMIN MARQUEZ TEJEDA:</t>
        </r>
        <r>
          <rPr>
            <sz val="9"/>
            <color indexed="81"/>
            <rFont val="Tahoma"/>
            <family val="2"/>
          </rPr>
          <t xml:space="preserve">
Se cambio el nombre de la obra que era: Pavimentación con concreto hidráulico y obras complementarias en la av. Camino Antiguo a San Isidro Mazatepec (camino a los Ocotes), primera etapa, municipio de Tlajomulco de Zúñiga, Jalisco.</t>
        </r>
      </text>
    </comment>
  </commentList>
</comments>
</file>

<file path=xl/sharedStrings.xml><?xml version="1.0" encoding="utf-8"?>
<sst xmlns="http://schemas.openxmlformats.org/spreadsheetml/2006/main" count="313" uniqueCount="289">
  <si>
    <t>DIRECCIÓN GENERAL DE OBRAS PÚBLICAS - TLAJOMULCO DE ZÚÑIGA, JALISCO</t>
  </si>
  <si>
    <t>OBRAS PRESUPUESTO (•2023•)</t>
  </si>
  <si>
    <t>N°</t>
  </si>
  <si>
    <t>OBRA ó SERVICIO</t>
  </si>
  <si>
    <t>CONTRATISTA</t>
  </si>
  <si>
    <t>CONTRATO</t>
  </si>
  <si>
    <t xml:space="preserve">% </t>
  </si>
  <si>
    <t xml:space="preserve">CONTRATO </t>
  </si>
  <si>
    <t>CONVENIO</t>
  </si>
  <si>
    <t>Supervisión externa Técnica y Administrativa, y Control de Obra referente a la ampliación de la planta potabilizadora El Zapote, de 135 a 270 l/s conocida como "Tlajomulco I" municipio de Tlajomulco de Zúñiga, Jalisco.</t>
  </si>
  <si>
    <t>Ayma Ingeniería y Consultoría, S.A. de C.V.</t>
  </si>
  <si>
    <t>DGOP-SER-MUN-RP-AD-001-23</t>
  </si>
  <si>
    <t>Control de calidad y estudios de mecánica de suelos, de diferentes obras del programa 2023, municipio de Tlajomulco de Zúñiga, Jalisco.</t>
  </si>
  <si>
    <t>Lend Servicios Profesionales, S.A. de C.V.</t>
  </si>
  <si>
    <t>DGOP-PY-MUN-RP-AD-002-23</t>
  </si>
  <si>
    <t>Rehabilitación de vialidad existente de asfalto, consistente en bacheo preventivo, sello de vialidades y balizamiento, sobre la calle Monte Sevilla, entre Av. Granada hasta Av. Lomas del Mirador, fraccionamiento Chulavista, y trabajos de contingencia a base mantenimiento correctivo como lo es de reparación de socavones en vialidades en la zona de Santa Anita y Camino Real a Colima, localidad de San Agustín, municipio de Tlajomulco de Zúñiga, Jalisco.</t>
  </si>
  <si>
    <t>Grupo de Ingenieros Topográfos en la Construcción,  S.A. de C.V.</t>
  </si>
  <si>
    <t>DGOP-CA-MUN-RP-AD-003-23</t>
  </si>
  <si>
    <t>Trabajos de contingencia a base de reparación de drenaje sanitario sobre Circuito Metropolitano Sur, en la localidad de San Miguel Cuyutlán, reparación de drenaje sanitario en la localidad de San Sebastián El Grande y reparaciones necesarias para el socavón en el fraccionamiento El Refugio, municipio de Tlajomulco de Zúñiga, Jalisco.</t>
  </si>
  <si>
    <t>Pamira Inmobiliaria, S.A. de C.V.</t>
  </si>
  <si>
    <t>DGOP-CA-MUN-RP-AD-004-23</t>
  </si>
  <si>
    <t>Construcción de módulo de atención a personas con autismo y rehabilitación de impermeabilizante en edificios existentes del centro de estimulación para personas con discapacidad intelectual (CENDI), fraccionamiento Santa Fe, municipio de Tlajomulco de Zúñiga, Jalisco.</t>
  </si>
  <si>
    <t>L &amp; A Ejecución, Construcción y  Proyectos Coorporativo JM, S.A. de C.V.</t>
  </si>
  <si>
    <t>DGOP-IM-MUN-RP-CSS-005-23</t>
  </si>
  <si>
    <t>Continuación de alumbrado público sobre camino a La Providencia, Cabecera Municipal de Tlajomulco de Zúñiga, Jalisco</t>
  </si>
  <si>
    <t>Fausto Garnica Padilla</t>
  </si>
  <si>
    <t>DGOP-AP-MUN-RP-AD-006-23</t>
  </si>
  <si>
    <t>Rehabilitación de vialidades de asfalto en calle Punta Mallorca, de camino a la presa a Adolf B. Horn, y del ingreso al fraccionamiento Casa Fuerte, en zona López Mateos, municipio de Tlajomulco de Zúñiga, Jalisco.</t>
  </si>
  <si>
    <t>Emulsiones, Sellos y Pavimentos Asfalticos, S.A. de C.V.</t>
  </si>
  <si>
    <t>DGOP-CA-MUN-RP-AD-007-23</t>
  </si>
  <si>
    <t>Trabajos complementarios como apoyo a espacios públicos para las mesas de paz, conocidas como "Paz a Tlajo", implementando una limpieza general en las diferentes zonas, ejercicio fiscal 2023, municipio de Tlajomulco de Zúñiga, Jalisco.</t>
  </si>
  <si>
    <t>Consorcio Constructor Adobes, S.A. de C.V.</t>
  </si>
  <si>
    <t>DGOP-IM-MUN-RP-AD-008-23</t>
  </si>
  <si>
    <t>Rehabilitación de colector sanitario ubicado en El Canal, y construcción de muro de mampostería, en el fraccionamiento Altea, localidad de San Agustín, municipio de Tlajomulco de Zúñiga, Jalisco.</t>
  </si>
  <si>
    <t>Ingeniería Aplicada DCR, S.A. de C.V.</t>
  </si>
  <si>
    <t>DGOP-AP-MUN-RP-AD-009-23</t>
  </si>
  <si>
    <t>Reconstrucción de gaviones en el arroyo La Colorada y limpieza y desazolve de colector Lagunitas, en la localidad de San Agustín, municipio de Tlajomulco de Zúñiga, Jalisco.</t>
  </si>
  <si>
    <t>Emiro y Ro Construcciones, S.A. de C.V.</t>
  </si>
  <si>
    <t>DGOP-AP-MUN-RP-AD-010-23</t>
  </si>
  <si>
    <t>Rehabilitación de instalaciones para academia de policía en la localidad de Tulipanes, municipio de Tlajomulco de Zúñiga, Jalisco.</t>
  </si>
  <si>
    <t>Ingeniería Civil y Mantenimiento Integral, S.A. de C.V.</t>
  </si>
  <si>
    <t>DGOP-IM-MUN-RP-AD-011-23</t>
  </si>
  <si>
    <t>Rehabilitación del área donde se encuentra la planta de tratamiento de aguas residuales, fraccionamiento Belcanto, municipio de Tlajomulco de Zúñiga, Jalisco.</t>
  </si>
  <si>
    <t>LB Procesos Ambientales, S.A. de C.V.</t>
  </si>
  <si>
    <t>DGOP-IM-MUN-RP-CSS-012-23</t>
  </si>
  <si>
    <t>Obras hidráulicas, reforzamiento, limpieza, ampliación de canales para prevención de inundaciones y trabajos de emergencia en el ejercicio fiscal 2023, en diversas localidades del municipio de Tlajomulco de Zúñiga, Jalisco.</t>
  </si>
  <si>
    <t>Grupo Constructor Los Muros, S.A. de C.V.</t>
  </si>
  <si>
    <t>DGOP-AP-MUN-RP-CSS-013-23</t>
  </si>
  <si>
    <t>Rehabilitación de colector de drenaje sanitario sobre boulevard Lomas del Mirador, tramo comprendido entre avenida Monte Sevilla y boulevard Punta Mayorca, fraccionamiento Lomas del Mirador, reparación de colector pluvial sobre avenida Jesús Michel González antes del ingreso del fraccionamiento Villas Terranova, suministro e instalación de pasos de desagüe de la calle Lázaro Cárdenas al cruce con el canal de Las Pintas, en la localidad de El Zapote del Valle, rehabilitación de compuerta deslizante en obra de salida de la presa El Cuervo, reposición de rejilla en el canal del fraccionamiento Valle Dorado, formación de vaso regulador en el fraccionamiento Nuevo San Miguel, en la localidad de San Miguel Cuyutlán, nivelación de muelles del malecón en la localidad de Cuexcomatitlán, y mantenimiento de cárcamo de bombeo Althair ubicado en el fraccionamiento Agaves, en la localidad de Cajititlán municipio de Tlajomulco de Zúñiga, Jalisco.</t>
  </si>
  <si>
    <t>Obras y Proyectos Acuario, S.A. de C.V.</t>
  </si>
  <si>
    <t>DGOP-AP-MUN-RP-CSS-014-23</t>
  </si>
  <si>
    <t>Trabajos de contingencia en calles (reparación de socavones) en: sobre la avenida de Los Abedules, esquina con calle Amaranto, colonia Los Abedules, sobre la calle Loma de las Magnolias, esquina Lomas de los Laureles, colonia Lomas de San Agustín, sobre Camino a Santa Cruz del Valle, sobre avenida Valle de los Encinos, esquina Valle de las Moras, en el fraccionamiento Valle de los Encinos, sobre calle Cuauhtémoc, esquina calle Gardenias, en la localidad de San Sebastián el Grande, reparación de drenaje sanitario en la calle 02 de Abril, en Cabecera Municipal y construcción de bocas de tormenta para drenaje pluvial, en 4 Estaciones, municipio de Tlajomulco de Zúñiga, Jalisco.</t>
  </si>
  <si>
    <t>Termo Acústicos de Occidente JM, S.A. de C.V.</t>
  </si>
  <si>
    <t>DGOP-CA-MUN-RP-CSS-015-23</t>
  </si>
  <si>
    <t>Trabajos de contingencia referente a rehabilitación de colector sanitario ubicado en El Canal, en el fraccionamiento Nueva Galicia, localidad de San Agustín, municipio de Tlajomulco de Zúñiga, Jalisco.</t>
  </si>
  <si>
    <t>Revival, S.A. de C.V.</t>
  </si>
  <si>
    <t>DGOP-AP-MUN-RP-AD-016-23</t>
  </si>
  <si>
    <t>Rehabilitación de Skato Pista ubicado frente a la unidad deportiva conocida como Chivabarrio, Zona Valle, municipio de Tlajomulco de Zúñiga, Jalisco.</t>
  </si>
  <si>
    <t>David Ledesma Martín del Campo</t>
  </si>
  <si>
    <t>DGOP-IM-MUN-RP-AD-017-23</t>
  </si>
  <si>
    <t>Conservación y mantenimiento de alumbrado público sobre la avenida López Mateos, municipio de Tlajomulco de Zúñiga, Jalisco.</t>
  </si>
  <si>
    <t>Birmek Construcciones, S.A. de C.V.</t>
  </si>
  <si>
    <t>DGOP-AP-MUN-RP-CSS-018-23</t>
  </si>
  <si>
    <t>Pavimentación con concreto hidráulico en la calle Niños Héroes, 2da etapa, incluye: red de agua potable, red de alcantarillado, colector pluvial, alumbrado público, machuelos y banquetas, en la localidad de San Agustín, municipio de Tlajomulco de Zúñiga, Jalisco.</t>
  </si>
  <si>
    <t>Gapz Obras y Servicios, S.A. de C.V.</t>
  </si>
  <si>
    <t>DGOP-CA-MUN-R33-CSS-019-23</t>
  </si>
  <si>
    <t>Pavimentación con concreto hidráulico en el camino Unión del Cuatro, para remediar las invasiones de la vialidad en el macroproyecto de la Línea 4, en la zona de San Sebastián, municipio de Tlajomulco de Zúñiga, Jalisco.</t>
  </si>
  <si>
    <t>Construcciones y Pavimentos Las Cañadas, S.A. de C.V.</t>
  </si>
  <si>
    <t>DGOP-CA-MUN-RP-LP-020-23</t>
  </si>
  <si>
    <t>Línea de alejamiento a un costado del canal conocido como "La Cajilota", en el fraccionamiento La Noria, en la Cabecera municipal de Tlajomulco de Zúñiga, Jalisco.</t>
  </si>
  <si>
    <t>Relieve Empresarial, S.A. de C.V.</t>
  </si>
  <si>
    <t>DGOP-AP-MUN-RP-AD-021-23</t>
  </si>
  <si>
    <t>Rehabilitación del Andador Zaragoza en la plaza pública de la localidad de San Agustín, 2da etapa, municiío de Tlajomulco de Zúñiga, Jalisco.</t>
  </si>
  <si>
    <t>Kalmani Constructora, S.A. de C.V.</t>
  </si>
  <si>
    <t>DGOP-CA-MUN-RP-AD-022-23</t>
  </si>
  <si>
    <t>Estudios de impacto ambiental del Programa 2023 para diversas localidades del municipio de Tlajomulco de Zúñiga, Jalisco.</t>
  </si>
  <si>
    <t>Jessica Alejandra Reveles Martínez</t>
  </si>
  <si>
    <t>DGOP-SER-MUN-RP-AD-023-23</t>
  </si>
  <si>
    <t>Pavimentación con concreto hidráulico en la calle Aguirre, 2da etapa, incluye: red de agua potable, red alcantarillado, alumbrado público, machuelos y banquetas, en Cabecera Municipal de Tlajomulco de Zúñiga, Jalisco.</t>
  </si>
  <si>
    <t>Ingeniería y Construcciones Anrol, S.A. de C.V.</t>
  </si>
  <si>
    <t>DGOP-CA-MUN-PP-LP-024-23</t>
  </si>
  <si>
    <t>Pavimentación con concreto hidráulico en la calle Cerro del Patomo, 1era etapa, incluye: red de agua potable, red alcantarillado, alumbrado público, machuelos y banquetas, en Cabecera Municipal de Tlajomulco de Zúñiga, Jalisco.</t>
  </si>
  <si>
    <t>Iteración, S.A. de C.V.</t>
  </si>
  <si>
    <t>DGOP-CA-MUN-PP-LP-025-23</t>
  </si>
  <si>
    <t>Reencarpetamiento de boulevard Bosques de Santa Anita, de la avenida Arbolada Bosques de Santa Anita a boulevard La Loma, en la localidad de San Agustín, municipio de Tlajomulco de Zúñiga, Jalisco.</t>
  </si>
  <si>
    <t>Arca Pavimentos Asfálticos, S.A. de C.V.</t>
  </si>
  <si>
    <t>DGOP-CA-MUN-PP-LP-026-23</t>
  </si>
  <si>
    <t>Reencarpetamiento de avenida Jesús Michel, entre el fraccionamiento Villas Terranova y fraccionamiento Cielito Lindo, en la localidad de San Sebastián, municipio de Tlajomulco de Zúñiga, Jalisco.</t>
  </si>
  <si>
    <t>Construcciones, Electrificaciones y Arrendamiento de
Maquinaria, S.A. de C.V.</t>
  </si>
  <si>
    <t>DGOP-CA-MUN-PP-LP-027-23</t>
  </si>
  <si>
    <t>Rehabilitación de la unidad deportiva, conocida como Chivabarrio, incluye: alumbrado, canchas de futbol, construcción de caseta y cafetería, equipamiento y obras complementarias, zona Valle Sur, fraccionamiento Chulavista, municipio de Tlajomulco de Zúñiga, Jalisco.</t>
  </si>
  <si>
    <t>Soluciones Integrales en Pavimentos de Guadalajara, S.A. de C.V.</t>
  </si>
  <si>
    <t>DGOP-IM-MUN-RP-LP-028-23</t>
  </si>
  <si>
    <t>Pavimentación con concreto hidráulico en la calle 16 de Septiembre, incluye: red de agua potable, red alcantarillado, alumbrado público, machuelos y banquetas, en fraccionamiento Chirimoyo, en la localidad de San Sebastián El Grande, municipio de Tlajomulco de Zúñiga, Jalisco.</t>
  </si>
  <si>
    <t>Abastecedora Civil Electromecanica, S.A. de C.V</t>
  </si>
  <si>
    <t>DGOP-CA-MUN-R33-LP-029-23</t>
  </si>
  <si>
    <t>Construcción de la tercera etapa de LabAse 2.0 en el fraccionamiento Chulavista, municipio de Tlajomulco de Zúñiga, Jalisco.</t>
  </si>
  <si>
    <t>Group Beta Cimentaciones, S.A. de
C.V.</t>
  </si>
  <si>
    <t>DGOP-IM-MUN-PP-CSS-030-23</t>
  </si>
  <si>
    <t>Rehabilitación de infraestructura vial existentes de asfalto, consistente en bacheo preventivo, aislado y en caja, sello de vialidades y balizamiento, ejercicio fiscal 2023, sobre diversas localidades del municipio de Tlajomulco de Zúñiga, Jalisco.</t>
  </si>
  <si>
    <t>Mapa Obras y Pavimentos, S.A. de C.V.</t>
  </si>
  <si>
    <t>DGOP-CA-MUN-RP-CSS-031-23</t>
  </si>
  <si>
    <t>Introducción de infraestructura de primera necesidad (agua potable y drenaje) y nivelación de terracerías, en las localidades El Zapote del Valle, y Cabecera Municipal de Tlajomulco de Zúñiga, Jalisco.</t>
  </si>
  <si>
    <t>G y G Transportes Materiales y
Maquinaria, S.A. de C.V.</t>
  </si>
  <si>
    <t>DGOP-AP-MUN-RP-CSS-032-23</t>
  </si>
  <si>
    <t>Diagnóstico, diseño y proyecto ejecutivos, de puente peatonal, ubicado sobre Circuito Metropolitano Sur, a la altura de Vista Sur, municipio de Tlajomulco de Zúñiga, Jalisco.</t>
  </si>
  <si>
    <t>Balken, S.A. de C.V.</t>
  </si>
  <si>
    <t>DGOP-SER-MUN-RP-AD-033-23</t>
  </si>
  <si>
    <t>Obras para ampliación y control de flujo y mantenimiento del canal "La Colorada" frente 02, en la localidad de San Agustín, municipio de Tlajomulco de Zúñiga, Jalisco.</t>
  </si>
  <si>
    <t>Coinba Construcciones, S.A. de C.V.</t>
  </si>
  <si>
    <t>DGOP-OC-MUN-R33-CSS-034-23</t>
  </si>
  <si>
    <t>Obra de interconexión de pozo ubicado en la planta de San Miguel Cuyutlán a la línea de distribución para abastecer la localidad de San Miguel Cuyutlán, municipio de Tlajomulco de Zúñiga, Jalisco.</t>
  </si>
  <si>
    <t>Constructora Apantli, S.A. de C.V.</t>
  </si>
  <si>
    <t>DGOP-AP-MUN-RP-AD-035-23</t>
  </si>
  <si>
    <t>Construcción de protecciones metálicas 2023 en canales a cielo abierto en los fraccionamientos de Lomas del Mirador, municipio de Tlajomulco de Zúñiga, Jalisco.</t>
  </si>
  <si>
    <t>Divicon, S.A. de C.V.</t>
  </si>
  <si>
    <t>DGOP-OC-MUN-RP-LP-036-23</t>
  </si>
  <si>
    <t>Rehabilitación del pavimento con concreto hidráulico en la calle 24 de diciembre, 1era etapa, incluye: red de agua potable, red alcantarillado, alumbrado público, machuelos y banquetas, en la localidad de La Tijera, municipio de Tlajomulco de Zúñiga, Jalisco.</t>
  </si>
  <si>
    <t>Edificaciones San Julian, S.A. de C.V.</t>
  </si>
  <si>
    <t>DGOP-CA-MUN-RP-LP-037-23</t>
  </si>
  <si>
    <t>Pavimentación con concreto hidráulico en la calle Acre, incluye: red de agua potable, red alcantarillado, alumbrado público, machuelos y banquetas, en fraccionamiento Chulavista, municipio de Tlajomulco de Zúñiga, Jalisco.</t>
  </si>
  <si>
    <t>Low Grupo Constructor, S.A. de C.V.</t>
  </si>
  <si>
    <t>DGOP-CA-MUN-R33-LP-038-23</t>
  </si>
  <si>
    <t>Pavimentación con concreto hidráulico en la calle Benito Juárez, 2da etapa, incluye: red de agua potable, red alcantarillado, alumbrado público, machuelos y banquetas, en la localidad El Zapote del Valle, municipio de Tlajomulco de Zúñiga, Jalisco.</t>
  </si>
  <si>
    <t>DGOP-CA-MUN-R33-LP-039-23</t>
  </si>
  <si>
    <t>Pavimentación con concreto hidráulico en Blvd Granada, incluye: red de agua potable, red alcantarillado, alumbrado público, machuelos y banquetas, en el fraccionamiento Chulavista, municipio de Tlajomulco de Zúñiga, Jalisco.</t>
  </si>
  <si>
    <t>Grupo de Ingenieros Topógrafos en la Construcción, S.A. de C.V.</t>
  </si>
  <si>
    <t>DGOP-CA-MUN-R33-LP-040-23</t>
  </si>
  <si>
    <t>Pavimentación con concreto hidráulico en Prolongación Niños Héroes, incluye: red de agua potable, red alcantarillado, red pluvial, alumbrado público, machuelos y banquetas, en la localidad de San Agustín, municipio de Tlajomulco de Zúñiga, Jalisco.</t>
  </si>
  <si>
    <t>Alquimia Grupo Constructor, S.A. de C.V.</t>
  </si>
  <si>
    <t>DGOP-CA-MUN-RP-LP-041-23</t>
  </si>
  <si>
    <t>Desazolve de canal La Cajilota, Arroyo Seco y conservación de caminos de mantenimiento, municipio de Tlajomulco de Zúñiga, Jalisco.</t>
  </si>
  <si>
    <t>Procourza, S.A. de C.V.</t>
  </si>
  <si>
    <t>DGOP-OC-MUN-RP-AD-042-23</t>
  </si>
  <si>
    <t>Construcción de protecciones metálicas 2023 en canales a cielo abierto en los fraccionamientos de Chulavista y Santa Fe, municipio de Tlajomulco de Zúñiga, Jalisco.</t>
  </si>
  <si>
    <t>Desarrolladora de Insumos para la Construcción, S.A. de C.V.</t>
  </si>
  <si>
    <t>DGOP-OC-MUN-RP-CSS-043-23</t>
  </si>
  <si>
    <t>Ampliación de planta potabilizadora conocida como "Tlajomulco II", en la localidad de San Sebastián El Grande, municipio de Tlajomulco de Zúñiga, Jalisco.</t>
  </si>
  <si>
    <t>Grupo Edificador Mayab, S.A. de C.V.</t>
  </si>
  <si>
    <t>DGOP-AP-MUN-R33-CSS-044-23</t>
  </si>
  <si>
    <t>Rehabilitación de andadores del parque ubicado en el clúster 12, fraccionamiento Hacienda Santa Fe, municipio de Tlajomulco de Zúñiga, Jalisco.</t>
  </si>
  <si>
    <t>Gloria Esmeralda Ramírez Ramírez</t>
  </si>
  <si>
    <t>DGOP-IM-MUN-RP-AD-045-23</t>
  </si>
  <si>
    <t>Rehabilitación, suministro y colocación de pasto sintético sobre camellón, en la avenida López Mateos, comprendida desde el límite municipal hacia San Agustín, municipio de Tlajomulco de Zúñiga, Jalisco.</t>
  </si>
  <si>
    <t>Erbaza, S.A. de C.V.</t>
  </si>
  <si>
    <t>DGOP-IM-MUN-RP-CSS-046-23</t>
  </si>
  <si>
    <t>Pavimentación con concreto hidráulico en la calle Juárez, incluye: red de agua potable, red alcantarillado, alumbrado público, machuelos y banquetas, en la localidad de San Sebastián El Grande, municipio de Tlajomulco de Zúñiga, Jalisco.</t>
  </si>
  <si>
    <t>Roberto Casarrubias Pérez</t>
  </si>
  <si>
    <t>DGOP-CA-MUN-PP-LP-047-23</t>
  </si>
  <si>
    <t>Solución vial, construcción de carril de desaceleración y/o incorporación sobre avenida 8 de Julio, con cruce en la presa del Guayabo, municipio de Tlajomulco de Zúñiga, Jalisco.</t>
  </si>
  <si>
    <t>Enlace Ingeniería Aplicada, S.A. de C.V.</t>
  </si>
  <si>
    <t>DGOP-CA-MUN-RP-LP-048-23</t>
  </si>
  <si>
    <t>Rehabilitación de cancha de futbol rápido, en la localidad de Tulipanes, municipio de Tlajomulco de Zúñiga, Jalisco.</t>
  </si>
  <si>
    <t>Fectum Construcciones,  S.A. de C.V.</t>
  </si>
  <si>
    <t>DGOP-IM-MUN-R33-LP-049-23</t>
  </si>
  <si>
    <t>Pavimentación con concreto hidráulico en la calle Confederación, incluye: red de agua potable, red alcantarillado, alumbrado público, machuelos y banquetas, en la localidad de San Miguel Cuyutlán, municipio de Tlajomulco de Zúñiga, Jalisco.</t>
  </si>
  <si>
    <t>Juralta Constructora, S.A. de C.V.</t>
  </si>
  <si>
    <t>DGOP-CA-MUN-R33-LP-050-23</t>
  </si>
  <si>
    <t>Pavimentación con concreto hidráulico en la calle San Felipe, incluye: red de agua potable, red alcantarillado, alumbrado público, machuelos y banquetas, en la localidad de Cuexcomatitlán, municipio de Tlajomulco de Zúñiga, Jalisco.</t>
  </si>
  <si>
    <t>Lizette Construcciones, S.A. de C.V.</t>
  </si>
  <si>
    <t>DGOP-CA-MUN-R33-LP-051-23</t>
  </si>
  <si>
    <t>Pavimentación con concreto hidráulico, instalaciones hidrosanitarias, banquetas, machuelos e iluminación de las calles Antiguo Camino a San Isidro y Camino A San Isidro, en San Agustín, Tlajomulco de Zúñiga, Jalisco.</t>
  </si>
  <si>
    <t>Constructora Pecru, S.A. de C.V.</t>
  </si>
  <si>
    <t>DGOP-CA-EST-FM-LP-052-23</t>
  </si>
  <si>
    <t>Construcción de cubierta para la base, ubicado en el fraccionamiento Hacienda Santa Fe, municipio de Tlajomulco de Zúñiga, Jalisco.</t>
  </si>
  <si>
    <t>Edificaciones Zitla, S.A. de C.V.</t>
  </si>
  <si>
    <t>DGOP-IM-MUN-RP-CSS-053-23</t>
  </si>
  <si>
    <t>Rehabilitación de red de alcantarillado, considerando reforzamiento del soporte sobre el cruce del canal de Las Pintas a la altura de carretera Chapala, localidad de El Capulín, municipio de Tlajomulco de Zúñiga, Jalisco.</t>
  </si>
  <si>
    <t>DGOP-AP-MUN-RP-AD-054-23</t>
  </si>
  <si>
    <t>Demolición y construcción de kiosco en la localidad de Cajititlán, municipio de Tlajomulco de Zúñiga, Jalisco.</t>
  </si>
  <si>
    <t>DGOP-IM-MUN-RP-AD-055-23</t>
  </si>
  <si>
    <t>Perforación y equipamiento de pozo profundo ubicado en el fraccionamiento Colinas Desarrollo, en Cabecera municipal de Tlajomulco de Zúñiga, Jalisco.</t>
  </si>
  <si>
    <t>Ciarco Constructora, S.A. de C.V.</t>
  </si>
  <si>
    <t>DGOP-AP-MUN-R33-LP-056-23</t>
  </si>
  <si>
    <t>Rehabilitación de la planta de tratamiento de aguas residuales sobre Blvd Chulavista, fraccionamiento Chulavista, municipio de Tlajomulco de Zúñiga, Jalisco.</t>
  </si>
  <si>
    <t>DGOP-AP-MUN-R33-LP-057-23</t>
  </si>
  <si>
    <t>Construcción de colector sanitario en el fraccionamiento Villas de la Hacienda, municipio de Tlajomulco de Zúñiga, Jalisco.</t>
  </si>
  <si>
    <t>Velero Pavimentación y Construcción S.A de C.V.</t>
  </si>
  <si>
    <t>DGOP-AP-MUN-RP-AD-058-23</t>
  </si>
  <si>
    <t>Diagnóstico, diseño y proyectos estructurales de diferentes elementos del programa 2023, municipio de Tlajomulco de Zúñiga, Jalisco.</t>
  </si>
  <si>
    <t>Construcciones Citus, S.A. de C.V.</t>
  </si>
  <si>
    <t>DGOP-SER-MUN-RP-AD-059-23</t>
  </si>
  <si>
    <t>Diagnóstico, diseño y proyecto ejecutivo, de edificio de seguridad pública conocido como Centro de Control, Comando, Cómputo y Comunicaciones (C4) Emergencias Tlajomulco, municipio de Tlajomulco de Zúñiga, Jalisco.</t>
  </si>
  <si>
    <t>Constructora Liderazgo, S.A. de C.V.</t>
  </si>
  <si>
    <t>DGOP-SER-MUN-RP-AD-060-23</t>
  </si>
  <si>
    <t>Rehabilitación de vialidad de asfalto en la calle Zaragoza, desde la calle Constitución hasta Francisco I. Madero, en la localidad de San Sebastián El Grande, municipio de Tlajomulco de Zúñiga, Jalisco.</t>
  </si>
  <si>
    <t>Armaqop, S.A. de C.V.</t>
  </si>
  <si>
    <t>DGOP-CA-MUN-RP-AD-061-23</t>
  </si>
  <si>
    <t>Construcción de línea de alejamiento del fraccionamiento Cima del Sol al colector Tlajomulco II, 2da etapa, Cabecera Municipal, municipio de Tlajomulco de Zúñiga, Jalisco.</t>
  </si>
  <si>
    <t>RA Ingeniería Hidráulica, S.A. de C.V.</t>
  </si>
  <si>
    <t>DGOP-AP-MUN-RP-CSS-062-23</t>
  </si>
  <si>
    <t>Construcción de empedrado tradicional, incluye red de agua potable y alcantarillado, en la calle Felipe González, en la localidad La Teja, municipio de Tlajomulco de Zúñiga, Jalisco.</t>
  </si>
  <si>
    <t>DGOP-CA-MUN-RP-AD-063-23</t>
  </si>
  <si>
    <t>Conservación de red de alumbrado público en Blvd. Punta Mayorca y Camino a La Presa, en el fraccionamiento Lomas del Mirador, municipio de Tlajomulco de Zúñiga, Jalisco.</t>
  </si>
  <si>
    <t>Consorcio Constructor de Instalaciones, S.A. de C.V.</t>
  </si>
  <si>
    <t>DGOP-ELE-MUN-RP-AD-064-23</t>
  </si>
  <si>
    <t>Rehabilitación de planta potabilizadora ubicada en fraccionamiento Villas de la Hacienda, municipio de Tlajomulco de Zúñiga, Jalisco.</t>
  </si>
  <si>
    <t>Filtros y Resinas Industriales, S.A. de C.V.</t>
  </si>
  <si>
    <t>DGOP-AP-MUN-RP-CSS-065-23</t>
  </si>
  <si>
    <t>Línea de alejamiento en canal "El Colorado" hacia Niños Héroes, para conectar con colector "Santa Anita II", Frente 02, localidad de San Agustín, municipio de Tlajomulco de Zúñiga, Jalisco.</t>
  </si>
  <si>
    <t>DGOP-AP-MUN-RP-CSS-066-23</t>
  </si>
  <si>
    <t>Diagnóstico, diseño y proyecto ejecutivos, de planta de separación, clasificación y reciclaje de residuos sólidos urbanos, ubicado en Cabecera Municipal de Tlajomulco de Zúñiga, Jalisco.</t>
  </si>
  <si>
    <t>Aqua Innova Consultoría e Ingeniería, S.A. de C.V.</t>
  </si>
  <si>
    <t>DGOP-PY-MUN-RP-CSS-067-23</t>
  </si>
  <si>
    <t>Rehabilitación, mantenimiento y mejoras de cárcamos pluviales y obras de protección en diversas localidades, municipio de Tlajomulco de Zúñiga, Jalisco.</t>
  </si>
  <si>
    <t>DGOP-OC-MUN-RP-CSS-068-23</t>
  </si>
  <si>
    <t xml:space="preserve">Elaboración, diagnostico, estudio y proyecto de estructuras para manejo de escorrentías pluviales aportados al dren La Carreta , ubicado por la calle Valle de Churumuco de la colonia Valle Dorado Inn, en el municipio de Tlajomulco de Zúñiga, Jalisco. </t>
  </si>
  <si>
    <t>DGOP-PY-MUN-RP-CSS-069-23</t>
  </si>
  <si>
    <t>Rehabilitación de espacios públicos y equipamiento de juegos infantiles y gimnasio al aire libre, ejercicio fiscal 2023, en diversas localidades, municipio de Tlajomulco de Zúñiga, Jalisco.</t>
  </si>
  <si>
    <t>Orgarquitects, S.A. de C.V.</t>
  </si>
  <si>
    <t>DGOP-IM-MUN-SG-CSS-070-23</t>
  </si>
  <si>
    <t>Reconstrucción de gaviones conocidos como "La Huerta" y "Las Moras", 2da etapa, sobre el arroyo La Colorada, localidad de San Agustín, municipio de Tlajomulco de Zúñiga, Jalisco.</t>
  </si>
  <si>
    <t>Ignis Edifici, S.A. de C.V.</t>
  </si>
  <si>
    <t>DGOP-AP-MUN-RP-CSS-071-23</t>
  </si>
  <si>
    <t>Rehabilitación de vialidad existentes de asfalto, consistente en bacheo preventivo, aislado y en caja, sello de vialidades y balizamiento en los fraccionamientos Chulavista, Los Cantaros, Villa Fontana Aqua, Valle de los Emperadores y Valle Dorado, municipio de Tlajomulco de Zúñiga, Jalisco.</t>
  </si>
  <si>
    <t>Emulsiones, Sellos y Pavimentos Asfálticos, S.A. de C.V.</t>
  </si>
  <si>
    <t>DGOP-CA-MUN-RP-AD-072-23</t>
  </si>
  <si>
    <t>Rehabilitación de vialidad de asfalto en la calle Morelos, entre la calle Cuauhtémoc y calle Juárez, en la localidad San Sebastián El Grande, municipio de Tlajomulco de Zúñiga, Jalisco.</t>
  </si>
  <si>
    <t>Urbanismo de Calidad, S.A. de C.V.</t>
  </si>
  <si>
    <t>DGOP-CA-MUN-RP-AD-073-23</t>
  </si>
  <si>
    <t>Pavimentación con concreto hidráulico sobre la calle Arroyo Colorado, incluye: machuelos y banquetas, en la localidad de San Agustín, municipio de Tlajomulco de Zúñiga, Jalisco.</t>
  </si>
  <si>
    <t>Grial Construcciones, S.A. de C.V.</t>
  </si>
  <si>
    <t>DGOP-CA-MUN-R33-CSS-074-23</t>
  </si>
  <si>
    <t>Construcción de cubierta, baños y oficina, (infraestructura municipal), ubicado en el predio conocido como "La Guancha", sobre camino a Las Cañadas, en Cabecera Municipal de Tlajomulco de Zúñiga, Jalisco.</t>
  </si>
  <si>
    <t>Sofía Construcciones, Proyectos y Asesoría, S.A. de C.V.</t>
  </si>
  <si>
    <t>DGOP-IM-MUN-RP-LP-075-23</t>
  </si>
  <si>
    <t>Construcción de unidad deportiva, segunda etapa, ubicado en el complejo denominado como "Eduardo Salomón", en el fraccionamiento Chulavista, municipio de Tlajomulco de Zúñiga, Jalisco.</t>
  </si>
  <si>
    <t>DGOP-IM-MUN-RP-CSS-076-23</t>
  </si>
  <si>
    <t>Rehabilitación de infraestructura gubernamental de salud, Servicios Médicos Municipales, en la localidad de Concepción del Valle, municipio de Tlajomulco de Zúñiga, Jalisco</t>
  </si>
  <si>
    <t>Grupo Constructor Jof, S.A. de C.V.</t>
  </si>
  <si>
    <t>DGOP-IM-MUN-R33-AD-077-23</t>
  </si>
  <si>
    <t>Rehabilitación y equipamiento del edificio de la antigua presidencia, Cabecera Municipal de Tlajomulco de Zúñiga, Jalisco.</t>
  </si>
  <si>
    <t>Group Beta Cimentaciones, S.A. de C.V.</t>
  </si>
  <si>
    <t>DGOP-IM-MUN-SG-AD-078-23</t>
  </si>
  <si>
    <t>Construcción de colector pluvial a un costado de la avenida La Villa, fraccionamiento Chulavista, municipio de Tlajomulco de Zúñiga, Jalisco.</t>
  </si>
  <si>
    <t>DGOP-AP-MUN-R33-LP-079-23</t>
  </si>
  <si>
    <t>Construcción de planta de separación, clasificación y reciclaje de residuos sólidos urbanos en el municipio de Tlajomulco de Zúñiga, Jalisco.</t>
  </si>
  <si>
    <t>Desierta</t>
  </si>
  <si>
    <t>DGOP-IM-EST-PS-LP-080-23</t>
  </si>
  <si>
    <t>Rehabilitación y mantenimiento de Centro Integral de Atención a Víctimas (CIAV), en el municipio de Tlajomulco de Zúñiga, Jalisco.</t>
  </si>
  <si>
    <t>Atelier BCM, S.A. de C.V.</t>
  </si>
  <si>
    <t>DGOP-IM-MUN-RP-CSS-081-23</t>
  </si>
  <si>
    <t>Señalamiento horizontal y vertical y obras complementarias en diferentes localidades del Municipio, ejercicio fiscal 2023, y rehabilitación de infraestructura gubernamental, en la localidad de Concepción del Valle (Minicat Valle), municipio de Tlajomulco de Zúñiga, Jalisco.</t>
  </si>
  <si>
    <t>DGOP-IM-MUN-RP-AD-082-23</t>
  </si>
  <si>
    <t>Rehabilitación de infraestructura gubernamental de salud, Servicios Médicos Municipales, en Cabecera Municipal de Tlajomulco de Zúñiga, Jalisco.</t>
  </si>
  <si>
    <t>Constructora Amicum, S.A. de C.V.</t>
  </si>
  <si>
    <t>DGOP-IM-MUN-R33-AD-083-23</t>
  </si>
  <si>
    <t>Conformación de vaso regulador y obras complementarias, ubicado en el fraccionamiento Real del Valle, 1era etapa, localidad de Concepción del Valle, municipio de Tlajomulco de Zúñiga, Jalisco.</t>
  </si>
  <si>
    <t>DGOP-AP-MUN-R33-CSS-084-23</t>
  </si>
  <si>
    <t>Rehabilitación y equipamiento de la escuela de box y del parque Los Cantaros, en el fraccionamiento Los Cantaros, municipio de Tlajomulco de Zúñiga, Jalisco.</t>
  </si>
  <si>
    <t>Grupo Constructor Raydel, S.A. de C.V.</t>
  </si>
  <si>
    <t xml:space="preserve">DGOP-IM-MUN-SG-AD-085-23 </t>
  </si>
  <si>
    <t>Construcción de domo ubicado en el CEDIAM, fraccionamiento San Diego, municipio de Tlajomulco de Zúñiga, Jalisco.</t>
  </si>
  <si>
    <t>Construcciones Paraísos, S.A. de C.V.</t>
  </si>
  <si>
    <t>DGOP-IM-MUN-DIF-CSS-086-23</t>
  </si>
  <si>
    <t>DGOP-IM-EST-PS-LP-087-23</t>
  </si>
  <si>
    <t>Construcción de Centro de Control, Comando, Cómputo y Comunicaciones (C4) emergencias Tlajomulco, ubicado sobre av. Camino Real a Colima, 1era etapa, en la localidad de La Tijera, municipio de Tlajomulco de Zúñiga, Jalisco.</t>
  </si>
  <si>
    <t>DGOP-IM-MUN-RP-LP-088-23</t>
  </si>
  <si>
    <t>Construcción de tanque superficial de almacenamiento de agua, metálico de 2,000 m3, ubicado en el Cerro del Gato, ubicado en el fraccionamiento Lomas del Mirador, municipio de Tlajomulco de Zúñiga, Jalisco.</t>
  </si>
  <si>
    <t>DGOP-AP-FED-PD-I3-089-23</t>
  </si>
  <si>
    <t>Rectificación y conformación del cauce del canal en el fraccionamiento Real del Valle, municipio de Tlajomulco de Zúñiga, Jalisco.</t>
  </si>
  <si>
    <t>Chalybe, S.A. de C.V.</t>
  </si>
  <si>
    <t>DGOP-AP-MUN-R33-AD-090-23</t>
  </si>
  <si>
    <t>Rehabilitación de espacios públicos y equipamiento de juegos infantiles y gimnasio al aire libre, ejercicio fiscal 2023, frente 02, en diversas localidades, municipio de Tlajomulco de Zúñiga, Jalisco.</t>
  </si>
  <si>
    <t>Bucojal, S.A. de C.V.</t>
  </si>
  <si>
    <t>DGOP-IM-MUN-SG-AD-091-23</t>
  </si>
  <si>
    <t>Rehabilitación y adecuación de instalación eléctrica de la planta de tratamiento de aguas residuales en la localidad de La Calera, municipio de Tlajomulco de Zúñiga, Jalisco.</t>
  </si>
  <si>
    <t>DGOP-ELE-MUN-RP-AD-092-23</t>
  </si>
  <si>
    <t>Caja de enlace para canales pluviales, en el cruce de las calles Valle de Churumuco con cruce avenida La Villa, fraccionamiento Chulavista, municipio de Tlajomulco de Zúñiga, Jalisco.</t>
  </si>
  <si>
    <t>DGOP-AP-MUN-R33-LP-093-23</t>
  </si>
  <si>
    <t>Estudios topográficos a realizarse en diferentes obras de saneamiento para diferentes proyectos del ejercicio fiscal 2023, en diversas localidades del municipio de Tlajomulco de Zúñiga, Jalisco.</t>
  </si>
  <si>
    <t>DGOP-SER-MUN-R33-CSS-094-23</t>
  </si>
  <si>
    <t>Rehabilitación de cancha de futbol y obras complementarias de espacios públicos y equipamiento, a base de juegos infantiles, gimnasio al aire libre y banquetas, fraccionamiento fresnos, municipio de Tlajomulco de Zúñiga, Jalisco.</t>
  </si>
  <si>
    <t>DGOP-IM-MUN-SG-AD-095-23</t>
  </si>
  <si>
    <t>Rectificación y conformación del cauce del canal La Carreta, Frente 01, Fraccionamiento Cuatro Estaciones, municipio de Tlajomulco de Zúñiga, Jalisco.</t>
  </si>
  <si>
    <t>Factu Construcciones, S.A. de C.V.</t>
  </si>
  <si>
    <t>DGOP-AP-MUN-R33-CSS-096-23</t>
  </si>
  <si>
    <t>Línea de derivación de agua potable, 1era etapa, de la línea de impulsión del tramo del triángulo al fraccionamiento Arvento hacia el fraccionamiento Lomas del Mirador, municipio de Tlajomulco de Zúñiga, Jalisco.</t>
  </si>
  <si>
    <t>DGOP-AP-MUN-R33-CSS-097-23</t>
  </si>
  <si>
    <t>Adecuación y mejoramiento del ingreso al fraccionamiento Hacienda Santa Fe, en el municipio de Tlajomulco de Zúñiga, Jalisco.</t>
  </si>
  <si>
    <t>DGOP-IM-MUN-SG-CSS-098-23</t>
  </si>
  <si>
    <t>Suministro, fabricación, instalación y equipamiento de parabuses y servicios básicos elementales para crear áreas seguras "Punto Purpura", ejercicio fiscal 2023, en diferentes zonas del municipio de Tlajomulco de Zúñiga, Jalisco.</t>
  </si>
  <si>
    <t>DGOP-IM-EST-PP-CSS-099-23</t>
  </si>
  <si>
    <t>Rehabilitación y mantenimiento de Biblioteca Pública en la localidad de Santa Cruz de las Flores, municipio de Tlajomulco de Zúñiga, Jalisco.</t>
  </si>
  <si>
    <t>DGOP-IM-MUN-RP-AD-100-23</t>
  </si>
  <si>
    <t>TOTAL</t>
  </si>
  <si>
    <t>TOTAL DIF</t>
  </si>
  <si>
    <t>EN PROCESO OBRA MULTIANUAL</t>
  </si>
  <si>
    <t>TOTAL EJECUTADO O FINALIZADO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</si>
</sst>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_-[$$-80A]* #,##0.00_-;\-[$$-80A]* #,##0.00_-;_-[$$-80A]* &quot;-&quot;??_-;_-@_-"/>
    <numFmt numFmtId="165"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i/>
      <sz val="22"/>
      <color theme="1"/>
      <name val="Bell MT"/>
      <family val="1"/>
    </font>
    <font>
      <b/>
      <i/>
      <sz val="16"/>
      <color theme="1"/>
      <name val="Bell MT"/>
      <family val="1"/>
    </font>
    <font>
      <sz val="14"/>
      <color theme="1"/>
      <name val="Calibri"/>
      <family val="2"/>
      <scheme val="minor"/>
    </font>
    <font>
      <b/>
      <sz val="14"/>
      <color theme="1"/>
      <name val="Calibri"/>
      <family val="2"/>
      <scheme val="minor"/>
    </font>
    <font>
      <b/>
      <i/>
      <sz val="12"/>
      <color indexed="8"/>
      <name val="Calibri"/>
      <family val="2"/>
      <scheme val="minor"/>
    </font>
    <font>
      <b/>
      <sz val="9"/>
      <color indexed="81"/>
      <name val="Tahoma"/>
      <family val="2"/>
    </font>
    <font>
      <sz val="9"/>
      <color indexed="81"/>
      <name val="Tahoma"/>
      <family val="2"/>
    </font>
    <font>
      <b/>
      <sz val="11"/>
      <name val="Calibri"/>
      <family val="2"/>
      <scheme val="minor"/>
    </font>
  </fonts>
  <fills count="11">
    <fill>
      <patternFill patternType="none"/>
    </fill>
    <fill>
      <patternFill patternType="gray125"/>
    </fill>
    <fill>
      <patternFill patternType="solid">
        <fgColor theme="0" tint="-0.34998626667073579"/>
        <bgColor indexed="64"/>
      </patternFill>
    </fill>
    <fill>
      <patternFill patternType="solid">
        <fgColor rgb="FFA6A6A6"/>
        <bgColor indexed="64"/>
      </patternFill>
    </fill>
    <fill>
      <patternFill patternType="solid">
        <fgColor rgb="FFC00000"/>
        <bgColor indexed="64"/>
      </patternFill>
    </fill>
    <fill>
      <patternFill patternType="solid">
        <fgColor rgb="FFC6E0B4"/>
        <bgColor indexed="64"/>
      </patternFill>
    </fill>
    <fill>
      <patternFill patternType="solid">
        <fgColor rgb="FFFFD966"/>
        <bgColor indexed="64"/>
      </patternFill>
    </fill>
    <fill>
      <patternFill patternType="solid">
        <fgColor theme="0"/>
        <bgColor indexed="64"/>
      </patternFill>
    </fill>
    <fill>
      <patternFill patternType="solid">
        <fgColor rgb="FFFFFF00"/>
        <bgColor indexed="64"/>
      </patternFill>
    </fill>
    <fill>
      <patternFill patternType="solid">
        <fgColor rgb="FFD9D9D9"/>
        <bgColor rgb="FF000000"/>
      </patternFill>
    </fill>
    <fill>
      <patternFill patternType="solid">
        <fgColor theme="0"/>
        <bgColor rgb="FF000000"/>
      </patternFill>
    </fill>
  </fills>
  <borders count="12">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rgb="FF000000"/>
      </right>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2" fillId="0" borderId="0" xfId="0" applyFont="1" applyAlignment="1" applyProtection="1">
      <alignment wrapText="1"/>
      <protection locked="0"/>
    </xf>
    <xf numFmtId="10" fontId="2" fillId="0" borderId="0" xfId="1" applyNumberFormat="1" applyFont="1" applyAlignment="1" applyProtection="1">
      <alignment wrapText="1"/>
      <protection locked="0"/>
    </xf>
    <xf numFmtId="0" fontId="0" fillId="0" borderId="0" xfId="0" applyAlignment="1" applyProtection="1">
      <alignment wrapText="1"/>
      <protection locked="0"/>
    </xf>
    <xf numFmtId="164" fontId="0" fillId="0" borderId="0" xfId="0" applyNumberFormat="1" applyAlignment="1" applyProtection="1">
      <alignment wrapText="1"/>
      <protection locked="0"/>
    </xf>
    <xf numFmtId="18" fontId="0" fillId="0" borderId="0" xfId="0" applyNumberFormat="1" applyAlignment="1" applyProtection="1">
      <alignment wrapText="1"/>
      <protection locked="0"/>
    </xf>
    <xf numFmtId="44" fontId="0" fillId="0" borderId="0" xfId="0" applyNumberFormat="1" applyAlignment="1" applyProtection="1">
      <alignment wrapText="1"/>
      <protection locked="0"/>
    </xf>
    <xf numFmtId="165" fontId="0" fillId="0" borderId="0" xfId="0" applyNumberFormat="1" applyAlignment="1" applyProtection="1">
      <alignment wrapText="1"/>
      <protection locked="0"/>
    </xf>
    <xf numFmtId="10" fontId="0" fillId="0" borderId="0" xfId="1" applyNumberFormat="1" applyFont="1" applyAlignment="1" applyProtection="1">
      <alignment wrapText="1"/>
      <protection locked="0"/>
    </xf>
    <xf numFmtId="0" fontId="2" fillId="0" borderId="0" xfId="0" applyFont="1" applyAlignment="1" applyProtection="1">
      <alignment vertical="top" wrapText="1"/>
      <protection locked="0"/>
    </xf>
    <xf numFmtId="10" fontId="2" fillId="0" borderId="0" xfId="1" applyNumberFormat="1" applyFont="1" applyAlignment="1" applyProtection="1">
      <alignment vertical="top" wrapText="1"/>
      <protection locked="0"/>
    </xf>
    <xf numFmtId="0" fontId="5" fillId="0" borderId="0" xfId="0" applyFont="1" applyAlignment="1" applyProtection="1">
      <alignment horizontal="center" vertical="center" wrapText="1"/>
      <protection locked="0" hidden="1"/>
    </xf>
    <xf numFmtId="0" fontId="5" fillId="0" borderId="0" xfId="0" applyFont="1" applyAlignment="1" applyProtection="1">
      <alignment wrapText="1"/>
      <protection locked="0"/>
    </xf>
    <xf numFmtId="0" fontId="6" fillId="3" borderId="3" xfId="0" applyFont="1" applyFill="1" applyBorder="1" applyAlignment="1" applyProtection="1">
      <alignment horizontal="center" vertical="center" wrapText="1"/>
      <protection locked="0"/>
    </xf>
    <xf numFmtId="10" fontId="6" fillId="4" borderId="3"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164" fontId="0" fillId="6" borderId="5" xfId="0" applyNumberFormat="1" applyFill="1" applyBorder="1" applyAlignment="1" applyProtection="1">
      <alignment horizontal="center" vertical="center" wrapText="1"/>
      <protection locked="0"/>
    </xf>
    <xf numFmtId="10" fontId="0" fillId="5" borderId="5" xfId="0" applyNumberFormat="1" applyFill="1" applyBorder="1" applyAlignment="1">
      <alignment horizontal="center" vertical="center" wrapText="1"/>
    </xf>
    <xf numFmtId="164" fontId="0" fillId="6" borderId="6" xfId="0" applyNumberForma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2" fillId="0" borderId="5" xfId="0" quotePrefix="1" applyFont="1" applyBorder="1" applyAlignment="1" applyProtection="1">
      <alignment horizontal="left" vertical="center" wrapText="1"/>
      <protection locked="0"/>
    </xf>
    <xf numFmtId="20" fontId="2" fillId="0" borderId="5" xfId="0" applyNumberFormat="1" applyFont="1" applyBorder="1" applyAlignment="1" applyProtection="1">
      <alignment horizontal="left" vertical="center" wrapText="1"/>
      <protection locked="0"/>
    </xf>
    <xf numFmtId="0" fontId="2" fillId="8" borderId="5" xfId="0" applyFont="1" applyFill="1" applyBorder="1" applyAlignment="1" applyProtection="1">
      <alignment horizontal="left" vertical="center" wrapText="1"/>
      <protection locked="0"/>
    </xf>
    <xf numFmtId="0" fontId="2" fillId="0" borderId="7" xfId="0" quotePrefix="1" applyFont="1" applyBorder="1" applyAlignment="1" applyProtection="1">
      <alignment horizontal="left" vertical="center" wrapText="1"/>
      <protection locked="0"/>
    </xf>
    <xf numFmtId="0" fontId="2" fillId="0" borderId="8" xfId="0" quotePrefix="1" applyFont="1" applyBorder="1" applyAlignment="1" applyProtection="1">
      <alignment horizontal="left" vertical="center" wrapText="1"/>
      <protection locked="0"/>
    </xf>
    <xf numFmtId="10" fontId="0" fillId="5" borderId="8" xfId="0" applyNumberFormat="1" applyFill="1" applyBorder="1" applyAlignment="1">
      <alignment horizontal="center" vertical="center" wrapText="1"/>
    </xf>
    <xf numFmtId="0" fontId="0" fillId="4" borderId="5" xfId="0"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8" fontId="10" fillId="9" borderId="10" xfId="0" applyNumberFormat="1" applyFont="1" applyFill="1" applyBorder="1" applyAlignment="1">
      <alignment horizontal="center" vertical="center" wrapText="1"/>
    </xf>
    <xf numFmtId="8" fontId="10" fillId="9" borderId="11" xfId="0" applyNumberFormat="1" applyFont="1" applyFill="1" applyBorder="1" applyAlignment="1">
      <alignment horizontal="center" vertical="center" wrapText="1"/>
    </xf>
    <xf numFmtId="165" fontId="10" fillId="9" borderId="11" xfId="0" applyNumberFormat="1" applyFont="1" applyFill="1" applyBorder="1" applyAlignment="1">
      <alignment horizontal="center" vertical="center" wrapText="1"/>
    </xf>
    <xf numFmtId="8" fontId="10" fillId="10" borderId="11" xfId="0" applyNumberFormat="1" applyFont="1" applyFill="1" applyBorder="1" applyAlignment="1">
      <alignment horizontal="center" vertical="center" wrapText="1"/>
    </xf>
    <xf numFmtId="8" fontId="10" fillId="10" borderId="8" xfId="0" applyNumberFormat="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4" fontId="7" fillId="2" borderId="1" xfId="0" applyNumberFormat="1" applyFont="1" applyFill="1" applyBorder="1" applyAlignment="1" applyProtection="1">
      <alignment horizontal="center" vertical="center" wrapText="1"/>
      <protection locked="0" hidden="1"/>
    </xf>
    <xf numFmtId="44" fontId="7" fillId="2" borderId="2" xfId="0" applyNumberFormat="1" applyFont="1" applyFill="1" applyBorder="1" applyAlignment="1" applyProtection="1">
      <alignment horizontal="center" vertical="center" wrapText="1"/>
      <protection locked="0" hidden="1"/>
    </xf>
  </cellXfs>
  <cellStyles count="2">
    <cellStyle name="Normal" xfId="0" builtinId="0"/>
    <cellStyle name="Porcentaje" xfId="1" builtinId="5"/>
  </cellStyles>
  <dxfs count="2">
    <dxf>
      <font>
        <b/>
        <i val="0"/>
      </font>
      <fill>
        <patternFill>
          <bgColor rgb="FFFF0000"/>
        </patternFill>
      </fill>
    </dxf>
    <dxf>
      <font>
        <b/>
        <i val="0"/>
      </font>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105834</xdr:rowOff>
    </xdr:from>
    <xdr:to>
      <xdr:col>11</xdr:col>
      <xdr:colOff>503632</xdr:colOff>
      <xdr:row>3</xdr:row>
      <xdr:rowOff>218017</xdr:rowOff>
    </xdr:to>
    <xdr:pic>
      <xdr:nvPicPr>
        <xdr:cNvPr id="2" name="Imagen 2">
          <a:extLst>
            <a:ext uri="{FF2B5EF4-FFF2-40B4-BE49-F238E27FC236}">
              <a16:creationId xmlns:a16="http://schemas.microsoft.com/office/drawing/2014/main" id="{21A2DB78-1686-4C9A-AE30-B6EB88B28A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43182" y="105834"/>
          <a:ext cx="2387099" cy="855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1349\Listaci&#243;n%2520y%2520Contrataci&#243;n\Transparencia%2520(no%2520eliminar)\1.%2520PNT\O%2520-%2520Ad\LTAIPEJM8FV-O%2520mayo%25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s\TLJ1340\OneDrive\New%2520law\Obras%2520en%2520proceso%25202019\Transparencia%2520PNT%2520good\PNT\Yo\2021%2520new\P%2520CI%2520y%2520LP\LTAIPEJM8FV-P%2520febrero%25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s\TLJ1340\OneDrive\New%2520law\Obras%2520en%2520proceso%25202019\Transparencia%2520PNT%2520good\PNT\Yo\2021%2520new\O%2520AD\LTAIPEJM8FV-O%2520febrero%25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1349\Listaci&#243;n%2520y%2520Contrataci&#243;n\Transparencia%2520(no%2520eliminar)\1.%2520PNT\P%2520-%2520Css%2520y%2520Lp\LTAIPEJM8FV-P%2520mayo%25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89879"/>
      <sheetName val="Tabla_389864"/>
      <sheetName val="Hidden_1_Tabla_389864"/>
      <sheetName val="Tabla_389876"/>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Tabla_389885"/>
      <sheetName val="Tabla_389914"/>
      <sheetName val="Tabla_389915"/>
      <sheetName val="Tabla_389916"/>
      <sheetName val="Tabla_389917"/>
      <sheetName val="Tabla_389918"/>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389879"/>
      <sheetName val="Tabla_389864"/>
      <sheetName val="Hidden_1_Tabla_389864"/>
      <sheetName val="Tabla_389876"/>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89885"/>
      <sheetName val="Tabla_389914"/>
      <sheetName val="Tabla_389915"/>
      <sheetName val="Tabla_389916"/>
      <sheetName val="Tabla_389917"/>
      <sheetName val="Tabla_3899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124"/>
  <sheetViews>
    <sheetView tabSelected="1" view="pageBreakPreview" zoomScale="85" zoomScaleNormal="115" zoomScaleSheetLayoutView="85" workbookViewId="0">
      <pane xSplit="1" ySplit="7" topLeftCell="B8" activePane="bottomRight" state="frozen"/>
      <selection pane="topRight" activeCell="B1" sqref="B1"/>
      <selection pane="bottomLeft" activeCell="A8" sqref="A8"/>
      <selection pane="bottomRight" activeCell="B54" sqref="B54"/>
    </sheetView>
  </sheetViews>
  <sheetFormatPr baseColWidth="10" defaultColWidth="9.140625" defaultRowHeight="15" x14ac:dyDescent="0.25"/>
  <cols>
    <col min="1" max="1" width="8.7109375" style="3" bestFit="1" customWidth="1"/>
    <col min="2" max="2" width="68.28515625" style="3" bestFit="1" customWidth="1"/>
    <col min="3" max="3" width="41.42578125" style="3" bestFit="1" customWidth="1"/>
    <col min="4" max="4" width="30.140625" style="3" bestFit="1" customWidth="1"/>
    <col min="5" max="5" width="18.7109375" style="7" bestFit="1" customWidth="1"/>
    <col min="6" max="6" width="11" style="8" customWidth="1"/>
    <col min="7" max="7" width="18.28515625" style="7" bestFit="1" customWidth="1"/>
    <col min="8" max="8" width="19" style="35" bestFit="1" customWidth="1"/>
    <col min="9" max="9" width="20.42578125" style="3" hidden="1" customWidth="1"/>
    <col min="10" max="10" width="14.85546875" style="3" hidden="1" customWidth="1"/>
    <col min="11" max="17" width="9.140625" style="3"/>
    <col min="18" max="18" width="13.28515625" style="3" customWidth="1"/>
    <col min="19" max="16384" width="9.140625" style="3"/>
  </cols>
  <sheetData>
    <row r="1" spans="1:10" x14ac:dyDescent="0.25">
      <c r="A1" s="1"/>
      <c r="B1" s="1"/>
      <c r="C1" s="1"/>
      <c r="D1" s="1"/>
      <c r="E1" s="1"/>
      <c r="F1" s="2"/>
      <c r="G1" s="1"/>
    </row>
    <row r="2" spans="1:10" ht="28.5" x14ac:dyDescent="0.25">
      <c r="A2" s="38" t="s">
        <v>0</v>
      </c>
      <c r="B2" s="38"/>
      <c r="C2" s="38"/>
      <c r="D2" s="38"/>
      <c r="E2" s="38"/>
      <c r="F2" s="38"/>
      <c r="G2" s="38"/>
    </row>
    <row r="3" spans="1:10" x14ac:dyDescent="0.25">
      <c r="C3" s="5"/>
    </row>
    <row r="4" spans="1:10" ht="21" x14ac:dyDescent="0.25">
      <c r="A4" s="39" t="s">
        <v>1</v>
      </c>
      <c r="B4" s="39"/>
      <c r="C4" s="39"/>
      <c r="D4" s="39"/>
      <c r="E4" s="39"/>
      <c r="F4" s="39"/>
      <c r="G4" s="39"/>
    </row>
    <row r="5" spans="1:10" ht="15.75" thickBot="1" x14ac:dyDescent="0.3">
      <c r="A5" s="9"/>
      <c r="B5" s="9"/>
      <c r="C5" s="9"/>
      <c r="D5" s="9"/>
      <c r="E5" s="9"/>
      <c r="F5" s="10"/>
      <c r="G5" s="9"/>
    </row>
    <row r="6" spans="1:10" s="12" customFormat="1" ht="19.5" thickBot="1" x14ac:dyDescent="0.35">
      <c r="A6" s="11"/>
      <c r="B6" s="11"/>
      <c r="C6" s="11"/>
      <c r="D6" s="11"/>
      <c r="E6" s="40" t="s">
        <v>285</v>
      </c>
      <c r="F6" s="40"/>
      <c r="G6" s="41"/>
      <c r="H6" s="36"/>
    </row>
    <row r="7" spans="1:10" s="12" customFormat="1" ht="57" thickBot="1" x14ac:dyDescent="0.35">
      <c r="A7" s="13" t="s">
        <v>2</v>
      </c>
      <c r="B7" s="13" t="s">
        <v>3</v>
      </c>
      <c r="C7" s="13" t="s">
        <v>4</v>
      </c>
      <c r="D7" s="13" t="s">
        <v>5</v>
      </c>
      <c r="E7" s="13" t="s">
        <v>7</v>
      </c>
      <c r="F7" s="14" t="s">
        <v>6</v>
      </c>
      <c r="G7" s="15" t="s">
        <v>8</v>
      </c>
      <c r="H7" s="29" t="s">
        <v>288</v>
      </c>
      <c r="I7" s="29" t="s">
        <v>286</v>
      </c>
    </row>
    <row r="8" spans="1:10" ht="45.75" thickBot="1" x14ac:dyDescent="0.3">
      <c r="A8" s="16">
        <v>1</v>
      </c>
      <c r="B8" s="17" t="s">
        <v>9</v>
      </c>
      <c r="C8" s="16" t="s">
        <v>10</v>
      </c>
      <c r="D8" s="16" t="s">
        <v>11</v>
      </c>
      <c r="E8" s="18">
        <v>2189349.06</v>
      </c>
      <c r="F8" s="19">
        <f>IFERROR(G8/E8,"")</f>
        <v>0</v>
      </c>
      <c r="G8" s="20">
        <v>0</v>
      </c>
      <c r="H8" s="30">
        <v>2189349.06</v>
      </c>
      <c r="I8" s="4" t="e">
        <f>#REF!-H8</f>
        <v>#REF!</v>
      </c>
      <c r="J8" s="4">
        <f>E8+G8-H8</f>
        <v>0</v>
      </c>
    </row>
    <row r="9" spans="1:10" ht="30.75" thickBot="1" x14ac:dyDescent="0.3">
      <c r="A9" s="16">
        <v>2</v>
      </c>
      <c r="B9" s="17" t="s">
        <v>12</v>
      </c>
      <c r="C9" s="16" t="s">
        <v>13</v>
      </c>
      <c r="D9" s="16" t="s">
        <v>14</v>
      </c>
      <c r="E9" s="18">
        <v>1198168.8999999999</v>
      </c>
      <c r="F9" s="19">
        <f t="shared" ref="F9:F72" si="0">IFERROR(G9/E9,"")</f>
        <v>0.18361351225190373</v>
      </c>
      <c r="G9" s="20">
        <v>220000</v>
      </c>
      <c r="H9" s="31">
        <v>1418168.89</v>
      </c>
      <c r="I9" s="4" t="e">
        <f>#REF!-H9</f>
        <v>#REF!</v>
      </c>
      <c r="J9" s="4">
        <f t="shared" ref="J9:J72" si="1">E9+G9-H9</f>
        <v>1.0000000009313226E-2</v>
      </c>
    </row>
    <row r="10" spans="1:10" ht="105.75" thickBot="1" x14ac:dyDescent="0.3">
      <c r="A10" s="16">
        <v>3</v>
      </c>
      <c r="B10" s="17" t="s">
        <v>15</v>
      </c>
      <c r="C10" s="16" t="s">
        <v>16</v>
      </c>
      <c r="D10" s="16" t="s">
        <v>17</v>
      </c>
      <c r="E10" s="18">
        <v>1386025.1</v>
      </c>
      <c r="F10" s="19">
        <f t="shared" si="0"/>
        <v>0.43074137690580061</v>
      </c>
      <c r="G10" s="20">
        <v>597018.36</v>
      </c>
      <c r="H10" s="32">
        <v>1983043.4550000001</v>
      </c>
      <c r="I10" s="4" t="e">
        <f>#REF!-H10</f>
        <v>#REF!</v>
      </c>
      <c r="J10" s="4">
        <f t="shared" si="1"/>
        <v>4.999999888241291E-3</v>
      </c>
    </row>
    <row r="11" spans="1:10" ht="75.75" thickBot="1" x14ac:dyDescent="0.3">
      <c r="A11" s="16">
        <v>4</v>
      </c>
      <c r="B11" s="17" t="s">
        <v>18</v>
      </c>
      <c r="C11" s="16" t="s">
        <v>19</v>
      </c>
      <c r="D11" s="16" t="s">
        <v>20</v>
      </c>
      <c r="E11" s="18">
        <v>1493947.19</v>
      </c>
      <c r="F11" s="19">
        <f t="shared" si="0"/>
        <v>0</v>
      </c>
      <c r="G11" s="20">
        <v>0</v>
      </c>
      <c r="H11" s="31">
        <v>1493947.19</v>
      </c>
      <c r="I11" s="4" t="e">
        <f>#REF!-H11</f>
        <v>#REF!</v>
      </c>
      <c r="J11" s="4">
        <f t="shared" si="1"/>
        <v>0</v>
      </c>
    </row>
    <row r="12" spans="1:10" ht="60.75" thickBot="1" x14ac:dyDescent="0.3">
      <c r="A12" s="16">
        <v>5</v>
      </c>
      <c r="B12" s="17" t="s">
        <v>21</v>
      </c>
      <c r="C12" s="16" t="s">
        <v>22</v>
      </c>
      <c r="D12" s="16" t="s">
        <v>23</v>
      </c>
      <c r="E12" s="18">
        <v>7908315.8700000001</v>
      </c>
      <c r="F12" s="19">
        <f t="shared" si="0"/>
        <v>8.8817185801153387E-2</v>
      </c>
      <c r="G12" s="20">
        <v>702394.36</v>
      </c>
      <c r="H12" s="31">
        <v>8610710.25</v>
      </c>
      <c r="I12" s="4" t="e">
        <f>#REF!-H12</f>
        <v>#REF!</v>
      </c>
      <c r="J12" s="4">
        <f t="shared" si="1"/>
        <v>-1.9999999552965164E-2</v>
      </c>
    </row>
    <row r="13" spans="1:10" ht="30.75" thickBot="1" x14ac:dyDescent="0.3">
      <c r="A13" s="16">
        <v>6</v>
      </c>
      <c r="B13" s="17" t="s">
        <v>24</v>
      </c>
      <c r="C13" s="16" t="s">
        <v>25</v>
      </c>
      <c r="D13" s="16" t="s">
        <v>26</v>
      </c>
      <c r="E13" s="18">
        <v>1227664.8</v>
      </c>
      <c r="F13" s="19">
        <f t="shared" si="0"/>
        <v>0</v>
      </c>
      <c r="G13" s="20">
        <v>0</v>
      </c>
      <c r="H13" s="31">
        <v>1227664.8</v>
      </c>
      <c r="I13" s="4" t="e">
        <f>#REF!-H13</f>
        <v>#REF!</v>
      </c>
      <c r="J13" s="4">
        <f t="shared" si="1"/>
        <v>0</v>
      </c>
    </row>
    <row r="14" spans="1:10" ht="45.75" thickBot="1" x14ac:dyDescent="0.3">
      <c r="A14" s="16">
        <v>7</v>
      </c>
      <c r="B14" s="17" t="s">
        <v>27</v>
      </c>
      <c r="C14" s="16" t="s">
        <v>28</v>
      </c>
      <c r="D14" s="16" t="s">
        <v>29</v>
      </c>
      <c r="E14" s="18">
        <v>1460913.31</v>
      </c>
      <c r="F14" s="19">
        <f t="shared" si="0"/>
        <v>0</v>
      </c>
      <c r="G14" s="20">
        <v>0</v>
      </c>
      <c r="H14" s="31">
        <v>1460913.31</v>
      </c>
      <c r="I14" s="4" t="e">
        <f>#REF!-H14</f>
        <v>#REF!</v>
      </c>
      <c r="J14" s="4">
        <f t="shared" si="1"/>
        <v>0</v>
      </c>
    </row>
    <row r="15" spans="1:10" ht="60.75" thickBot="1" x14ac:dyDescent="0.3">
      <c r="A15" s="16">
        <v>8</v>
      </c>
      <c r="B15" s="17" t="s">
        <v>30</v>
      </c>
      <c r="C15" s="16" t="s">
        <v>31</v>
      </c>
      <c r="D15" s="16" t="s">
        <v>32</v>
      </c>
      <c r="E15" s="18">
        <v>1999276.23</v>
      </c>
      <c r="F15" s="19">
        <f t="shared" si="0"/>
        <v>0</v>
      </c>
      <c r="G15" s="20">
        <v>0</v>
      </c>
      <c r="H15" s="31">
        <v>1999276.23</v>
      </c>
      <c r="I15" s="4" t="e">
        <f>#REF!-H15</f>
        <v>#REF!</v>
      </c>
      <c r="J15" s="4">
        <f t="shared" si="1"/>
        <v>0</v>
      </c>
    </row>
    <row r="16" spans="1:10" ht="45.75" thickBot="1" x14ac:dyDescent="0.3">
      <c r="A16" s="16">
        <v>9</v>
      </c>
      <c r="B16" s="17" t="s">
        <v>33</v>
      </c>
      <c r="C16" s="16" t="s">
        <v>34</v>
      </c>
      <c r="D16" s="16" t="s">
        <v>35</v>
      </c>
      <c r="E16" s="18">
        <v>2194614.0571999997</v>
      </c>
      <c r="F16" s="19">
        <f t="shared" si="0"/>
        <v>0.21679873435561445</v>
      </c>
      <c r="G16" s="20">
        <v>475789.55</v>
      </c>
      <c r="H16" s="31">
        <v>2670403.61</v>
      </c>
      <c r="I16" s="4" t="e">
        <f>#REF!-H16</f>
        <v>#REF!</v>
      </c>
      <c r="J16" s="4">
        <f t="shared" si="1"/>
        <v>-2.8000003658235073E-3</v>
      </c>
    </row>
    <row r="17" spans="1:10" ht="45.75" thickBot="1" x14ac:dyDescent="0.3">
      <c r="A17" s="16">
        <v>10</v>
      </c>
      <c r="B17" s="17" t="s">
        <v>36</v>
      </c>
      <c r="C17" s="16" t="s">
        <v>37</v>
      </c>
      <c r="D17" s="16" t="s">
        <v>38</v>
      </c>
      <c r="E17" s="18">
        <v>1998088.4347999999</v>
      </c>
      <c r="F17" s="19">
        <f t="shared" si="0"/>
        <v>0</v>
      </c>
      <c r="G17" s="20">
        <v>0</v>
      </c>
      <c r="H17" s="31">
        <v>1998088.43</v>
      </c>
      <c r="I17" s="4" t="e">
        <f>#REF!-H17</f>
        <v>#REF!</v>
      </c>
      <c r="J17" s="4">
        <f t="shared" si="1"/>
        <v>4.7999999951571226E-3</v>
      </c>
    </row>
    <row r="18" spans="1:10" ht="30.75" thickBot="1" x14ac:dyDescent="0.3">
      <c r="A18" s="16">
        <v>11</v>
      </c>
      <c r="B18" s="17" t="s">
        <v>39</v>
      </c>
      <c r="C18" s="16" t="s">
        <v>40</v>
      </c>
      <c r="D18" s="16" t="s">
        <v>41</v>
      </c>
      <c r="E18" s="18">
        <v>832933.0932</v>
      </c>
      <c r="F18" s="19">
        <f t="shared" si="0"/>
        <v>0</v>
      </c>
      <c r="G18" s="20">
        <v>0</v>
      </c>
      <c r="H18" s="31">
        <v>832933.09</v>
      </c>
      <c r="I18" s="4" t="e">
        <f>#REF!-H18</f>
        <v>#REF!</v>
      </c>
      <c r="J18" s="4">
        <f t="shared" si="1"/>
        <v>3.2000000355765224E-3</v>
      </c>
    </row>
    <row r="19" spans="1:10" ht="45.75" thickBot="1" x14ac:dyDescent="0.3">
      <c r="A19" s="16">
        <v>12</v>
      </c>
      <c r="B19" s="22" t="s">
        <v>42</v>
      </c>
      <c r="C19" s="16" t="s">
        <v>43</v>
      </c>
      <c r="D19" s="16" t="s">
        <v>44</v>
      </c>
      <c r="E19" s="18">
        <v>6087929.2723999992</v>
      </c>
      <c r="F19" s="19">
        <f t="shared" si="0"/>
        <v>0</v>
      </c>
      <c r="G19" s="20">
        <v>0</v>
      </c>
      <c r="H19" s="31">
        <v>6087929.2699999996</v>
      </c>
      <c r="I19" s="4" t="e">
        <f>#REF!-H19</f>
        <v>#REF!</v>
      </c>
      <c r="J19" s="4">
        <f t="shared" si="1"/>
        <v>2.3999996483325958E-3</v>
      </c>
    </row>
    <row r="20" spans="1:10" ht="60.75" thickBot="1" x14ac:dyDescent="0.3">
      <c r="A20" s="16">
        <v>13</v>
      </c>
      <c r="B20" s="17" t="s">
        <v>45</v>
      </c>
      <c r="C20" s="16" t="s">
        <v>46</v>
      </c>
      <c r="D20" s="16" t="s">
        <v>47</v>
      </c>
      <c r="E20" s="18">
        <v>5998823.79</v>
      </c>
      <c r="F20" s="19">
        <f t="shared" si="0"/>
        <v>0.19870561992286825</v>
      </c>
      <c r="G20" s="20">
        <v>1192000</v>
      </c>
      <c r="H20" s="33">
        <v>7190823.7800000003</v>
      </c>
      <c r="I20" s="4" t="e">
        <f>#REF!-H20</f>
        <v>#REF!</v>
      </c>
      <c r="J20" s="4">
        <f t="shared" si="1"/>
        <v>9.9999997764825821E-3</v>
      </c>
    </row>
    <row r="21" spans="1:10" ht="277.5" customHeight="1" x14ac:dyDescent="0.25">
      <c r="A21" s="16">
        <v>14</v>
      </c>
      <c r="B21" s="17" t="s">
        <v>48</v>
      </c>
      <c r="C21" s="16" t="s">
        <v>49</v>
      </c>
      <c r="D21" s="16" t="s">
        <v>50</v>
      </c>
      <c r="E21" s="18">
        <v>2563367.0699999998</v>
      </c>
      <c r="F21" s="19">
        <f t="shared" si="0"/>
        <v>0</v>
      </c>
      <c r="G21" s="20">
        <v>0</v>
      </c>
      <c r="H21" s="33">
        <v>2563367.0699999998</v>
      </c>
      <c r="I21" s="4" t="e">
        <f>#REF!-H21</f>
        <v>#REF!</v>
      </c>
      <c r="J21" s="4">
        <f t="shared" si="1"/>
        <v>0</v>
      </c>
    </row>
    <row r="22" spans="1:10" ht="150" x14ac:dyDescent="0.25">
      <c r="A22" s="16">
        <v>15</v>
      </c>
      <c r="B22" s="22" t="s">
        <v>51</v>
      </c>
      <c r="C22" s="16" t="s">
        <v>52</v>
      </c>
      <c r="D22" s="16" t="s">
        <v>53</v>
      </c>
      <c r="E22" s="18">
        <v>4022383.49</v>
      </c>
      <c r="F22" s="19">
        <f t="shared" si="0"/>
        <v>0</v>
      </c>
      <c r="G22" s="20">
        <v>0</v>
      </c>
      <c r="H22" s="34">
        <v>4022383.5</v>
      </c>
      <c r="I22" s="4" t="e">
        <f>#REF!-H22</f>
        <v>#REF!</v>
      </c>
      <c r="J22" s="4">
        <f t="shared" si="1"/>
        <v>-9.9999997764825821E-3</v>
      </c>
    </row>
    <row r="23" spans="1:10" ht="45" x14ac:dyDescent="0.25">
      <c r="A23" s="16">
        <v>16</v>
      </c>
      <c r="B23" s="17" t="s">
        <v>54</v>
      </c>
      <c r="C23" s="16" t="s">
        <v>55</v>
      </c>
      <c r="D23" s="16" t="s">
        <v>56</v>
      </c>
      <c r="E23" s="18">
        <v>1818342.02</v>
      </c>
      <c r="F23" s="19">
        <f t="shared" si="0"/>
        <v>0.19665499453177679</v>
      </c>
      <c r="G23" s="20">
        <v>357586.04</v>
      </c>
      <c r="H23" s="34">
        <v>2175923.39</v>
      </c>
      <c r="I23" s="4" t="e">
        <f>#REF!-H23</f>
        <v>#REF!</v>
      </c>
      <c r="J23" s="4">
        <f t="shared" si="1"/>
        <v>4.6699999999254942</v>
      </c>
    </row>
    <row r="24" spans="1:10" ht="45.75" thickBot="1" x14ac:dyDescent="0.3">
      <c r="A24" s="16">
        <v>17</v>
      </c>
      <c r="B24" s="17" t="s">
        <v>57</v>
      </c>
      <c r="C24" s="16" t="s">
        <v>58</v>
      </c>
      <c r="D24" s="16" t="s">
        <v>59</v>
      </c>
      <c r="E24" s="18">
        <v>1198819.53</v>
      </c>
      <c r="F24" s="19">
        <f t="shared" si="0"/>
        <v>0.3032796354260261</v>
      </c>
      <c r="G24" s="20">
        <v>363577.55</v>
      </c>
      <c r="H24" s="34">
        <v>1562397.06</v>
      </c>
      <c r="I24" s="4" t="e">
        <f>#REF!-H24</f>
        <v>#REF!</v>
      </c>
      <c r="J24" s="4">
        <f t="shared" si="1"/>
        <v>2.0000000018626451E-2</v>
      </c>
    </row>
    <row r="25" spans="1:10" ht="30.75" thickBot="1" x14ac:dyDescent="0.3">
      <c r="A25" s="16">
        <v>18</v>
      </c>
      <c r="B25" s="17" t="s">
        <v>60</v>
      </c>
      <c r="C25" s="16" t="s">
        <v>61</v>
      </c>
      <c r="D25" s="16" t="s">
        <v>62</v>
      </c>
      <c r="E25" s="18">
        <v>8586156.0299999993</v>
      </c>
      <c r="F25" s="19">
        <f t="shared" si="0"/>
        <v>8.5699874009860039E-2</v>
      </c>
      <c r="G25" s="20">
        <v>735832.49</v>
      </c>
      <c r="H25" s="33">
        <v>9321988.5299999993</v>
      </c>
      <c r="I25" s="4" t="e">
        <f>#REF!-H25</f>
        <v>#REF!</v>
      </c>
      <c r="J25" s="4">
        <f t="shared" si="1"/>
        <v>-9.9999997764825821E-3</v>
      </c>
    </row>
    <row r="26" spans="1:10" ht="60.75" thickBot="1" x14ac:dyDescent="0.3">
      <c r="A26" s="16">
        <v>19</v>
      </c>
      <c r="B26" s="23" t="s">
        <v>63</v>
      </c>
      <c r="C26" s="16" t="s">
        <v>64</v>
      </c>
      <c r="D26" s="16" t="s">
        <v>65</v>
      </c>
      <c r="E26" s="18">
        <v>6497500.5899999999</v>
      </c>
      <c r="F26" s="19">
        <f t="shared" si="0"/>
        <v>0</v>
      </c>
      <c r="G26" s="20">
        <v>0</v>
      </c>
      <c r="H26" s="33">
        <v>6497500.5899999999</v>
      </c>
      <c r="I26" s="4" t="e">
        <f>#REF!-H26</f>
        <v>#REF!</v>
      </c>
      <c r="J26" s="4">
        <f t="shared" si="1"/>
        <v>0</v>
      </c>
    </row>
    <row r="27" spans="1:10" ht="192" customHeight="1" thickBot="1" x14ac:dyDescent="0.3">
      <c r="A27" s="16">
        <v>20</v>
      </c>
      <c r="B27" s="17" t="s">
        <v>66</v>
      </c>
      <c r="C27" s="16" t="s">
        <v>67</v>
      </c>
      <c r="D27" s="16" t="s">
        <v>68</v>
      </c>
      <c r="E27" s="18">
        <v>9382321.9100000001</v>
      </c>
      <c r="F27" s="19">
        <f t="shared" si="0"/>
        <v>0</v>
      </c>
      <c r="G27" s="20">
        <v>0</v>
      </c>
      <c r="H27" s="33">
        <v>9382321.9299999997</v>
      </c>
      <c r="I27" s="4" t="e">
        <f>#REF!-H27</f>
        <v>#REF!</v>
      </c>
      <c r="J27" s="4">
        <f t="shared" si="1"/>
        <v>-1.9999999552965164E-2</v>
      </c>
    </row>
    <row r="28" spans="1:10" ht="45.75" thickBot="1" x14ac:dyDescent="0.3">
      <c r="A28" s="16">
        <v>21</v>
      </c>
      <c r="B28" s="17" t="s">
        <v>69</v>
      </c>
      <c r="C28" s="16" t="s">
        <v>70</v>
      </c>
      <c r="D28" s="16" t="s">
        <v>71</v>
      </c>
      <c r="E28" s="18">
        <v>988981.75</v>
      </c>
      <c r="F28" s="19">
        <f t="shared" si="0"/>
        <v>0</v>
      </c>
      <c r="G28" s="20">
        <v>0</v>
      </c>
      <c r="H28" s="33">
        <v>988981.75</v>
      </c>
      <c r="I28" s="4" t="e">
        <f>#REF!-H28</f>
        <v>#REF!</v>
      </c>
      <c r="J28" s="4">
        <f t="shared" si="1"/>
        <v>0</v>
      </c>
    </row>
    <row r="29" spans="1:10" ht="30.75" thickBot="1" x14ac:dyDescent="0.3">
      <c r="A29" s="16">
        <v>22</v>
      </c>
      <c r="B29" s="17" t="s">
        <v>72</v>
      </c>
      <c r="C29" s="16" t="s">
        <v>73</v>
      </c>
      <c r="D29" s="16" t="s">
        <v>74</v>
      </c>
      <c r="E29" s="18">
        <v>1496603.19</v>
      </c>
      <c r="F29" s="19">
        <f t="shared" si="0"/>
        <v>0</v>
      </c>
      <c r="G29" s="20">
        <v>0</v>
      </c>
      <c r="H29" s="33">
        <v>1487189.92</v>
      </c>
      <c r="I29" s="4" t="e">
        <f>#REF!-H29</f>
        <v>#REF!</v>
      </c>
      <c r="J29" s="4">
        <f t="shared" si="1"/>
        <v>9413.2700000000186</v>
      </c>
    </row>
    <row r="30" spans="1:10" ht="30.75" thickBot="1" x14ac:dyDescent="0.3">
      <c r="A30" s="16">
        <v>23</v>
      </c>
      <c r="B30" s="17" t="s">
        <v>75</v>
      </c>
      <c r="C30" s="16" t="s">
        <v>76</v>
      </c>
      <c r="D30" s="16" t="s">
        <v>77</v>
      </c>
      <c r="E30" s="18">
        <v>999497.4</v>
      </c>
      <c r="F30" s="19">
        <f t="shared" si="0"/>
        <v>0.16858500082141284</v>
      </c>
      <c r="G30" s="20">
        <v>168500.27</v>
      </c>
      <c r="H30" s="33">
        <v>1167997.67</v>
      </c>
      <c r="I30" s="4" t="e">
        <f>#REF!-H30</f>
        <v>#REF!</v>
      </c>
      <c r="J30" s="4">
        <f t="shared" si="1"/>
        <v>0</v>
      </c>
    </row>
    <row r="31" spans="1:10" ht="60.75" thickBot="1" x14ac:dyDescent="0.3">
      <c r="A31" s="16">
        <v>24</v>
      </c>
      <c r="B31" s="17" t="s">
        <v>78</v>
      </c>
      <c r="C31" s="16" t="s">
        <v>79</v>
      </c>
      <c r="D31" s="16" t="s">
        <v>80</v>
      </c>
      <c r="E31" s="18">
        <f>3199344.45*1.16</f>
        <v>3711239.5619999999</v>
      </c>
      <c r="F31" s="19">
        <f t="shared" si="0"/>
        <v>0.20960887514919199</v>
      </c>
      <c r="G31" s="20">
        <v>777908.75</v>
      </c>
      <c r="H31" s="33">
        <v>4419528.0999999996</v>
      </c>
      <c r="I31" s="4" t="e">
        <f>#REF!-H31</f>
        <v>#REF!</v>
      </c>
      <c r="J31" s="4">
        <f t="shared" si="1"/>
        <v>69620.212000000291</v>
      </c>
    </row>
    <row r="32" spans="1:10" ht="60.75" thickBot="1" x14ac:dyDescent="0.3">
      <c r="A32" s="16">
        <v>25</v>
      </c>
      <c r="B32" s="17" t="s">
        <v>81</v>
      </c>
      <c r="C32" s="16" t="s">
        <v>82</v>
      </c>
      <c r="D32" s="16" t="s">
        <v>83</v>
      </c>
      <c r="E32" s="18">
        <f>4210560.22*1.16</f>
        <v>4884249.8551999992</v>
      </c>
      <c r="F32" s="19">
        <f t="shared" si="0"/>
        <v>0.12533344078380146</v>
      </c>
      <c r="G32" s="20">
        <v>612159.84</v>
      </c>
      <c r="H32" s="33">
        <v>5496409.7000000002</v>
      </c>
      <c r="I32" s="4" t="e">
        <f>#REF!-H32</f>
        <v>#REF!</v>
      </c>
      <c r="J32" s="4">
        <f t="shared" si="1"/>
        <v>-4.8000011593103409E-3</v>
      </c>
    </row>
    <row r="33" spans="1:18" ht="45.75" thickBot="1" x14ac:dyDescent="0.3">
      <c r="A33" s="16">
        <v>26</v>
      </c>
      <c r="B33" s="17" t="s">
        <v>84</v>
      </c>
      <c r="C33" s="16" t="s">
        <v>85</v>
      </c>
      <c r="D33" s="16" t="s">
        <v>86</v>
      </c>
      <c r="E33" s="18">
        <f>4938794.04*1.16</f>
        <v>5729001.0863999994</v>
      </c>
      <c r="F33" s="19">
        <f t="shared" si="0"/>
        <v>0.13238782617801811</v>
      </c>
      <c r="G33" s="20">
        <v>758450</v>
      </c>
      <c r="H33" s="33">
        <v>6487451.0899999999</v>
      </c>
      <c r="I33" s="4" t="e">
        <f>#REF!-H33</f>
        <v>#REF!</v>
      </c>
      <c r="J33" s="4">
        <f t="shared" si="1"/>
        <v>-3.6000004038214684E-3</v>
      </c>
    </row>
    <row r="34" spans="1:18" ht="45.75" thickBot="1" x14ac:dyDescent="0.3">
      <c r="A34" s="16">
        <v>27</v>
      </c>
      <c r="B34" s="17" t="s">
        <v>87</v>
      </c>
      <c r="C34" s="16" t="s">
        <v>88</v>
      </c>
      <c r="D34" s="16" t="s">
        <v>89</v>
      </c>
      <c r="E34" s="18">
        <f>4297449.89*1.16</f>
        <v>4985041.8723999988</v>
      </c>
      <c r="F34" s="19">
        <f t="shared" si="0"/>
        <v>0.2034083315556626</v>
      </c>
      <c r="G34" s="20">
        <v>1013999.05</v>
      </c>
      <c r="H34" s="33">
        <v>5999040.9199999999</v>
      </c>
      <c r="I34" s="4" t="e">
        <f>#REF!-H34</f>
        <v>#REF!</v>
      </c>
      <c r="J34" s="4">
        <f t="shared" si="1"/>
        <v>2.3999987170100212E-3</v>
      </c>
    </row>
    <row r="35" spans="1:18" ht="60.75" thickBot="1" x14ac:dyDescent="0.3">
      <c r="A35" s="16">
        <v>28</v>
      </c>
      <c r="B35" s="17" t="s">
        <v>90</v>
      </c>
      <c r="C35" s="16" t="s">
        <v>91</v>
      </c>
      <c r="D35" s="16" t="s">
        <v>92</v>
      </c>
      <c r="E35" s="18">
        <f>8362913.25*1.16</f>
        <v>9700979.3699999992</v>
      </c>
      <c r="F35" s="19">
        <f t="shared" si="0"/>
        <v>0</v>
      </c>
      <c r="G35" s="20">
        <v>0</v>
      </c>
      <c r="H35" s="33">
        <v>9700979.3599999994</v>
      </c>
      <c r="I35" s="4" t="e">
        <f>#REF!-H35</f>
        <v>#REF!</v>
      </c>
      <c r="J35" s="4">
        <f t="shared" si="1"/>
        <v>9.9999997764825821E-3</v>
      </c>
    </row>
    <row r="36" spans="1:18" ht="60.75" thickBot="1" x14ac:dyDescent="0.3">
      <c r="A36" s="16">
        <v>29</v>
      </c>
      <c r="B36" s="17" t="s">
        <v>93</v>
      </c>
      <c r="C36" s="16" t="s">
        <v>94</v>
      </c>
      <c r="D36" s="16" t="s">
        <v>95</v>
      </c>
      <c r="E36" s="18">
        <f>6684835.83*1.16</f>
        <v>7754409.5627999995</v>
      </c>
      <c r="F36" s="19">
        <f t="shared" si="0"/>
        <v>0.17332070857432272</v>
      </c>
      <c r="G36" s="20">
        <v>1343999.76</v>
      </c>
      <c r="H36" s="33">
        <v>9098408.9800000004</v>
      </c>
      <c r="I36" s="4" t="e">
        <f>#REF!-H36</f>
        <v>#REF!</v>
      </c>
      <c r="J36" s="4">
        <f t="shared" si="1"/>
        <v>0.34279999881982803</v>
      </c>
    </row>
    <row r="37" spans="1:18" ht="30.75" thickBot="1" x14ac:dyDescent="0.3">
      <c r="A37" s="16">
        <v>30</v>
      </c>
      <c r="B37" s="17" t="s">
        <v>96</v>
      </c>
      <c r="C37" s="16" t="s">
        <v>97</v>
      </c>
      <c r="D37" s="16" t="s">
        <v>98</v>
      </c>
      <c r="E37" s="18">
        <f>3447385.08*1.16</f>
        <v>3998966.6927999998</v>
      </c>
      <c r="F37" s="19">
        <f t="shared" si="0"/>
        <v>0</v>
      </c>
      <c r="G37" s="20">
        <v>0</v>
      </c>
      <c r="H37" s="33">
        <v>3998966.69</v>
      </c>
      <c r="I37" s="4" t="e">
        <f>#REF!-H37</f>
        <v>#REF!</v>
      </c>
      <c r="J37" s="4">
        <f t="shared" si="1"/>
        <v>2.79999990016222E-3</v>
      </c>
    </row>
    <row r="38" spans="1:18" ht="60.75" thickBot="1" x14ac:dyDescent="0.3">
      <c r="A38" s="16">
        <v>31</v>
      </c>
      <c r="B38" s="17" t="s">
        <v>99</v>
      </c>
      <c r="C38" s="16" t="s">
        <v>100</v>
      </c>
      <c r="D38" s="16" t="s">
        <v>101</v>
      </c>
      <c r="E38" s="18">
        <f>3865137.74*1.16</f>
        <v>4483559.7784000002</v>
      </c>
      <c r="F38" s="19">
        <f t="shared" si="0"/>
        <v>0</v>
      </c>
      <c r="G38" s="20">
        <v>0</v>
      </c>
      <c r="H38" s="33">
        <v>4483317</v>
      </c>
      <c r="I38" s="4" t="e">
        <f>#REF!-H38</f>
        <v>#REF!</v>
      </c>
      <c r="J38" s="4">
        <f t="shared" si="1"/>
        <v>242.77840000018477</v>
      </c>
    </row>
    <row r="39" spans="1:18" ht="45.75" thickBot="1" x14ac:dyDescent="0.3">
      <c r="A39" s="16">
        <v>32</v>
      </c>
      <c r="B39" s="17" t="s">
        <v>102</v>
      </c>
      <c r="C39" s="16" t="s">
        <v>103</v>
      </c>
      <c r="D39" s="16" t="s">
        <v>104</v>
      </c>
      <c r="E39" s="18">
        <f>2976009.14*1.16</f>
        <v>3452170.6023999997</v>
      </c>
      <c r="F39" s="19">
        <f t="shared" si="0"/>
        <v>0</v>
      </c>
      <c r="G39" s="20">
        <v>0</v>
      </c>
      <c r="H39" s="33">
        <v>3452170.6</v>
      </c>
      <c r="I39" s="4" t="e">
        <f>#REF!-H39</f>
        <v>#REF!</v>
      </c>
      <c r="J39" s="4">
        <f t="shared" si="1"/>
        <v>2.3999996483325958E-3</v>
      </c>
    </row>
    <row r="40" spans="1:18" ht="45.75" thickBot="1" x14ac:dyDescent="0.3">
      <c r="A40" s="16">
        <v>33</v>
      </c>
      <c r="B40" s="17" t="s">
        <v>105</v>
      </c>
      <c r="C40" s="16" t="s">
        <v>106</v>
      </c>
      <c r="D40" s="16" t="s">
        <v>107</v>
      </c>
      <c r="E40" s="18">
        <f>301724.14*1.16</f>
        <v>350000.0024</v>
      </c>
      <c r="F40" s="19">
        <f t="shared" si="0"/>
        <v>0</v>
      </c>
      <c r="G40" s="20">
        <v>0</v>
      </c>
      <c r="H40" s="33">
        <v>350000</v>
      </c>
      <c r="I40" s="4" t="e">
        <f>#REF!-H40</f>
        <v>#REF!</v>
      </c>
      <c r="J40" s="4">
        <f t="shared" si="1"/>
        <v>2.3999999975785613E-3</v>
      </c>
    </row>
    <row r="41" spans="1:18" ht="45.75" thickBot="1" x14ac:dyDescent="0.3">
      <c r="A41" s="16">
        <v>34</v>
      </c>
      <c r="B41" s="17" t="s">
        <v>108</v>
      </c>
      <c r="C41" s="16" t="s">
        <v>109</v>
      </c>
      <c r="D41" s="16" t="s">
        <v>110</v>
      </c>
      <c r="E41" s="18">
        <f>5300845.37*1.16</f>
        <v>6148980.6291999994</v>
      </c>
      <c r="F41" s="19">
        <f t="shared" si="0"/>
        <v>0.48145521973861949</v>
      </c>
      <c r="G41" s="20">
        <f>2001019.37+959439.45</f>
        <v>2960458.8200000003</v>
      </c>
      <c r="H41" s="33">
        <v>9109439.4499999993</v>
      </c>
      <c r="I41" s="4" t="e">
        <f>#REF!-H41</f>
        <v>#REF!</v>
      </c>
      <c r="J41" s="4">
        <f t="shared" si="1"/>
        <v>-7.9999864101409912E-4</v>
      </c>
    </row>
    <row r="42" spans="1:18" ht="45.75" thickBot="1" x14ac:dyDescent="0.3">
      <c r="A42" s="16">
        <v>35</v>
      </c>
      <c r="B42" s="17" t="s">
        <v>111</v>
      </c>
      <c r="C42" s="16" t="s">
        <v>112</v>
      </c>
      <c r="D42" s="16" t="s">
        <v>113</v>
      </c>
      <c r="E42" s="18">
        <v>1886967.5803999999</v>
      </c>
      <c r="F42" s="19">
        <f t="shared" si="0"/>
        <v>0</v>
      </c>
      <c r="G42" s="20">
        <v>0</v>
      </c>
      <c r="H42" s="33">
        <v>785631.1</v>
      </c>
      <c r="I42" s="4" t="e">
        <f>#REF!-H42</f>
        <v>#REF!</v>
      </c>
      <c r="J42" s="4">
        <f t="shared" si="1"/>
        <v>1101336.4803999998</v>
      </c>
      <c r="R42" s="20"/>
    </row>
    <row r="43" spans="1:18" ht="45.75" thickBot="1" x14ac:dyDescent="0.3">
      <c r="A43" s="16">
        <v>36</v>
      </c>
      <c r="B43" s="17" t="s">
        <v>114</v>
      </c>
      <c r="C43" s="16" t="s">
        <v>115</v>
      </c>
      <c r="D43" s="16" t="s">
        <v>116</v>
      </c>
      <c r="E43" s="18">
        <v>1925419.5851999999</v>
      </c>
      <c r="F43" s="19">
        <f t="shared" si="0"/>
        <v>0</v>
      </c>
      <c r="G43" s="20">
        <v>0</v>
      </c>
      <c r="H43" s="33">
        <v>1925419.59</v>
      </c>
      <c r="I43" s="4" t="e">
        <f>#REF!-H43</f>
        <v>#REF!</v>
      </c>
      <c r="J43" s="4">
        <f t="shared" si="1"/>
        <v>-4.8000002279877663E-3</v>
      </c>
    </row>
    <row r="44" spans="1:18" ht="60.75" thickBot="1" x14ac:dyDescent="0.3">
      <c r="A44" s="16">
        <v>37</v>
      </c>
      <c r="B44" s="17" t="s">
        <v>117</v>
      </c>
      <c r="C44" s="16" t="s">
        <v>118</v>
      </c>
      <c r="D44" s="16" t="s">
        <v>119</v>
      </c>
      <c r="E44" s="18">
        <v>4909822.2756000003</v>
      </c>
      <c r="F44" s="19">
        <f t="shared" si="0"/>
        <v>2.0367336002560214E-7</v>
      </c>
      <c r="G44" s="20">
        <v>1</v>
      </c>
      <c r="H44" s="33">
        <v>4909822.26</v>
      </c>
      <c r="I44" s="4" t="e">
        <f>#REF!-H44</f>
        <v>#REF!</v>
      </c>
      <c r="J44" s="4">
        <f t="shared" si="1"/>
        <v>1.0156000005081296</v>
      </c>
    </row>
    <row r="45" spans="1:18" ht="60.75" thickBot="1" x14ac:dyDescent="0.3">
      <c r="A45" s="16">
        <v>38</v>
      </c>
      <c r="B45" s="17" t="s">
        <v>120</v>
      </c>
      <c r="C45" s="16" t="s">
        <v>121</v>
      </c>
      <c r="D45" s="16" t="s">
        <v>122</v>
      </c>
      <c r="E45" s="18">
        <v>6992463.0640000002</v>
      </c>
      <c r="F45" s="19">
        <f t="shared" si="0"/>
        <v>0.14313704496387455</v>
      </c>
      <c r="G45" s="20">
        <v>1000880.5</v>
      </c>
      <c r="H45" s="33">
        <v>7993343.5599999996</v>
      </c>
      <c r="I45" s="4" t="e">
        <f>#REF!-H45</f>
        <v>#REF!</v>
      </c>
      <c r="J45" s="4">
        <f t="shared" si="1"/>
        <v>4.0000006556510925E-3</v>
      </c>
    </row>
    <row r="46" spans="1:18" ht="60.75" thickBot="1" x14ac:dyDescent="0.3">
      <c r="A46" s="16">
        <v>39</v>
      </c>
      <c r="B46" s="17" t="s">
        <v>123</v>
      </c>
      <c r="C46" s="16" t="s">
        <v>49</v>
      </c>
      <c r="D46" s="16" t="s">
        <v>124</v>
      </c>
      <c r="E46" s="18">
        <v>4660401.0939999996</v>
      </c>
      <c r="F46" s="19">
        <f t="shared" si="0"/>
        <v>0.15852717075171127</v>
      </c>
      <c r="G46" s="20">
        <v>738800.2</v>
      </c>
      <c r="H46" s="33">
        <v>5399201.29</v>
      </c>
      <c r="I46" s="4" t="e">
        <f>#REF!-H46</f>
        <v>#REF!</v>
      </c>
      <c r="J46" s="4">
        <f t="shared" si="1"/>
        <v>3.9999997243285179E-3</v>
      </c>
    </row>
    <row r="47" spans="1:18" ht="60.75" thickBot="1" x14ac:dyDescent="0.3">
      <c r="A47" s="16">
        <v>40</v>
      </c>
      <c r="B47" s="24" t="s">
        <v>125</v>
      </c>
      <c r="C47" s="16" t="s">
        <v>126</v>
      </c>
      <c r="D47" s="16" t="s">
        <v>127</v>
      </c>
      <c r="E47" s="18">
        <v>7588835.7795999991</v>
      </c>
      <c r="F47" s="19">
        <f t="shared" si="0"/>
        <v>0.19906837410568232</v>
      </c>
      <c r="G47" s="20">
        <v>1510697.2</v>
      </c>
      <c r="H47" s="33">
        <v>9099532.9800000004</v>
      </c>
      <c r="I47" s="4" t="e">
        <f>#REF!-H47</f>
        <v>#REF!</v>
      </c>
      <c r="J47" s="4">
        <f t="shared" si="1"/>
        <v>-4.0000118315219879E-4</v>
      </c>
    </row>
    <row r="48" spans="1:18" ht="60.75" thickBot="1" x14ac:dyDescent="0.3">
      <c r="A48" s="16">
        <v>41</v>
      </c>
      <c r="B48" s="17" t="s">
        <v>128</v>
      </c>
      <c r="C48" s="16" t="s">
        <v>129</v>
      </c>
      <c r="D48" s="16" t="s">
        <v>130</v>
      </c>
      <c r="E48" s="18">
        <v>12935820.2952</v>
      </c>
      <c r="F48" s="19">
        <f t="shared" si="0"/>
        <v>5.5676058693181221E-2</v>
      </c>
      <c r="G48" s="20">
        <v>720215.49</v>
      </c>
      <c r="H48" s="33">
        <v>13656035.789999999</v>
      </c>
      <c r="I48" s="4" t="e">
        <f>#REF!-H48</f>
        <v>#REF!</v>
      </c>
      <c r="J48" s="4">
        <f t="shared" si="1"/>
        <v>-4.7999992966651917E-3</v>
      </c>
    </row>
    <row r="49" spans="1:10" ht="30.75" thickBot="1" x14ac:dyDescent="0.3">
      <c r="A49" s="16">
        <v>42</v>
      </c>
      <c r="B49" s="17" t="s">
        <v>131</v>
      </c>
      <c r="C49" s="16" t="s">
        <v>132</v>
      </c>
      <c r="D49" s="16" t="s">
        <v>133</v>
      </c>
      <c r="E49" s="18">
        <v>999544.00919999997</v>
      </c>
      <c r="F49" s="19">
        <f t="shared" si="0"/>
        <v>0.1500684298233699</v>
      </c>
      <c r="G49" s="20">
        <v>150000</v>
      </c>
      <c r="H49" s="33">
        <v>1149504.58</v>
      </c>
      <c r="I49" s="4" t="e">
        <f>#REF!-H49</f>
        <v>#REF!</v>
      </c>
      <c r="J49" s="4">
        <f t="shared" si="1"/>
        <v>39.429199999896809</v>
      </c>
    </row>
    <row r="50" spans="1:10" ht="45.75" thickBot="1" x14ac:dyDescent="0.3">
      <c r="A50" s="16">
        <v>43</v>
      </c>
      <c r="B50" s="25" t="s">
        <v>134</v>
      </c>
      <c r="C50" s="16" t="s">
        <v>135</v>
      </c>
      <c r="D50" s="16" t="s">
        <v>136</v>
      </c>
      <c r="E50" s="18">
        <v>1976243.1987999999</v>
      </c>
      <c r="F50" s="19">
        <f t="shared" si="0"/>
        <v>0</v>
      </c>
      <c r="G50" s="20">
        <v>0</v>
      </c>
      <c r="H50" s="33">
        <v>1976243.2</v>
      </c>
      <c r="I50" s="4" t="e">
        <f>#REF!-H50</f>
        <v>#REF!</v>
      </c>
      <c r="J50" s="4">
        <f t="shared" si="1"/>
        <v>-1.2000000569969416E-3</v>
      </c>
    </row>
    <row r="51" spans="1:10" ht="45.75" thickBot="1" x14ac:dyDescent="0.3">
      <c r="A51" s="16">
        <v>44</v>
      </c>
      <c r="B51" s="22" t="s">
        <v>137</v>
      </c>
      <c r="C51" s="16" t="s">
        <v>138</v>
      </c>
      <c r="D51" s="16" t="s">
        <v>139</v>
      </c>
      <c r="E51" s="18">
        <v>2322990.8048</v>
      </c>
      <c r="F51" s="19">
        <f t="shared" si="0"/>
        <v>0.27978931240580518</v>
      </c>
      <c r="G51" s="20">
        <v>649948</v>
      </c>
      <c r="H51" s="33">
        <v>2972938.8</v>
      </c>
      <c r="I51" s="4" t="e">
        <f>#REF!-H51</f>
        <v>#REF!</v>
      </c>
      <c r="J51" s="4">
        <f t="shared" si="1"/>
        <v>4.8000002279877663E-3</v>
      </c>
    </row>
    <row r="52" spans="1:10" ht="45.75" thickBot="1" x14ac:dyDescent="0.3">
      <c r="A52" s="16">
        <v>45</v>
      </c>
      <c r="B52" s="22" t="s">
        <v>140</v>
      </c>
      <c r="C52" s="16" t="s">
        <v>141</v>
      </c>
      <c r="D52" s="16" t="s">
        <v>142</v>
      </c>
      <c r="E52" s="18">
        <v>704294.75399999996</v>
      </c>
      <c r="F52" s="19">
        <f t="shared" si="0"/>
        <v>0.54190416417612564</v>
      </c>
      <c r="G52" s="20">
        <v>381660.26</v>
      </c>
      <c r="H52" s="33">
        <v>913653.73</v>
      </c>
      <c r="I52" s="4" t="e">
        <f>#REF!-H52</f>
        <v>#REF!</v>
      </c>
      <c r="J52" s="4">
        <f t="shared" si="1"/>
        <v>172301.28399999999</v>
      </c>
    </row>
    <row r="53" spans="1:10" ht="45.75" thickBot="1" x14ac:dyDescent="0.3">
      <c r="A53" s="21">
        <v>46</v>
      </c>
      <c r="B53" s="26" t="s">
        <v>143</v>
      </c>
      <c r="C53" s="21" t="s">
        <v>144</v>
      </c>
      <c r="D53" s="21" t="s">
        <v>145</v>
      </c>
      <c r="E53" s="18">
        <v>4679279.6531999996</v>
      </c>
      <c r="F53" s="27">
        <f t="shared" si="0"/>
        <v>0</v>
      </c>
      <c r="G53" s="20">
        <v>0</v>
      </c>
      <c r="H53" s="33">
        <v>4679279.6500000004</v>
      </c>
      <c r="I53" s="4" t="e">
        <f>#REF!-H53</f>
        <v>#REF!</v>
      </c>
      <c r="J53" s="4">
        <f t="shared" si="1"/>
        <v>3.1999992206692696E-3</v>
      </c>
    </row>
    <row r="54" spans="1:10" ht="60.75" thickBot="1" x14ac:dyDescent="0.3">
      <c r="A54" s="16">
        <v>47</v>
      </c>
      <c r="B54" s="17" t="s">
        <v>146</v>
      </c>
      <c r="C54" s="16" t="s">
        <v>147</v>
      </c>
      <c r="D54" s="16" t="s">
        <v>148</v>
      </c>
      <c r="E54" s="18">
        <f>3878443.39*1.16</f>
        <v>4498994.3323999997</v>
      </c>
      <c r="F54" s="19">
        <f t="shared" si="0"/>
        <v>0.18417519756198039</v>
      </c>
      <c r="G54" s="20">
        <v>828603.17</v>
      </c>
      <c r="H54" s="33">
        <v>5327597.51</v>
      </c>
      <c r="I54" s="4" t="e">
        <f>#REF!-H54</f>
        <v>#REF!</v>
      </c>
      <c r="J54" s="4">
        <f t="shared" si="1"/>
        <v>-7.6000001281499863E-3</v>
      </c>
    </row>
    <row r="55" spans="1:10" ht="45.75" thickBot="1" x14ac:dyDescent="0.3">
      <c r="A55" s="16">
        <v>48</v>
      </c>
      <c r="B55" s="22" t="s">
        <v>149</v>
      </c>
      <c r="C55" s="16" t="s">
        <v>150</v>
      </c>
      <c r="D55" s="16" t="s">
        <v>151</v>
      </c>
      <c r="E55" s="18">
        <v>4370461.67</v>
      </c>
      <c r="F55" s="19">
        <f t="shared" si="0"/>
        <v>0</v>
      </c>
      <c r="G55" s="20">
        <v>0</v>
      </c>
      <c r="H55" s="33">
        <v>4370461.67</v>
      </c>
      <c r="I55" s="4" t="e">
        <f>#REF!-H55</f>
        <v>#REF!</v>
      </c>
      <c r="J55" s="4">
        <f t="shared" si="1"/>
        <v>0</v>
      </c>
    </row>
    <row r="56" spans="1:10" ht="30.75" thickBot="1" x14ac:dyDescent="0.3">
      <c r="A56" s="16">
        <v>49</v>
      </c>
      <c r="B56" s="22" t="s">
        <v>152</v>
      </c>
      <c r="C56" s="16" t="s">
        <v>153</v>
      </c>
      <c r="D56" s="16" t="s">
        <v>154</v>
      </c>
      <c r="E56" s="18">
        <v>1192184.73</v>
      </c>
      <c r="F56" s="19">
        <f t="shared" si="0"/>
        <v>0</v>
      </c>
      <c r="G56" s="20">
        <v>0</v>
      </c>
      <c r="H56" s="33">
        <v>1192184.73</v>
      </c>
      <c r="I56" s="4" t="e">
        <f>#REF!-H56</f>
        <v>#REF!</v>
      </c>
      <c r="J56" s="4">
        <f t="shared" si="1"/>
        <v>0</v>
      </c>
    </row>
    <row r="57" spans="1:10" ht="60.75" thickBot="1" x14ac:dyDescent="0.3">
      <c r="A57" s="16">
        <v>50</v>
      </c>
      <c r="B57" s="22" t="s">
        <v>155</v>
      </c>
      <c r="C57" s="16" t="s">
        <v>156</v>
      </c>
      <c r="D57" s="16" t="s">
        <v>157</v>
      </c>
      <c r="E57" s="18">
        <f>3880514.25*1.16</f>
        <v>4501396.5299999993</v>
      </c>
      <c r="F57" s="19">
        <f t="shared" si="0"/>
        <v>0.2217241079181265</v>
      </c>
      <c r="G57" s="20">
        <v>998068.13</v>
      </c>
      <c r="H57" s="33">
        <v>5499396.5300000003</v>
      </c>
      <c r="I57" s="4" t="e">
        <f>#REF!-H57</f>
        <v>#REF!</v>
      </c>
      <c r="J57" s="4">
        <f t="shared" si="1"/>
        <v>68.129999998956919</v>
      </c>
    </row>
    <row r="58" spans="1:10" ht="60.75" thickBot="1" x14ac:dyDescent="0.3">
      <c r="A58" s="16">
        <v>51</v>
      </c>
      <c r="B58" s="22" t="s">
        <v>158</v>
      </c>
      <c r="C58" s="16" t="s">
        <v>159</v>
      </c>
      <c r="D58" s="16" t="s">
        <v>160</v>
      </c>
      <c r="E58" s="18">
        <f>2249693.52*1.16</f>
        <v>2609644.4831999997</v>
      </c>
      <c r="F58" s="19">
        <f t="shared" si="0"/>
        <v>0.14946414444994241</v>
      </c>
      <c r="G58" s="20">
        <v>390048.28</v>
      </c>
      <c r="H58" s="33">
        <v>2999692.77</v>
      </c>
      <c r="I58" s="4" t="e">
        <f>#REF!-H58</f>
        <v>#REF!</v>
      </c>
      <c r="J58" s="4">
        <f t="shared" si="1"/>
        <v>-6.8000000901520252E-3</v>
      </c>
    </row>
    <row r="59" spans="1:10" ht="75" customHeight="1" thickBot="1" x14ac:dyDescent="0.3">
      <c r="A59" s="16">
        <v>52</v>
      </c>
      <c r="B59" s="17" t="s">
        <v>161</v>
      </c>
      <c r="C59" s="16" t="s">
        <v>162</v>
      </c>
      <c r="D59" s="16" t="s">
        <v>163</v>
      </c>
      <c r="E59" s="18">
        <f>36547477.52*1.16</f>
        <v>42395073.923200004</v>
      </c>
      <c r="F59" s="19">
        <f t="shared" si="0"/>
        <v>0.17919999983400334</v>
      </c>
      <c r="G59" s="20">
        <v>7597197.2400000002</v>
      </c>
      <c r="H59" s="33">
        <v>49992271.170000002</v>
      </c>
      <c r="I59" s="4" t="e">
        <f>#REF!-H59</f>
        <v>#REF!</v>
      </c>
      <c r="J59" s="4">
        <f t="shared" si="1"/>
        <v>-6.7999958992004395E-3</v>
      </c>
    </row>
    <row r="60" spans="1:10" ht="30.75" thickBot="1" x14ac:dyDescent="0.3">
      <c r="A60" s="16">
        <v>53</v>
      </c>
      <c r="B60" s="17" t="s">
        <v>164</v>
      </c>
      <c r="C60" s="16" t="s">
        <v>165</v>
      </c>
      <c r="D60" s="16" t="s">
        <v>166</v>
      </c>
      <c r="E60" s="18">
        <v>2524761.02</v>
      </c>
      <c r="F60" s="19">
        <f t="shared" si="0"/>
        <v>0</v>
      </c>
      <c r="G60" s="20">
        <v>0</v>
      </c>
      <c r="H60" s="33">
        <v>2524761.0299999998</v>
      </c>
      <c r="I60" s="4" t="e">
        <f>#REF!-H60</f>
        <v>#REF!</v>
      </c>
      <c r="J60" s="4">
        <f t="shared" si="1"/>
        <v>-9.9999997764825821E-3</v>
      </c>
    </row>
    <row r="61" spans="1:10" ht="60.75" thickBot="1" x14ac:dyDescent="0.3">
      <c r="A61" s="16">
        <v>54</v>
      </c>
      <c r="B61" s="17" t="s">
        <v>167</v>
      </c>
      <c r="C61" s="16" t="s">
        <v>55</v>
      </c>
      <c r="D61" s="16" t="s">
        <v>168</v>
      </c>
      <c r="E61" s="18">
        <v>1021715.97</v>
      </c>
      <c r="F61" s="19">
        <f t="shared" si="0"/>
        <v>0</v>
      </c>
      <c r="G61" s="20">
        <v>0</v>
      </c>
      <c r="H61" s="33">
        <v>1021713.44</v>
      </c>
      <c r="I61" s="4" t="e">
        <f>#REF!-H61</f>
        <v>#REF!</v>
      </c>
      <c r="J61" s="4">
        <f t="shared" si="1"/>
        <v>2.5300000000279397</v>
      </c>
    </row>
    <row r="62" spans="1:10" ht="30.75" thickBot="1" x14ac:dyDescent="0.3">
      <c r="A62" s="16">
        <v>55</v>
      </c>
      <c r="B62" s="17" t="s">
        <v>169</v>
      </c>
      <c r="C62" s="16" t="s">
        <v>162</v>
      </c>
      <c r="D62" s="16" t="s">
        <v>170</v>
      </c>
      <c r="E62" s="18">
        <v>2231206.66</v>
      </c>
      <c r="F62" s="19">
        <f t="shared" si="0"/>
        <v>0.19444077851578301</v>
      </c>
      <c r="G62" s="20">
        <v>433837.56</v>
      </c>
      <c r="H62" s="33">
        <v>2665044.23</v>
      </c>
      <c r="I62" s="4" t="e">
        <f>#REF!-H62</f>
        <v>#REF!</v>
      </c>
      <c r="J62" s="4">
        <f t="shared" si="1"/>
        <v>-9.9999997764825821E-3</v>
      </c>
    </row>
    <row r="63" spans="1:10" ht="45.75" thickBot="1" x14ac:dyDescent="0.3">
      <c r="A63" s="16">
        <v>56</v>
      </c>
      <c r="B63" s="17" t="s">
        <v>171</v>
      </c>
      <c r="C63" s="16" t="s">
        <v>172</v>
      </c>
      <c r="D63" s="16" t="s">
        <v>173</v>
      </c>
      <c r="E63" s="18">
        <f>5993863.1*1.16</f>
        <v>6952881.1959999995</v>
      </c>
      <c r="F63" s="19">
        <f t="shared" si="0"/>
        <v>7.2356267253555998E-2</v>
      </c>
      <c r="G63" s="20">
        <v>503084.53</v>
      </c>
      <c r="H63" s="33">
        <v>7455965.7300000004</v>
      </c>
      <c r="I63" s="4" t="e">
        <f>#REF!-H63</f>
        <v>#REF!</v>
      </c>
      <c r="J63" s="4">
        <f t="shared" si="1"/>
        <v>-4.0000006556510925E-3</v>
      </c>
    </row>
    <row r="64" spans="1:10" ht="45.75" thickBot="1" x14ac:dyDescent="0.3">
      <c r="A64" s="16">
        <v>57</v>
      </c>
      <c r="B64" s="17" t="s">
        <v>174</v>
      </c>
      <c r="C64" s="16" t="s">
        <v>43</v>
      </c>
      <c r="D64" s="16" t="s">
        <v>175</v>
      </c>
      <c r="E64" s="18">
        <f>14634088.38*1.16</f>
        <v>16975542.520799998</v>
      </c>
      <c r="F64" s="19">
        <f t="shared" si="0"/>
        <v>0.10727866209687284</v>
      </c>
      <c r="G64" s="20">
        <f>524213.49+1296900</f>
        <v>1821113.49</v>
      </c>
      <c r="H64" s="33">
        <v>18796656</v>
      </c>
      <c r="I64" s="4" t="e">
        <f>#REF!-H64</f>
        <v>#REF!</v>
      </c>
      <c r="J64" s="4">
        <f t="shared" si="1"/>
        <v>1.0799996554851532E-2</v>
      </c>
    </row>
    <row r="65" spans="1:10" ht="30.75" thickBot="1" x14ac:dyDescent="0.3">
      <c r="A65" s="16">
        <v>58</v>
      </c>
      <c r="B65" s="17" t="s">
        <v>176</v>
      </c>
      <c r="C65" s="16" t="s">
        <v>177</v>
      </c>
      <c r="D65" s="16" t="s">
        <v>178</v>
      </c>
      <c r="E65" s="18">
        <v>1477180.4703999998</v>
      </c>
      <c r="F65" s="19">
        <f t="shared" si="0"/>
        <v>0</v>
      </c>
      <c r="G65" s="20">
        <v>0</v>
      </c>
      <c r="H65" s="33">
        <v>1477180.47</v>
      </c>
      <c r="I65" s="4" t="e">
        <f>#REF!-H65</f>
        <v>#REF!</v>
      </c>
      <c r="J65" s="4">
        <f t="shared" si="1"/>
        <v>3.9999978616833687E-4</v>
      </c>
    </row>
    <row r="66" spans="1:10" ht="30.75" thickBot="1" x14ac:dyDescent="0.3">
      <c r="A66" s="16">
        <v>59</v>
      </c>
      <c r="B66" s="17" t="s">
        <v>179</v>
      </c>
      <c r="C66" s="16" t="s">
        <v>180</v>
      </c>
      <c r="D66" s="16" t="s">
        <v>181</v>
      </c>
      <c r="E66" s="18">
        <v>996543.22839999991</v>
      </c>
      <c r="F66" s="19">
        <f t="shared" si="0"/>
        <v>0</v>
      </c>
      <c r="G66" s="20">
        <v>0</v>
      </c>
      <c r="H66" s="33">
        <v>762915.15</v>
      </c>
      <c r="I66" s="4" t="e">
        <f>#REF!-H66</f>
        <v>#REF!</v>
      </c>
      <c r="J66" s="4">
        <f t="shared" si="1"/>
        <v>233628.07839999988</v>
      </c>
    </row>
    <row r="67" spans="1:10" ht="45.75" thickBot="1" x14ac:dyDescent="0.3">
      <c r="A67" s="16">
        <v>60</v>
      </c>
      <c r="B67" s="17" t="s">
        <v>182</v>
      </c>
      <c r="C67" s="16" t="s">
        <v>183</v>
      </c>
      <c r="D67" s="16" t="s">
        <v>184</v>
      </c>
      <c r="E67" s="18">
        <v>3859470.3359999997</v>
      </c>
      <c r="F67" s="19">
        <f t="shared" si="0"/>
        <v>0</v>
      </c>
      <c r="G67" s="20">
        <v>0</v>
      </c>
      <c r="H67" s="33">
        <v>3859470.34</v>
      </c>
      <c r="I67" s="4" t="e">
        <f>#REF!-H67</f>
        <v>#REF!</v>
      </c>
      <c r="J67" s="4">
        <f t="shared" si="1"/>
        <v>-4.0000001899898052E-3</v>
      </c>
    </row>
    <row r="68" spans="1:10" ht="45.75" thickBot="1" x14ac:dyDescent="0.3">
      <c r="A68" s="16">
        <v>61</v>
      </c>
      <c r="B68" s="17" t="s">
        <v>185</v>
      </c>
      <c r="C68" s="16" t="s">
        <v>186</v>
      </c>
      <c r="D68" s="16" t="s">
        <v>187</v>
      </c>
      <c r="E68" s="18">
        <v>1997614.83</v>
      </c>
      <c r="F68" s="19">
        <f t="shared" si="0"/>
        <v>0.25001657601831079</v>
      </c>
      <c r="G68" s="20">
        <v>499436.82</v>
      </c>
      <c r="H68" s="33">
        <v>2497051.65</v>
      </c>
      <c r="I68" s="4" t="e">
        <f>#REF!-H68</f>
        <v>#REF!</v>
      </c>
      <c r="J68" s="4">
        <f t="shared" si="1"/>
        <v>0</v>
      </c>
    </row>
    <row r="69" spans="1:10" ht="45.75" thickBot="1" x14ac:dyDescent="0.3">
      <c r="A69" s="16">
        <v>62</v>
      </c>
      <c r="B69" s="17" t="s">
        <v>188</v>
      </c>
      <c r="C69" s="16" t="s">
        <v>189</v>
      </c>
      <c r="D69" s="16" t="s">
        <v>190</v>
      </c>
      <c r="E69" s="18">
        <v>8334855.0839999998</v>
      </c>
      <c r="F69" s="19">
        <f t="shared" si="0"/>
        <v>0</v>
      </c>
      <c r="G69" s="20">
        <v>0</v>
      </c>
      <c r="H69" s="33">
        <v>8334855.0800000001</v>
      </c>
      <c r="I69" s="4" t="e">
        <f>#REF!-H69</f>
        <v>#REF!</v>
      </c>
      <c r="J69" s="4">
        <f t="shared" si="1"/>
        <v>3.9999997243285179E-3</v>
      </c>
    </row>
    <row r="70" spans="1:10" ht="45.75" thickBot="1" x14ac:dyDescent="0.3">
      <c r="A70" s="16">
        <v>63</v>
      </c>
      <c r="B70" s="17" t="s">
        <v>191</v>
      </c>
      <c r="C70" s="16" t="s">
        <v>64</v>
      </c>
      <c r="D70" s="16" t="s">
        <v>192</v>
      </c>
      <c r="E70" s="18">
        <v>2208447.9619999998</v>
      </c>
      <c r="F70" s="19">
        <f t="shared" si="0"/>
        <v>0</v>
      </c>
      <c r="G70" s="20">
        <v>0</v>
      </c>
      <c r="H70" s="33">
        <v>2208447.9700000002</v>
      </c>
      <c r="I70" s="4" t="e">
        <f>#REF!-H70</f>
        <v>#REF!</v>
      </c>
      <c r="J70" s="4">
        <f t="shared" si="1"/>
        <v>-8.0000003799796104E-3</v>
      </c>
    </row>
    <row r="71" spans="1:10" ht="45.75" thickBot="1" x14ac:dyDescent="0.3">
      <c r="A71" s="16">
        <v>64</v>
      </c>
      <c r="B71" s="17" t="s">
        <v>193</v>
      </c>
      <c r="C71" s="16" t="s">
        <v>194</v>
      </c>
      <c r="D71" s="16" t="s">
        <v>195</v>
      </c>
      <c r="E71" s="18">
        <v>868484.88919999998</v>
      </c>
      <c r="F71" s="19">
        <f t="shared" si="0"/>
        <v>0</v>
      </c>
      <c r="G71" s="20">
        <v>0</v>
      </c>
      <c r="H71" s="33">
        <v>840191.58</v>
      </c>
      <c r="I71" s="4" t="e">
        <f>#REF!-H71</f>
        <v>#REF!</v>
      </c>
      <c r="J71" s="4">
        <f t="shared" si="1"/>
        <v>28293.309200000018</v>
      </c>
    </row>
    <row r="72" spans="1:10" ht="30.75" thickBot="1" x14ac:dyDescent="0.3">
      <c r="A72" s="16">
        <v>65</v>
      </c>
      <c r="B72" s="17" t="s">
        <v>196</v>
      </c>
      <c r="C72" s="16" t="s">
        <v>197</v>
      </c>
      <c r="D72" s="16" t="s">
        <v>198</v>
      </c>
      <c r="E72" s="18">
        <v>2947622.9299999997</v>
      </c>
      <c r="F72" s="19">
        <f t="shared" si="0"/>
        <v>4.6016072347489848E-2</v>
      </c>
      <c r="G72" s="20">
        <v>135638.03</v>
      </c>
      <c r="H72" s="33">
        <v>3083260.96</v>
      </c>
      <c r="I72" s="4" t="e">
        <f>#REF!-H72</f>
        <v>#REF!</v>
      </c>
      <c r="J72" s="4">
        <f t="shared" si="1"/>
        <v>0</v>
      </c>
    </row>
    <row r="73" spans="1:10" ht="45.75" thickBot="1" x14ac:dyDescent="0.3">
      <c r="A73" s="16">
        <v>66</v>
      </c>
      <c r="B73" s="17" t="s">
        <v>199</v>
      </c>
      <c r="C73" s="16" t="s">
        <v>70</v>
      </c>
      <c r="D73" s="16" t="s">
        <v>200</v>
      </c>
      <c r="E73" s="18">
        <v>4010633.62</v>
      </c>
      <c r="F73" s="19">
        <f t="shared" ref="F73:F107" si="2">IFERROR(G73/E73,"")</f>
        <v>0</v>
      </c>
      <c r="G73" s="20">
        <v>0</v>
      </c>
      <c r="H73" s="33">
        <v>4009698.7</v>
      </c>
      <c r="I73" s="4" t="e">
        <f>#REF!-H73</f>
        <v>#REF!</v>
      </c>
      <c r="J73" s="4">
        <f t="shared" ref="J73:J107" si="3">E73+G73-H73</f>
        <v>934.91999999992549</v>
      </c>
    </row>
    <row r="74" spans="1:10" ht="45.75" thickBot="1" x14ac:dyDescent="0.3">
      <c r="A74" s="16">
        <v>67</v>
      </c>
      <c r="B74" s="17" t="s">
        <v>201</v>
      </c>
      <c r="C74" s="16" t="s">
        <v>202</v>
      </c>
      <c r="D74" s="16" t="s">
        <v>203</v>
      </c>
      <c r="E74" s="18">
        <v>1744134.3907999997</v>
      </c>
      <c r="F74" s="19">
        <f t="shared" si="2"/>
        <v>0</v>
      </c>
      <c r="G74" s="20">
        <v>0</v>
      </c>
      <c r="H74" s="33">
        <f>2502584.43-758450-0.04</f>
        <v>1744134.3900000001</v>
      </c>
      <c r="I74" s="4" t="e">
        <f>#REF!-H74</f>
        <v>#REF!</v>
      </c>
      <c r="J74" s="4">
        <f t="shared" si="3"/>
        <v>7.9999957233667374E-4</v>
      </c>
    </row>
    <row r="75" spans="1:10" ht="45.75" thickBot="1" x14ac:dyDescent="0.3">
      <c r="A75" s="16">
        <v>68</v>
      </c>
      <c r="B75" s="17" t="s">
        <v>204</v>
      </c>
      <c r="C75" s="16" t="s">
        <v>31</v>
      </c>
      <c r="D75" s="16" t="s">
        <v>205</v>
      </c>
      <c r="E75" s="18">
        <v>9999769.2931999993</v>
      </c>
      <c r="F75" s="19">
        <f t="shared" si="2"/>
        <v>0.10949593814575027</v>
      </c>
      <c r="G75" s="20">
        <v>1094934.1200000001</v>
      </c>
      <c r="H75" s="33">
        <v>11094703.41</v>
      </c>
      <c r="I75" s="4" t="e">
        <f>#REF!-H75</f>
        <v>#REF!</v>
      </c>
      <c r="J75" s="4">
        <f t="shared" si="3"/>
        <v>3.1999982893466949E-3</v>
      </c>
    </row>
    <row r="76" spans="1:10" ht="60.75" thickBot="1" x14ac:dyDescent="0.3">
      <c r="A76" s="16">
        <v>69</v>
      </c>
      <c r="B76" s="17" t="s">
        <v>206</v>
      </c>
      <c r="C76" s="16" t="s">
        <v>10</v>
      </c>
      <c r="D76" s="16" t="s">
        <v>207</v>
      </c>
      <c r="E76" s="18">
        <v>2318696.1599999997</v>
      </c>
      <c r="F76" s="19">
        <f t="shared" si="2"/>
        <v>0.24694673233943684</v>
      </c>
      <c r="G76" s="20">
        <v>572594.43999999994</v>
      </c>
      <c r="H76" s="33">
        <v>2891290.6</v>
      </c>
      <c r="I76" s="4" t="e">
        <f>#REF!-H76</f>
        <v>#REF!</v>
      </c>
      <c r="J76" s="4">
        <f t="shared" si="3"/>
        <v>0</v>
      </c>
    </row>
    <row r="77" spans="1:10" ht="45.75" thickBot="1" x14ac:dyDescent="0.3">
      <c r="A77" s="16">
        <v>70</v>
      </c>
      <c r="B77" s="17" t="s">
        <v>208</v>
      </c>
      <c r="C77" s="16" t="s">
        <v>209</v>
      </c>
      <c r="D77" s="16" t="s">
        <v>210</v>
      </c>
      <c r="E77" s="18">
        <v>11197719.099199999</v>
      </c>
      <c r="F77" s="19">
        <f t="shared" si="2"/>
        <v>0</v>
      </c>
      <c r="G77" s="20">
        <v>0</v>
      </c>
      <c r="H77" s="33">
        <v>11197719.09</v>
      </c>
      <c r="I77" s="4" t="e">
        <f>#REF!-H77</f>
        <v>#REF!</v>
      </c>
      <c r="J77" s="4">
        <f t="shared" si="3"/>
        <v>9.1999992728233337E-3</v>
      </c>
    </row>
    <row r="78" spans="1:10" ht="45.75" thickBot="1" x14ac:dyDescent="0.3">
      <c r="A78" s="16">
        <v>71</v>
      </c>
      <c r="B78" s="17" t="s">
        <v>211</v>
      </c>
      <c r="C78" s="16" t="s">
        <v>212</v>
      </c>
      <c r="D78" s="16" t="s">
        <v>213</v>
      </c>
      <c r="E78" s="18">
        <v>2820818.1795999999</v>
      </c>
      <c r="F78" s="19">
        <f t="shared" si="2"/>
        <v>0</v>
      </c>
      <c r="G78" s="20">
        <v>0</v>
      </c>
      <c r="H78" s="33">
        <v>2820818.18</v>
      </c>
      <c r="I78" s="4" t="e">
        <f>#REF!-H78</f>
        <v>#REF!</v>
      </c>
      <c r="J78" s="4">
        <f t="shared" si="3"/>
        <v>-4.0000025182962418E-4</v>
      </c>
    </row>
    <row r="79" spans="1:10" ht="60.75" thickBot="1" x14ac:dyDescent="0.3">
      <c r="A79" s="16">
        <v>72</v>
      </c>
      <c r="B79" s="17" t="s">
        <v>214</v>
      </c>
      <c r="C79" s="16" t="s">
        <v>215</v>
      </c>
      <c r="D79" s="16" t="s">
        <v>216</v>
      </c>
      <c r="E79" s="18">
        <v>2390259.75</v>
      </c>
      <c r="F79" s="19">
        <f t="shared" si="2"/>
        <v>0.12678054759529797</v>
      </c>
      <c r="G79" s="20">
        <v>303038.44</v>
      </c>
      <c r="H79" s="33">
        <v>2693298.2</v>
      </c>
      <c r="I79" s="4" t="e">
        <f>#REF!-H79</f>
        <v>#REF!</v>
      </c>
      <c r="J79" s="4">
        <f t="shared" si="3"/>
        <v>-1.0000000242143869E-2</v>
      </c>
    </row>
    <row r="80" spans="1:10" ht="45.75" thickBot="1" x14ac:dyDescent="0.3">
      <c r="A80" s="16">
        <v>73</v>
      </c>
      <c r="B80" s="17" t="s">
        <v>217</v>
      </c>
      <c r="C80" s="16" t="s">
        <v>218</v>
      </c>
      <c r="D80" s="16" t="s">
        <v>219</v>
      </c>
      <c r="E80" s="18">
        <v>2394501.1044000001</v>
      </c>
      <c r="F80" s="19">
        <f t="shared" si="2"/>
        <v>0.13699254487593795</v>
      </c>
      <c r="G80" s="20">
        <v>328028.79999999999</v>
      </c>
      <c r="H80" s="33">
        <v>2722529.89</v>
      </c>
      <c r="I80" s="4" t="e">
        <f>#REF!-H80</f>
        <v>#REF!</v>
      </c>
      <c r="J80" s="4">
        <f t="shared" si="3"/>
        <v>1.4399999752640724E-2</v>
      </c>
    </row>
    <row r="81" spans="1:10" ht="45.75" thickBot="1" x14ac:dyDescent="0.3">
      <c r="A81" s="16">
        <v>74</v>
      </c>
      <c r="B81" s="17" t="s">
        <v>220</v>
      </c>
      <c r="C81" s="16" t="s">
        <v>221</v>
      </c>
      <c r="D81" s="16" t="s">
        <v>222</v>
      </c>
      <c r="E81" s="18">
        <v>3194787.4939999995</v>
      </c>
      <c r="F81" s="19">
        <f t="shared" si="2"/>
        <v>0.23162729959027445</v>
      </c>
      <c r="G81" s="20">
        <v>740000</v>
      </c>
      <c r="H81" s="33">
        <v>3934787.49</v>
      </c>
      <c r="I81" s="4" t="e">
        <f>#REF!-H81</f>
        <v>#REF!</v>
      </c>
      <c r="J81" s="4">
        <f t="shared" si="3"/>
        <v>3.9999992586672306E-3</v>
      </c>
    </row>
    <row r="82" spans="1:10" ht="45.75" thickBot="1" x14ac:dyDescent="0.3">
      <c r="A82" s="16">
        <v>75</v>
      </c>
      <c r="B82" s="17" t="s">
        <v>223</v>
      </c>
      <c r="C82" s="16" t="s">
        <v>224</v>
      </c>
      <c r="D82" s="16" t="s">
        <v>225</v>
      </c>
      <c r="E82" s="18">
        <v>4388812.8228000002</v>
      </c>
      <c r="F82" s="19">
        <f t="shared" si="2"/>
        <v>0</v>
      </c>
      <c r="G82" s="20">
        <v>0</v>
      </c>
      <c r="H82" s="33">
        <v>4388812.82</v>
      </c>
      <c r="I82" s="4" t="e">
        <f>#REF!-H82</f>
        <v>#REF!</v>
      </c>
      <c r="J82" s="4">
        <f t="shared" si="3"/>
        <v>2.79999990016222E-3</v>
      </c>
    </row>
    <row r="83" spans="1:10" ht="45.75" thickBot="1" x14ac:dyDescent="0.3">
      <c r="A83" s="16">
        <v>76</v>
      </c>
      <c r="B83" s="17" t="s">
        <v>226</v>
      </c>
      <c r="C83" s="16" t="s">
        <v>52</v>
      </c>
      <c r="D83" s="16" t="s">
        <v>227</v>
      </c>
      <c r="E83" s="18">
        <v>4201174.3199999994</v>
      </c>
      <c r="F83" s="19">
        <f t="shared" si="2"/>
        <v>0</v>
      </c>
      <c r="G83" s="20">
        <v>0</v>
      </c>
      <c r="H83" s="33">
        <v>4201174.32</v>
      </c>
      <c r="I83" s="4" t="e">
        <f>#REF!-H83</f>
        <v>#REF!</v>
      </c>
      <c r="J83" s="4">
        <f t="shared" si="3"/>
        <v>0</v>
      </c>
    </row>
    <row r="84" spans="1:10" ht="45.75" thickBot="1" x14ac:dyDescent="0.3">
      <c r="A84" s="16">
        <v>77</v>
      </c>
      <c r="B84" s="17" t="s">
        <v>228</v>
      </c>
      <c r="C84" s="16" t="s">
        <v>229</v>
      </c>
      <c r="D84" s="16" t="s">
        <v>230</v>
      </c>
      <c r="E84" s="18">
        <v>1193322.3400000001</v>
      </c>
      <c r="F84" s="19">
        <f t="shared" si="2"/>
        <v>0</v>
      </c>
      <c r="G84" s="20">
        <v>0</v>
      </c>
      <c r="H84" s="33">
        <v>1193322.3500000001</v>
      </c>
      <c r="I84" s="4" t="e">
        <f>#REF!-H84</f>
        <v>#REF!</v>
      </c>
      <c r="J84" s="4">
        <f t="shared" si="3"/>
        <v>-1.0000000009313226E-2</v>
      </c>
    </row>
    <row r="85" spans="1:10" ht="30.75" thickBot="1" x14ac:dyDescent="0.3">
      <c r="A85" s="16">
        <v>78</v>
      </c>
      <c r="B85" s="17" t="s">
        <v>231</v>
      </c>
      <c r="C85" s="16" t="s">
        <v>232</v>
      </c>
      <c r="D85" s="16" t="s">
        <v>233</v>
      </c>
      <c r="E85" s="18">
        <v>2399987.9855999998</v>
      </c>
      <c r="F85" s="19">
        <f t="shared" si="2"/>
        <v>0</v>
      </c>
      <c r="G85" s="20">
        <v>0</v>
      </c>
      <c r="H85" s="33">
        <v>2399987.9700000002</v>
      </c>
      <c r="I85" s="4" t="e">
        <f>#REF!-H85</f>
        <v>#REF!</v>
      </c>
      <c r="J85" s="4">
        <f t="shared" si="3"/>
        <v>1.5599999576807022E-2</v>
      </c>
    </row>
    <row r="86" spans="1:10" ht="30" x14ac:dyDescent="0.25">
      <c r="A86" s="16">
        <v>79</v>
      </c>
      <c r="B86" s="17" t="s">
        <v>234</v>
      </c>
      <c r="C86" s="16" t="s">
        <v>150</v>
      </c>
      <c r="D86" s="16" t="s">
        <v>235</v>
      </c>
      <c r="E86" s="18">
        <v>3088260.1003999999</v>
      </c>
      <c r="F86" s="19">
        <f t="shared" si="2"/>
        <v>0.45696815168424859</v>
      </c>
      <c r="G86" s="20">
        <v>1411236.51</v>
      </c>
      <c r="H86" s="33">
        <v>4499496.6100000003</v>
      </c>
      <c r="I86" s="4" t="e">
        <f>#REF!-H86</f>
        <v>#REF!</v>
      </c>
      <c r="J86" s="4">
        <f t="shared" si="3"/>
        <v>3.9999932050704956E-4</v>
      </c>
    </row>
    <row r="87" spans="1:10" ht="78" customHeight="1" thickBot="1" x14ac:dyDescent="0.3">
      <c r="A87" s="28">
        <v>80</v>
      </c>
      <c r="B87" s="17" t="s">
        <v>236</v>
      </c>
      <c r="C87" s="28" t="s">
        <v>237</v>
      </c>
      <c r="D87" s="16" t="s">
        <v>238</v>
      </c>
      <c r="E87" s="18">
        <v>0</v>
      </c>
      <c r="F87" s="19" t="str">
        <f t="shared" si="2"/>
        <v/>
      </c>
      <c r="G87" s="20">
        <v>0</v>
      </c>
      <c r="H87" s="37"/>
      <c r="I87" s="4" t="e">
        <f>#REF!-H87</f>
        <v>#REF!</v>
      </c>
      <c r="J87" s="4">
        <f t="shared" si="3"/>
        <v>0</v>
      </c>
    </row>
    <row r="88" spans="1:10" ht="30.75" thickBot="1" x14ac:dyDescent="0.3">
      <c r="A88" s="16">
        <v>81</v>
      </c>
      <c r="B88" s="17" t="s">
        <v>239</v>
      </c>
      <c r="C88" s="16" t="s">
        <v>240</v>
      </c>
      <c r="D88" s="16" t="s">
        <v>241</v>
      </c>
      <c r="E88" s="18">
        <v>3495526.1243999996</v>
      </c>
      <c r="F88" s="19">
        <f t="shared" si="2"/>
        <v>0</v>
      </c>
      <c r="G88" s="20">
        <v>0</v>
      </c>
      <c r="H88" s="33">
        <v>3495526.12</v>
      </c>
      <c r="I88" s="4" t="e">
        <f>#REF!-H88</f>
        <v>#REF!</v>
      </c>
      <c r="J88" s="4">
        <f t="shared" si="3"/>
        <v>4.3999995104968548E-3</v>
      </c>
    </row>
    <row r="89" spans="1:10" ht="60.75" thickBot="1" x14ac:dyDescent="0.3">
      <c r="A89" s="16">
        <v>82</v>
      </c>
      <c r="B89" s="17" t="s">
        <v>242</v>
      </c>
      <c r="C89" s="16" t="s">
        <v>115</v>
      </c>
      <c r="D89" s="16" t="s">
        <v>243</v>
      </c>
      <c r="E89" s="18">
        <v>2288162.1992000001</v>
      </c>
      <c r="F89" s="19">
        <f t="shared" si="2"/>
        <v>0</v>
      </c>
      <c r="G89" s="20">
        <v>0</v>
      </c>
      <c r="H89" s="33">
        <v>2288162.2000000002</v>
      </c>
      <c r="I89" s="4" t="e">
        <f>#REF!-H89</f>
        <v>#REF!</v>
      </c>
      <c r="J89" s="4">
        <f t="shared" si="3"/>
        <v>-8.0000003799796104E-4</v>
      </c>
    </row>
    <row r="90" spans="1:10" ht="45.75" thickBot="1" x14ac:dyDescent="0.3">
      <c r="A90" s="16">
        <v>83</v>
      </c>
      <c r="B90" s="17" t="s">
        <v>244</v>
      </c>
      <c r="C90" s="16" t="s">
        <v>245</v>
      </c>
      <c r="D90" s="16" t="s">
        <v>246</v>
      </c>
      <c r="E90" s="18">
        <v>1198721.4959999998</v>
      </c>
      <c r="F90" s="19">
        <f t="shared" si="2"/>
        <v>0</v>
      </c>
      <c r="G90" s="20">
        <v>0</v>
      </c>
      <c r="H90" s="33">
        <v>1198721.5</v>
      </c>
      <c r="I90" s="4" t="e">
        <f>#REF!-H90</f>
        <v>#REF!</v>
      </c>
      <c r="J90" s="4">
        <f t="shared" si="3"/>
        <v>-4.0000001899898052E-3</v>
      </c>
    </row>
    <row r="91" spans="1:10" ht="45.75" thickBot="1" x14ac:dyDescent="0.3">
      <c r="A91" s="16">
        <v>84</v>
      </c>
      <c r="B91" s="17" t="s">
        <v>247</v>
      </c>
      <c r="C91" s="16" t="s">
        <v>135</v>
      </c>
      <c r="D91" s="16" t="s">
        <v>248</v>
      </c>
      <c r="E91" s="18">
        <v>3428813.26</v>
      </c>
      <c r="F91" s="19">
        <f t="shared" si="2"/>
        <v>0</v>
      </c>
      <c r="G91" s="20">
        <v>0</v>
      </c>
      <c r="H91" s="33">
        <v>3428813.26</v>
      </c>
      <c r="I91" s="4" t="e">
        <f>#REF!-H91</f>
        <v>#REF!</v>
      </c>
      <c r="J91" s="4">
        <f t="shared" si="3"/>
        <v>0</v>
      </c>
    </row>
    <row r="92" spans="1:10" ht="45.75" thickBot="1" x14ac:dyDescent="0.3">
      <c r="A92" s="16">
        <v>85</v>
      </c>
      <c r="B92" s="17" t="s">
        <v>249</v>
      </c>
      <c r="C92" s="16" t="s">
        <v>250</v>
      </c>
      <c r="D92" s="16" t="s">
        <v>251</v>
      </c>
      <c r="E92" s="18">
        <v>2396199.83</v>
      </c>
      <c r="F92" s="19">
        <f t="shared" si="2"/>
        <v>0</v>
      </c>
      <c r="G92" s="20">
        <v>0</v>
      </c>
      <c r="H92" s="33">
        <v>2396199.84</v>
      </c>
      <c r="I92" s="4" t="e">
        <f>#REF!-H92</f>
        <v>#REF!</v>
      </c>
      <c r="J92" s="4">
        <f t="shared" si="3"/>
        <v>-9.9999997764825821E-3</v>
      </c>
    </row>
    <row r="93" spans="1:10" ht="30.75" thickBot="1" x14ac:dyDescent="0.3">
      <c r="A93" s="16">
        <v>86</v>
      </c>
      <c r="B93" s="17" t="s">
        <v>252</v>
      </c>
      <c r="C93" s="16" t="s">
        <v>253</v>
      </c>
      <c r="D93" s="16" t="s">
        <v>254</v>
      </c>
      <c r="E93" s="18">
        <v>4797174.2927999999</v>
      </c>
      <c r="F93" s="19">
        <f t="shared" si="2"/>
        <v>0.12549054156809183</v>
      </c>
      <c r="G93" s="20">
        <v>602000</v>
      </c>
      <c r="H93" s="33">
        <v>5399174.2999999998</v>
      </c>
      <c r="I93" s="4" t="e">
        <f>#REF!-H93</f>
        <v>#REF!</v>
      </c>
      <c r="J93" s="4">
        <f t="shared" si="3"/>
        <v>-7.1999998763203621E-3</v>
      </c>
    </row>
    <row r="94" spans="1:10" ht="129.75" customHeight="1" x14ac:dyDescent="0.25">
      <c r="A94" s="16">
        <v>87</v>
      </c>
      <c r="B94" s="17" t="s">
        <v>236</v>
      </c>
      <c r="C94" s="16" t="s">
        <v>177</v>
      </c>
      <c r="D94" s="16" t="s">
        <v>255</v>
      </c>
      <c r="E94" s="18">
        <v>14085464.3836</v>
      </c>
      <c r="F94" s="19">
        <f t="shared" si="2"/>
        <v>6.4925086961617778E-2</v>
      </c>
      <c r="G94" s="20">
        <v>914500</v>
      </c>
      <c r="H94" s="33">
        <v>14999964.380000001</v>
      </c>
      <c r="I94" s="4" t="e">
        <f>#REF!-H94</f>
        <v>#REF!</v>
      </c>
      <c r="J94" s="4">
        <f t="shared" si="3"/>
        <v>3.5999994724988937E-3</v>
      </c>
    </row>
    <row r="95" spans="1:10" ht="60.75" thickBot="1" x14ac:dyDescent="0.3">
      <c r="A95" s="16">
        <v>88</v>
      </c>
      <c r="B95" s="17" t="s">
        <v>256</v>
      </c>
      <c r="C95" s="16" t="s">
        <v>177</v>
      </c>
      <c r="D95" s="16" t="s">
        <v>257</v>
      </c>
      <c r="E95" s="18">
        <v>81391635.859999999</v>
      </c>
      <c r="F95" s="19">
        <f t="shared" si="2"/>
        <v>0</v>
      </c>
      <c r="G95" s="20">
        <v>0</v>
      </c>
      <c r="H95" s="37" t="s">
        <v>287</v>
      </c>
      <c r="I95" s="4" t="e">
        <f>#REF!-H95</f>
        <v>#REF!</v>
      </c>
      <c r="J95" s="4" t="e">
        <f t="shared" si="3"/>
        <v>#VALUE!</v>
      </c>
    </row>
    <row r="96" spans="1:10" ht="45.75" thickBot="1" x14ac:dyDescent="0.3">
      <c r="A96" s="16">
        <v>89</v>
      </c>
      <c r="B96" s="17" t="s">
        <v>258</v>
      </c>
      <c r="C96" s="16" t="s">
        <v>31</v>
      </c>
      <c r="D96" s="16" t="s">
        <v>259</v>
      </c>
      <c r="E96" s="18">
        <v>15986906.609999999</v>
      </c>
      <c r="F96" s="19">
        <f t="shared" si="2"/>
        <v>0</v>
      </c>
      <c r="G96" s="20">
        <v>0</v>
      </c>
      <c r="H96" s="33">
        <v>15986906.609999999</v>
      </c>
      <c r="I96" s="4" t="e">
        <f>#REF!-H96</f>
        <v>#REF!</v>
      </c>
      <c r="J96" s="4">
        <f t="shared" si="3"/>
        <v>0</v>
      </c>
    </row>
    <row r="97" spans="1:18" ht="30.75" thickBot="1" x14ac:dyDescent="0.3">
      <c r="A97" s="16">
        <v>90</v>
      </c>
      <c r="B97" s="17" t="s">
        <v>260</v>
      </c>
      <c r="C97" s="16" t="s">
        <v>261</v>
      </c>
      <c r="D97" s="16" t="s">
        <v>262</v>
      </c>
      <c r="E97" s="18">
        <v>1499138.0060000001</v>
      </c>
      <c r="F97" s="19">
        <f t="shared" si="2"/>
        <v>0.15739979178407942</v>
      </c>
      <c r="G97" s="20">
        <v>235964.01</v>
      </c>
      <c r="H97" s="33">
        <v>1735102.02</v>
      </c>
      <c r="I97" s="4" t="e">
        <f>#REF!-H97</f>
        <v>#REF!</v>
      </c>
      <c r="J97" s="4">
        <f t="shared" si="3"/>
        <v>-3.9999999571591616E-3</v>
      </c>
    </row>
    <row r="98" spans="1:18" ht="45.75" thickBot="1" x14ac:dyDescent="0.3">
      <c r="A98" s="16">
        <v>91</v>
      </c>
      <c r="B98" s="17" t="s">
        <v>263</v>
      </c>
      <c r="C98" s="16" t="s">
        <v>264</v>
      </c>
      <c r="D98" s="16" t="s">
        <v>265</v>
      </c>
      <c r="E98" s="18">
        <v>2310684.7823999999</v>
      </c>
      <c r="F98" s="19">
        <f t="shared" si="2"/>
        <v>0</v>
      </c>
      <c r="G98" s="20">
        <v>0</v>
      </c>
      <c r="H98" s="33">
        <v>2310684.7799999998</v>
      </c>
      <c r="I98" s="4" t="e">
        <f>#REF!-H98</f>
        <v>#REF!</v>
      </c>
      <c r="J98" s="4">
        <f t="shared" si="3"/>
        <v>2.4000001139938831E-3</v>
      </c>
    </row>
    <row r="99" spans="1:18" ht="45.75" thickBot="1" x14ac:dyDescent="0.3">
      <c r="A99" s="16">
        <v>92</v>
      </c>
      <c r="B99" s="17" t="s">
        <v>266</v>
      </c>
      <c r="C99" s="16" t="s">
        <v>43</v>
      </c>
      <c r="D99" s="16" t="s">
        <v>267</v>
      </c>
      <c r="E99" s="18">
        <v>861947.49</v>
      </c>
      <c r="F99" s="19">
        <f t="shared" si="2"/>
        <v>0</v>
      </c>
      <c r="G99" s="20">
        <v>0</v>
      </c>
      <c r="H99" s="33">
        <v>861947.49</v>
      </c>
      <c r="I99" s="4" t="e">
        <f>#REF!-H99</f>
        <v>#REF!</v>
      </c>
      <c r="J99" s="4">
        <f t="shared" si="3"/>
        <v>0</v>
      </c>
    </row>
    <row r="100" spans="1:18" ht="191.25" customHeight="1" thickBot="1" x14ac:dyDescent="0.3">
      <c r="A100" s="16">
        <v>93</v>
      </c>
      <c r="B100" s="17" t="s">
        <v>268</v>
      </c>
      <c r="C100" s="16" t="s">
        <v>138</v>
      </c>
      <c r="D100" s="16" t="s">
        <v>269</v>
      </c>
      <c r="E100" s="18">
        <f>8186993.07*1.16</f>
        <v>9496911.9611999989</v>
      </c>
      <c r="F100" s="19">
        <f t="shared" si="2"/>
        <v>0.10560988709779176</v>
      </c>
      <c r="G100" s="20">
        <f>503088.04+499879.76</f>
        <v>1002967.8</v>
      </c>
      <c r="H100" s="33">
        <v>10499879.77</v>
      </c>
      <c r="I100" s="4" t="e">
        <f>#REF!-H100</f>
        <v>#REF!</v>
      </c>
      <c r="J100" s="4">
        <f t="shared" si="3"/>
        <v>-8.7999999523162842E-3</v>
      </c>
    </row>
    <row r="101" spans="1:18" ht="45.75" thickBot="1" x14ac:dyDescent="0.3">
      <c r="A101" s="16">
        <v>94</v>
      </c>
      <c r="B101" s="17" t="s">
        <v>270</v>
      </c>
      <c r="C101" s="16" t="s">
        <v>13</v>
      </c>
      <c r="D101" s="16" t="s">
        <v>271</v>
      </c>
      <c r="E101" s="18">
        <v>1997451.28</v>
      </c>
      <c r="F101" s="19">
        <f t="shared" si="2"/>
        <v>0</v>
      </c>
      <c r="G101" s="20">
        <v>0</v>
      </c>
      <c r="H101" s="33">
        <v>1997451.28</v>
      </c>
      <c r="I101" s="4" t="e">
        <f>#REF!-H101</f>
        <v>#REF!</v>
      </c>
      <c r="J101" s="4">
        <f t="shared" si="3"/>
        <v>0</v>
      </c>
    </row>
    <row r="102" spans="1:18" ht="60.75" thickBot="1" x14ac:dyDescent="0.3">
      <c r="A102" s="16">
        <v>95</v>
      </c>
      <c r="B102" s="17" t="s">
        <v>272</v>
      </c>
      <c r="C102" s="16" t="s">
        <v>165</v>
      </c>
      <c r="D102" s="16" t="s">
        <v>273</v>
      </c>
      <c r="E102" s="18">
        <f>1894679.57*1.16</f>
        <v>2197828.3012000001</v>
      </c>
      <c r="F102" s="19">
        <f t="shared" si="2"/>
        <v>0</v>
      </c>
      <c r="G102" s="20">
        <v>0</v>
      </c>
      <c r="H102" s="33">
        <v>2197828.31</v>
      </c>
      <c r="I102" s="4" t="e">
        <f>#REF!-H102</f>
        <v>#REF!</v>
      </c>
      <c r="J102" s="4">
        <f t="shared" si="3"/>
        <v>-8.7999999523162842E-3</v>
      </c>
    </row>
    <row r="103" spans="1:18" ht="45.75" thickBot="1" x14ac:dyDescent="0.3">
      <c r="A103" s="16">
        <v>96</v>
      </c>
      <c r="B103" s="17" t="s">
        <v>274</v>
      </c>
      <c r="C103" s="16" t="s">
        <v>275</v>
      </c>
      <c r="D103" s="16" t="s">
        <v>276</v>
      </c>
      <c r="E103" s="18">
        <v>4473220.1067999993</v>
      </c>
      <c r="F103" s="19">
        <f t="shared" si="2"/>
        <v>0</v>
      </c>
      <c r="G103" s="20">
        <v>0</v>
      </c>
      <c r="H103" s="33">
        <v>4473220.1100000003</v>
      </c>
      <c r="I103" s="4" t="e">
        <f>#REF!-H103</f>
        <v>#REF!</v>
      </c>
      <c r="J103" s="4">
        <f t="shared" si="3"/>
        <v>-3.2000010833144188E-3</v>
      </c>
    </row>
    <row r="104" spans="1:18" ht="60.75" thickBot="1" x14ac:dyDescent="0.3">
      <c r="A104" s="16">
        <v>97</v>
      </c>
      <c r="B104" s="17" t="s">
        <v>277</v>
      </c>
      <c r="C104" s="16" t="s">
        <v>37</v>
      </c>
      <c r="D104" s="16" t="s">
        <v>278</v>
      </c>
      <c r="E104" s="18">
        <v>7993572.0755999992</v>
      </c>
      <c r="F104" s="19">
        <f t="shared" si="2"/>
        <v>0</v>
      </c>
      <c r="G104" s="20">
        <v>0</v>
      </c>
      <c r="H104" s="33">
        <v>7993572.0999999996</v>
      </c>
      <c r="I104" s="4" t="e">
        <f>#REF!-H104</f>
        <v>#REF!</v>
      </c>
      <c r="J104" s="4">
        <f t="shared" si="3"/>
        <v>-2.4400000460445881E-2</v>
      </c>
    </row>
    <row r="105" spans="1:18" ht="30.75" thickBot="1" x14ac:dyDescent="0.3">
      <c r="A105" s="16">
        <v>98</v>
      </c>
      <c r="B105" s="17" t="s">
        <v>279</v>
      </c>
      <c r="C105" s="16" t="s">
        <v>232</v>
      </c>
      <c r="D105" s="16" t="s">
        <v>280</v>
      </c>
      <c r="E105" s="18">
        <v>6997521.3300000001</v>
      </c>
      <c r="F105" s="19">
        <f t="shared" si="2"/>
        <v>0</v>
      </c>
      <c r="G105" s="20">
        <v>0</v>
      </c>
      <c r="H105" s="33">
        <v>6997521.3300000001</v>
      </c>
      <c r="I105" s="4" t="e">
        <f>#REF!-H105</f>
        <v>#REF!</v>
      </c>
      <c r="J105" s="4">
        <f t="shared" si="3"/>
        <v>0</v>
      </c>
    </row>
    <row r="106" spans="1:18" ht="60.75" thickBot="1" x14ac:dyDescent="0.3">
      <c r="A106" s="16">
        <v>99</v>
      </c>
      <c r="B106" s="17" t="s">
        <v>281</v>
      </c>
      <c r="C106" s="16" t="s">
        <v>115</v>
      </c>
      <c r="D106" s="16" t="s">
        <v>282</v>
      </c>
      <c r="E106" s="18">
        <v>1999284.56</v>
      </c>
      <c r="F106" s="19">
        <f t="shared" si="2"/>
        <v>0</v>
      </c>
      <c r="G106" s="20">
        <v>0</v>
      </c>
      <c r="H106" s="33">
        <v>1999284.56</v>
      </c>
      <c r="I106" s="4" t="e">
        <f>#REF!-H106</f>
        <v>#REF!</v>
      </c>
      <c r="J106" s="4">
        <f t="shared" si="3"/>
        <v>0</v>
      </c>
    </row>
    <row r="107" spans="1:18" ht="30" x14ac:dyDescent="0.25">
      <c r="A107" s="16">
        <v>100</v>
      </c>
      <c r="B107" s="17" t="s">
        <v>283</v>
      </c>
      <c r="C107" s="16" t="s">
        <v>186</v>
      </c>
      <c r="D107" s="16" t="s">
        <v>284</v>
      </c>
      <c r="E107" s="18">
        <v>454933.43999999994</v>
      </c>
      <c r="F107" s="19">
        <f t="shared" si="2"/>
        <v>0</v>
      </c>
      <c r="G107" s="20">
        <v>0</v>
      </c>
      <c r="H107" s="33">
        <v>454933.44</v>
      </c>
      <c r="I107" s="4" t="e">
        <f>#REF!-H107</f>
        <v>#REF!</v>
      </c>
      <c r="J107" s="4">
        <f t="shared" si="3"/>
        <v>0</v>
      </c>
    </row>
    <row r="108" spans="1:18" s="4" customFormat="1" x14ac:dyDescent="0.25">
      <c r="A108" s="3"/>
      <c r="B108" s="3"/>
      <c r="C108" s="3"/>
      <c r="D108" s="3"/>
      <c r="E108" s="6"/>
      <c r="F108" s="8"/>
      <c r="G108" s="6"/>
      <c r="H108" s="35"/>
      <c r="I108" s="3"/>
      <c r="J108" s="3"/>
      <c r="K108" s="3"/>
      <c r="L108" s="3"/>
      <c r="M108" s="3"/>
      <c r="N108" s="3"/>
      <c r="O108" s="3"/>
      <c r="P108" s="3"/>
      <c r="Q108" s="3"/>
      <c r="R108" s="3"/>
    </row>
    <row r="109" spans="1:18" s="4" customFormat="1" x14ac:dyDescent="0.25">
      <c r="A109" s="3"/>
      <c r="B109" s="3"/>
      <c r="C109" s="3"/>
      <c r="D109" s="3"/>
      <c r="E109" s="6"/>
      <c r="F109" s="8"/>
      <c r="G109" s="6"/>
      <c r="H109" s="35"/>
      <c r="I109" s="3"/>
      <c r="J109" s="3"/>
      <c r="K109" s="3"/>
      <c r="L109" s="3"/>
      <c r="M109" s="3"/>
      <c r="N109" s="3"/>
      <c r="O109" s="3"/>
      <c r="P109" s="3"/>
      <c r="Q109" s="3"/>
      <c r="R109" s="3"/>
    </row>
    <row r="110" spans="1:18" s="4" customFormat="1" x14ac:dyDescent="0.25">
      <c r="A110" s="3"/>
      <c r="B110" s="3"/>
      <c r="C110" s="3"/>
      <c r="D110" s="3"/>
      <c r="E110" s="6"/>
      <c r="F110" s="8"/>
      <c r="G110" s="6"/>
      <c r="H110" s="35"/>
      <c r="I110" s="3"/>
      <c r="J110" s="3"/>
      <c r="K110" s="3"/>
      <c r="L110" s="3"/>
      <c r="M110" s="3"/>
      <c r="N110" s="3"/>
      <c r="O110" s="3"/>
      <c r="P110" s="3"/>
      <c r="Q110" s="3"/>
      <c r="R110" s="3"/>
    </row>
    <row r="111" spans="1:18" s="4" customFormat="1" x14ac:dyDescent="0.25">
      <c r="A111" s="3"/>
      <c r="B111" s="3"/>
      <c r="C111" s="3"/>
      <c r="D111" s="3"/>
      <c r="E111" s="6"/>
      <c r="F111" s="8"/>
      <c r="G111" s="6"/>
      <c r="H111" s="35"/>
      <c r="I111" s="3"/>
      <c r="J111" s="3"/>
      <c r="K111" s="3"/>
      <c r="L111" s="3"/>
      <c r="M111" s="3"/>
      <c r="N111" s="3"/>
      <c r="O111" s="3"/>
      <c r="P111" s="3"/>
      <c r="Q111" s="3"/>
      <c r="R111" s="3"/>
    </row>
    <row r="112" spans="1:18" s="4" customFormat="1" x14ac:dyDescent="0.25">
      <c r="A112" s="3"/>
      <c r="B112" s="3"/>
      <c r="C112" s="3"/>
      <c r="D112" s="3"/>
      <c r="E112" s="6"/>
      <c r="F112" s="8"/>
      <c r="G112" s="6"/>
      <c r="H112" s="35"/>
      <c r="I112" s="3"/>
      <c r="J112" s="3"/>
      <c r="K112" s="3"/>
      <c r="L112" s="3"/>
      <c r="M112" s="3"/>
      <c r="N112" s="3"/>
      <c r="O112" s="3"/>
      <c r="P112" s="3"/>
      <c r="Q112" s="3"/>
      <c r="R112" s="3"/>
    </row>
    <row r="113" spans="1:18" s="4" customFormat="1" x14ac:dyDescent="0.25">
      <c r="A113" s="3"/>
      <c r="B113" s="3"/>
      <c r="C113" s="3"/>
      <c r="D113" s="3"/>
      <c r="E113" s="6"/>
      <c r="F113" s="8"/>
      <c r="G113" s="6"/>
      <c r="H113" s="35"/>
      <c r="I113" s="3"/>
      <c r="J113" s="3"/>
      <c r="K113" s="3"/>
      <c r="L113" s="3"/>
      <c r="M113" s="3"/>
      <c r="N113" s="3"/>
      <c r="O113" s="3"/>
      <c r="P113" s="3"/>
      <c r="Q113" s="3"/>
      <c r="R113" s="3"/>
    </row>
    <row r="114" spans="1:18" s="4" customFormat="1" x14ac:dyDescent="0.25">
      <c r="A114" s="3"/>
      <c r="B114" s="3"/>
      <c r="C114" s="3"/>
      <c r="D114" s="3"/>
      <c r="E114" s="6"/>
      <c r="F114" s="8"/>
      <c r="G114" s="6"/>
      <c r="H114" s="35"/>
      <c r="I114" s="3"/>
      <c r="J114" s="3"/>
      <c r="K114" s="3"/>
      <c r="L114" s="3"/>
      <c r="M114" s="3"/>
      <c r="N114" s="3"/>
      <c r="O114" s="3"/>
      <c r="P114" s="3"/>
      <c r="Q114" s="3"/>
      <c r="R114" s="3"/>
    </row>
    <row r="115" spans="1:18" s="4" customFormat="1" x14ac:dyDescent="0.25">
      <c r="A115" s="3"/>
      <c r="B115" s="3"/>
      <c r="C115" s="3"/>
      <c r="D115" s="3"/>
      <c r="E115" s="6"/>
      <c r="F115" s="8"/>
      <c r="G115" s="6"/>
      <c r="H115" s="35"/>
      <c r="I115" s="3"/>
      <c r="J115" s="3"/>
      <c r="K115" s="3"/>
      <c r="L115" s="3"/>
      <c r="M115" s="3"/>
      <c r="N115" s="3"/>
      <c r="O115" s="3"/>
      <c r="P115" s="3"/>
      <c r="Q115" s="3"/>
      <c r="R115" s="3"/>
    </row>
    <row r="116" spans="1:18" s="4" customFormat="1" x14ac:dyDescent="0.25">
      <c r="A116" s="3"/>
      <c r="B116" s="3"/>
      <c r="C116" s="3"/>
      <c r="D116" s="3"/>
      <c r="E116" s="6"/>
      <c r="F116" s="8"/>
      <c r="G116" s="6"/>
      <c r="H116" s="35"/>
      <c r="I116" s="3"/>
      <c r="J116" s="3"/>
      <c r="K116" s="3"/>
      <c r="L116" s="3"/>
      <c r="M116" s="3"/>
      <c r="N116" s="3"/>
      <c r="O116" s="3"/>
      <c r="P116" s="3"/>
      <c r="Q116" s="3"/>
      <c r="R116" s="3"/>
    </row>
    <row r="117" spans="1:18" s="4" customFormat="1" x14ac:dyDescent="0.25">
      <c r="A117" s="3"/>
      <c r="B117" s="3"/>
      <c r="C117" s="3"/>
      <c r="D117" s="3"/>
      <c r="E117" s="6"/>
      <c r="F117" s="8"/>
      <c r="G117" s="6"/>
      <c r="H117" s="35"/>
      <c r="I117" s="3"/>
      <c r="J117" s="3"/>
      <c r="K117" s="3"/>
      <c r="L117" s="3"/>
      <c r="M117" s="3"/>
      <c r="N117" s="3"/>
      <c r="O117" s="3"/>
      <c r="P117" s="3"/>
      <c r="Q117" s="3"/>
      <c r="R117" s="3"/>
    </row>
    <row r="118" spans="1:18" s="4" customFormat="1" x14ac:dyDescent="0.25">
      <c r="A118" s="3"/>
      <c r="B118" s="3"/>
      <c r="C118" s="3"/>
      <c r="D118" s="3"/>
      <c r="E118" s="6"/>
      <c r="F118" s="8"/>
      <c r="G118" s="6"/>
      <c r="H118" s="35"/>
      <c r="I118" s="3"/>
      <c r="J118" s="3"/>
      <c r="K118" s="3"/>
      <c r="L118" s="3"/>
      <c r="M118" s="3"/>
      <c r="N118" s="3"/>
      <c r="O118" s="3"/>
      <c r="P118" s="3"/>
      <c r="Q118" s="3"/>
      <c r="R118" s="3"/>
    </row>
    <row r="119" spans="1:18" s="4" customFormat="1" x14ac:dyDescent="0.25">
      <c r="A119" s="3"/>
      <c r="B119" s="3"/>
      <c r="C119" s="3"/>
      <c r="D119" s="3"/>
      <c r="E119" s="6"/>
      <c r="F119" s="8"/>
      <c r="G119" s="6"/>
      <c r="H119" s="35"/>
      <c r="I119" s="3"/>
      <c r="J119" s="3"/>
      <c r="K119" s="3"/>
      <c r="L119" s="3"/>
      <c r="M119" s="3"/>
      <c r="N119" s="3"/>
      <c r="O119" s="3"/>
      <c r="P119" s="3"/>
      <c r="Q119" s="3"/>
      <c r="R119" s="3"/>
    </row>
    <row r="120" spans="1:18" s="4" customFormat="1" x14ac:dyDescent="0.25">
      <c r="A120" s="3"/>
      <c r="B120" s="3"/>
      <c r="C120" s="3"/>
      <c r="D120" s="3"/>
      <c r="E120" s="6"/>
      <c r="F120" s="8"/>
      <c r="G120" s="6"/>
      <c r="H120" s="35"/>
      <c r="I120" s="3"/>
      <c r="J120" s="3"/>
      <c r="K120" s="3"/>
      <c r="L120" s="3"/>
      <c r="M120" s="3"/>
      <c r="N120" s="3"/>
      <c r="O120" s="3"/>
      <c r="P120" s="3"/>
      <c r="Q120" s="3"/>
      <c r="R120" s="3"/>
    </row>
    <row r="121" spans="1:18" s="4" customFormat="1" x14ac:dyDescent="0.25">
      <c r="A121" s="3"/>
      <c r="B121" s="3"/>
      <c r="C121" s="3"/>
      <c r="D121" s="3"/>
      <c r="E121" s="6"/>
      <c r="F121" s="8"/>
      <c r="G121" s="6"/>
      <c r="H121" s="35"/>
      <c r="I121" s="3"/>
      <c r="J121" s="3"/>
      <c r="K121" s="3"/>
      <c r="L121" s="3"/>
      <c r="M121" s="3"/>
      <c r="N121" s="3"/>
      <c r="O121" s="3"/>
      <c r="P121" s="3"/>
      <c r="Q121" s="3"/>
      <c r="R121" s="3"/>
    </row>
    <row r="122" spans="1:18" s="4" customFormat="1" x14ac:dyDescent="0.25">
      <c r="A122" s="3"/>
      <c r="B122" s="3"/>
      <c r="C122" s="3"/>
      <c r="D122" s="3"/>
      <c r="E122" s="6"/>
      <c r="F122" s="8"/>
      <c r="G122" s="6"/>
      <c r="H122" s="35"/>
      <c r="I122" s="3"/>
      <c r="J122" s="3"/>
      <c r="K122" s="3"/>
      <c r="L122" s="3"/>
      <c r="M122" s="3"/>
      <c r="N122" s="3"/>
      <c r="O122" s="3"/>
      <c r="P122" s="3"/>
      <c r="Q122" s="3"/>
      <c r="R122" s="3"/>
    </row>
    <row r="123" spans="1:18" s="4" customFormat="1" x14ac:dyDescent="0.25">
      <c r="A123" s="3"/>
      <c r="B123" s="3"/>
      <c r="C123" s="3"/>
      <c r="D123" s="3"/>
      <c r="E123" s="6"/>
      <c r="F123" s="8"/>
      <c r="G123" s="6"/>
      <c r="H123" s="35"/>
      <c r="I123" s="3"/>
      <c r="J123" s="3"/>
      <c r="K123" s="3"/>
      <c r="L123" s="3"/>
      <c r="M123" s="3"/>
      <c r="N123" s="3"/>
      <c r="O123" s="3"/>
      <c r="P123" s="3"/>
      <c r="Q123" s="3"/>
      <c r="R123" s="3"/>
    </row>
    <row r="124" spans="1:18" s="4" customFormat="1" x14ac:dyDescent="0.25">
      <c r="A124" s="3"/>
      <c r="B124" s="3"/>
      <c r="C124" s="3"/>
      <c r="D124" s="3"/>
      <c r="E124" s="6"/>
      <c r="F124" s="8"/>
      <c r="G124" s="6"/>
      <c r="H124" s="35"/>
      <c r="I124" s="3"/>
      <c r="J124" s="3"/>
      <c r="K124" s="3"/>
      <c r="L124" s="3"/>
      <c r="M124" s="3"/>
      <c r="N124" s="3"/>
      <c r="O124" s="3"/>
      <c r="P124" s="3"/>
      <c r="Q124" s="3"/>
      <c r="R124" s="3"/>
    </row>
  </sheetData>
  <sheetProtection formatCells="0" formatColumns="0" formatRows="0" insertColumns="0" insertRows="0" insertHyperlinks="0" sort="0" autoFilter="0" pivotTables="0"/>
  <mergeCells count="3">
    <mergeCell ref="A2:G2"/>
    <mergeCell ref="A4:G4"/>
    <mergeCell ref="E6:G6"/>
  </mergeCells>
  <conditionalFormatting sqref="A8:A107">
    <cfRule type="expression" dxfId="1" priority="11">
      <formula>MATCH("Ejecución",#REF!,0)</formula>
    </cfRule>
    <cfRule type="expression" dxfId="0" priority="12">
      <formula>MATCH("Desierta",#REF!,0)</formula>
    </cfRule>
  </conditionalFormatting>
  <pageMargins left="0.70866141732283472" right="0.70866141732283472" top="0.74803149606299213" bottom="0.74803149606299213" header="0.31496062992125984" footer="0.31496062992125984"/>
  <pageSetup scale="56" fitToHeight="0" orientation="landscape" r:id="rId1"/>
  <rowBreaks count="6" manualBreakCount="6">
    <brk id="20" max="9" man="1"/>
    <brk id="27" max="9" man="1"/>
    <brk id="43" max="9" man="1"/>
    <brk id="58" max="9" man="1"/>
    <brk id="76" max="9" man="1"/>
    <brk id="93"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JOEL</vt:lpstr>
      <vt:lpstr>JOEL!Área_de_impresión</vt:lpstr>
      <vt:lpstr>JOEL!Títulos_a_imprimir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Marquez</dc:creator>
  <cp:lastModifiedBy>Hector Cardenas landino</cp:lastModifiedBy>
  <cp:lastPrinted>2024-01-29T22:09:02Z</cp:lastPrinted>
  <dcterms:created xsi:type="dcterms:W3CDTF">2024-01-26T14:29:17Z</dcterms:created>
  <dcterms:modified xsi:type="dcterms:W3CDTF">2024-01-29T22:10:01Z</dcterms:modified>
</cp:coreProperties>
</file>