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800" yWindow="-15" windowWidth="10845" windowHeight="10095" activeTab="31"/>
  </bookViews>
  <sheets>
    <sheet name="2014-2015" sheetId="22" r:id="rId1"/>
    <sheet name=" CLASIF. POR GASTO" sheetId="23" r:id="rId2"/>
    <sheet name="CLASIFIC. ECONÓMICA" sheetId="24" r:id="rId3"/>
    <sheet name="CLASIFIC. FUNCIONAL" sheetId="25" r:id="rId4"/>
    <sheet name="CLASIFIC. PROGRAMÁTICA" sheetId="1" r:id="rId5"/>
    <sheet name="REC. CONCURRENTES" sheetId="26" r:id="rId6"/>
    <sheet name="FIDEICOMISOS" sheetId="27" r:id="rId7"/>
    <sheet name="OTRAS ASIGNACIONES" sheetId="28" r:id="rId8"/>
    <sheet name="SUBSIDIOS, SUBVENCIONES, AYUDAS" sheetId="3" r:id="rId9"/>
    <sheet name="AYUDAS POR SINIESTROS" sheetId="29" r:id="rId10"/>
    <sheet name="PRESTAC. SINDICALES" sheetId="30" r:id="rId11"/>
    <sheet name="SEGURIDAD PÚBLICA" sheetId="4" r:id="rId12"/>
    <sheet name="JUBILACIONES" sheetId="31" r:id="rId13"/>
    <sheet name="DEUDA PÚBLICA" sheetId="32" r:id="rId14"/>
    <sheet name="COMPOSICIÓN DEUDA" sheetId="5" r:id="rId15"/>
    <sheet name="PARTICIPACIONES FEDERALES" sheetId="6" r:id="rId16"/>
    <sheet name="APORTACIONES DE LA FEDERACION" sheetId="7" r:id="rId17"/>
    <sheet name="FONDOS FEDERALIZADOS" sheetId="8" r:id="rId18"/>
    <sheet name="MAXIMOS CONTRATACION OBRA" sheetId="33" r:id="rId19"/>
    <sheet name="CLASIFCACION POR OBJETO GASTO" sheetId="10" r:id="rId20"/>
    <sheet name="CLASIFIC. GASTO RAMOS AUTON" sheetId="34" r:id="rId21"/>
    <sheet name="CLASIFIC. OBJETO GASTO CABI" sheetId="35" r:id="rId22"/>
    <sheet name="CLASIFIC. OBJETO ORGANOS JURIDI" sheetId="36" r:id="rId23"/>
    <sheet name="CLASIFIC. ADMINISTRATIVA" sheetId="11" r:id="rId24"/>
    <sheet name="ADMINISTRACIÓN DESCENTRALIZADA" sheetId="2" r:id="rId25"/>
    <sheet name="RAMOS AUT." sheetId="37" r:id="rId26"/>
    <sheet name="OTRAS ENTIDADES" sheetId="38" r:id="rId27"/>
    <sheet name="EROGACIONES PLURIANUALES 1" sheetId="12" r:id="rId28"/>
    <sheet name="EROGACIONES PLURIANUALES 2" sheetId="39" r:id="rId29"/>
    <sheet name="INFRAESTRUCTURA LARGO PLAZO" sheetId="40" r:id="rId30"/>
    <sheet name="CUENTAS BANCARIAS" sheetId="19" r:id="rId31"/>
    <sheet name="NUMERO PLAZAS" sheetId="41" r:id="rId32"/>
    <sheet name="COSTO REMUNERACIONES" sheetId="42" r:id="rId33"/>
  </sheets>
  <definedNames>
    <definedName name="_xlnm._FilterDatabase" localSheetId="19" hidden="1">'CLASIFCACION POR OBJETO GASTO'!$B$4:$C$429</definedName>
    <definedName name="_xlnm._FilterDatabase" localSheetId="32" hidden="1">'COSTO REMUNERACIONES'!$A$5:$T$598</definedName>
    <definedName name="_xlnm._FilterDatabase" localSheetId="31" hidden="1">'NUMERO PLAZAS'!$A$2:$F$77</definedName>
    <definedName name="OLE_LINK1" localSheetId="1">' CLASIF. POR GASTO'!$C$6</definedName>
  </definedNames>
  <calcPr calcId="125725"/>
</workbook>
</file>

<file path=xl/calcChain.xml><?xml version="1.0" encoding="utf-8"?>
<calcChain xmlns="http://schemas.openxmlformats.org/spreadsheetml/2006/main">
  <c r="L7" i="42"/>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6"/>
  <c r="R564" l="1"/>
  <c r="S564" s="1"/>
  <c r="R565"/>
  <c r="S565" s="1"/>
  <c r="R566"/>
  <c r="S566" s="1"/>
  <c r="R567"/>
  <c r="S567" s="1"/>
  <c r="R568"/>
  <c r="S568" s="1"/>
  <c r="R569"/>
  <c r="S569" s="1"/>
  <c r="R570"/>
  <c r="S570" s="1"/>
  <c r="R571"/>
  <c r="S571" s="1"/>
  <c r="R572"/>
  <c r="S572" s="1"/>
  <c r="R573"/>
  <c r="S573" s="1"/>
  <c r="R574"/>
  <c r="S574" s="1"/>
  <c r="R575"/>
  <c r="S575" s="1"/>
  <c r="R576"/>
  <c r="S576" s="1"/>
  <c r="R577"/>
  <c r="S577" s="1"/>
  <c r="R578"/>
  <c r="S578" s="1"/>
  <c r="R579"/>
  <c r="S579" s="1"/>
  <c r="R580"/>
  <c r="S580" s="1"/>
  <c r="R581"/>
  <c r="S581" s="1"/>
  <c r="R582"/>
  <c r="S582" s="1"/>
  <c r="R583"/>
  <c r="S583" s="1"/>
  <c r="R584"/>
  <c r="S584" s="1"/>
  <c r="R585"/>
  <c r="S585" s="1"/>
  <c r="R586"/>
  <c r="S586" s="1"/>
  <c r="R587"/>
  <c r="S587" s="1"/>
  <c r="R588"/>
  <c r="S588" s="1"/>
  <c r="R589"/>
  <c r="S589" s="1"/>
  <c r="R590"/>
  <c r="S590" s="1"/>
  <c r="R591"/>
  <c r="S591" s="1"/>
  <c r="R592"/>
  <c r="S592" s="1"/>
  <c r="R593"/>
  <c r="S593" s="1"/>
  <c r="R594"/>
  <c r="S594" s="1"/>
  <c r="R595"/>
  <c r="S595" s="1"/>
  <c r="R596"/>
  <c r="S596" s="1"/>
  <c r="R597"/>
  <c r="S597" s="1"/>
  <c r="F598"/>
  <c r="E598"/>
  <c r="G598"/>
  <c r="H598"/>
  <c r="I598"/>
  <c r="J598"/>
  <c r="K598"/>
  <c r="M598"/>
  <c r="N598"/>
  <c r="O598"/>
  <c r="P598"/>
  <c r="Q598"/>
  <c r="T598"/>
  <c r="C598"/>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6"/>
  <c r="D564"/>
  <c r="D565"/>
  <c r="D566"/>
  <c r="D567"/>
  <c r="D568"/>
  <c r="D569"/>
  <c r="D570"/>
  <c r="D571"/>
  <c r="D572"/>
  <c r="D573"/>
  <c r="D574"/>
  <c r="D575"/>
  <c r="D576"/>
  <c r="D577"/>
  <c r="D578"/>
  <c r="D579"/>
  <c r="D580"/>
  <c r="D581"/>
  <c r="D582"/>
  <c r="D583"/>
  <c r="D584"/>
  <c r="D585"/>
  <c r="D586"/>
  <c r="D587"/>
  <c r="D588"/>
  <c r="D589"/>
  <c r="D590"/>
  <c r="D591"/>
  <c r="D592"/>
  <c r="D593"/>
  <c r="D594"/>
  <c r="D595"/>
  <c r="D596"/>
  <c r="D597"/>
  <c r="R6"/>
  <c r="S6" s="1"/>
  <c r="D137" i="41"/>
  <c r="E137"/>
  <c r="C137"/>
  <c r="C8" i="2"/>
  <c r="D6" i="42" l="1"/>
  <c r="D54" i="11"/>
  <c r="B15" i="6" l="1"/>
  <c r="B11" i="7"/>
  <c r="G5" i="5" l="1"/>
  <c r="D5" i="32" l="1"/>
  <c r="E5"/>
  <c r="C5"/>
  <c r="D4"/>
  <c r="E4"/>
  <c r="C4"/>
  <c r="D14" i="4"/>
  <c r="D5"/>
  <c r="D12"/>
  <c r="C60" i="3"/>
  <c r="C58"/>
  <c r="C55"/>
  <c r="C40"/>
  <c r="C38"/>
  <c r="C36"/>
  <c r="C33"/>
  <c r="C21"/>
  <c r="C19"/>
  <c r="C11"/>
  <c r="C3"/>
  <c r="C62" s="1"/>
  <c r="C9"/>
  <c r="C2" i="25" l="1"/>
  <c r="C6" i="29"/>
  <c r="C4" i="28"/>
  <c r="C3" i="26"/>
  <c r="C18" i="1"/>
  <c r="B4"/>
  <c r="B3"/>
  <c r="H68" i="25"/>
  <c r="H63"/>
  <c r="H134"/>
  <c r="H131"/>
  <c r="H118"/>
  <c r="H88"/>
  <c r="H75"/>
  <c r="H57"/>
  <c r="H49"/>
  <c r="H42"/>
  <c r="H35"/>
  <c r="H30"/>
  <c r="H23"/>
  <c r="H11"/>
  <c r="H3"/>
  <c r="E11" i="24"/>
  <c r="D9"/>
  <c r="D8"/>
  <c r="D7"/>
  <c r="C6"/>
  <c r="C5"/>
  <c r="C4"/>
  <c r="C3"/>
  <c r="F3" s="1"/>
  <c r="E12"/>
  <c r="C3" i="23"/>
  <c r="C4"/>
  <c r="C5"/>
  <c r="D12" i="24" l="1"/>
  <c r="C12"/>
  <c r="H145" i="25"/>
  <c r="F12" i="24"/>
  <c r="C6" i="23"/>
  <c r="R562" i="42" l="1"/>
  <c r="S562" s="1"/>
  <c r="D562"/>
  <c r="D560"/>
  <c r="R560"/>
  <c r="S560" s="1"/>
  <c r="R558"/>
  <c r="S558" s="1"/>
  <c r="D558"/>
  <c r="R556"/>
  <c r="S556" s="1"/>
  <c r="D556"/>
  <c r="R552"/>
  <c r="S552" s="1"/>
  <c r="D552"/>
  <c r="R550"/>
  <c r="S550" s="1"/>
  <c r="D550"/>
  <c r="D548"/>
  <c r="R548"/>
  <c r="S548" s="1"/>
  <c r="R546"/>
  <c r="S546" s="1"/>
  <c r="D546"/>
  <c r="R544"/>
  <c r="S544" s="1"/>
  <c r="D544"/>
  <c r="D542"/>
  <c r="R542"/>
  <c r="S542" s="1"/>
  <c r="D538"/>
  <c r="R538"/>
  <c r="S538" s="1"/>
  <c r="R536"/>
  <c r="S536" s="1"/>
  <c r="D536"/>
  <c r="R534"/>
  <c r="S534" s="1"/>
  <c r="D534"/>
  <c r="R532"/>
  <c r="S532" s="1"/>
  <c r="D532"/>
  <c r="D530"/>
  <c r="R530"/>
  <c r="S530" s="1"/>
  <c r="R528"/>
  <c r="S528" s="1"/>
  <c r="D528"/>
  <c r="R526"/>
  <c r="S526" s="1"/>
  <c r="D526"/>
  <c r="R522"/>
  <c r="S522" s="1"/>
  <c r="D522"/>
  <c r="D520"/>
  <c r="R520"/>
  <c r="S520" s="1"/>
  <c r="R518"/>
  <c r="S518" s="1"/>
  <c r="D518"/>
  <c r="R516"/>
  <c r="S516" s="1"/>
  <c r="D516"/>
  <c r="R514"/>
  <c r="S514" s="1"/>
  <c r="D514"/>
  <c r="R510"/>
  <c r="S510" s="1"/>
  <c r="D510"/>
  <c r="R508"/>
  <c r="S508" s="1"/>
  <c r="D508"/>
  <c r="R506"/>
  <c r="S506" s="1"/>
  <c r="D506"/>
  <c r="R504"/>
  <c r="S504" s="1"/>
  <c r="D504"/>
  <c r="D502"/>
  <c r="R502"/>
  <c r="S502" s="1"/>
  <c r="R500"/>
  <c r="S500" s="1"/>
  <c r="D500"/>
  <c r="R496"/>
  <c r="S496" s="1"/>
  <c r="D496"/>
  <c r="R494"/>
  <c r="S494" s="1"/>
  <c r="D494"/>
  <c r="R492"/>
  <c r="S492" s="1"/>
  <c r="D492"/>
  <c r="R490"/>
  <c r="S490" s="1"/>
  <c r="D490"/>
  <c r="R488"/>
  <c r="S488" s="1"/>
  <c r="D488"/>
  <c r="R486"/>
  <c r="S486" s="1"/>
  <c r="D486"/>
  <c r="R482"/>
  <c r="S482" s="1"/>
  <c r="D482"/>
  <c r="R480"/>
  <c r="S480" s="1"/>
  <c r="D480"/>
  <c r="R478"/>
  <c r="S478" s="1"/>
  <c r="D478"/>
  <c r="R476"/>
  <c r="S476" s="1"/>
  <c r="D476"/>
  <c r="R474"/>
  <c r="S474" s="1"/>
  <c r="D474"/>
  <c r="R472"/>
  <c r="S472" s="1"/>
  <c r="D472"/>
  <c r="R468"/>
  <c r="S468" s="1"/>
  <c r="D468"/>
  <c r="R466"/>
  <c r="S466" s="1"/>
  <c r="D466"/>
  <c r="R464"/>
  <c r="S464" s="1"/>
  <c r="D464"/>
  <c r="R460"/>
  <c r="S460" s="1"/>
  <c r="D460"/>
  <c r="R458"/>
  <c r="S458" s="1"/>
  <c r="D458"/>
  <c r="R456"/>
  <c r="S456" s="1"/>
  <c r="D456"/>
  <c r="R454"/>
  <c r="S454" s="1"/>
  <c r="D454"/>
  <c r="R452"/>
  <c r="S452" s="1"/>
  <c r="D452"/>
  <c r="R448"/>
  <c r="S448" s="1"/>
  <c r="D448"/>
  <c r="R446"/>
  <c r="S446" s="1"/>
  <c r="D446"/>
  <c r="R444"/>
  <c r="S444" s="1"/>
  <c r="D444"/>
  <c r="R440"/>
  <c r="S440" s="1"/>
  <c r="D440"/>
  <c r="R438"/>
  <c r="S438" s="1"/>
  <c r="D438"/>
  <c r="R436"/>
  <c r="S436" s="1"/>
  <c r="D436"/>
  <c r="R434"/>
  <c r="S434" s="1"/>
  <c r="D434"/>
  <c r="R430"/>
  <c r="S430" s="1"/>
  <c r="D430"/>
  <c r="R428"/>
  <c r="S428" s="1"/>
  <c r="D428"/>
  <c r="R426"/>
  <c r="S426" s="1"/>
  <c r="D426"/>
  <c r="R424"/>
  <c r="S424" s="1"/>
  <c r="D424"/>
  <c r="R422"/>
  <c r="S422" s="1"/>
  <c r="D422"/>
  <c r="R420"/>
  <c r="S420" s="1"/>
  <c r="D420"/>
  <c r="R416"/>
  <c r="S416" s="1"/>
  <c r="D416"/>
  <c r="R414"/>
  <c r="S414" s="1"/>
  <c r="D414"/>
  <c r="R412"/>
  <c r="S412" s="1"/>
  <c r="D412"/>
  <c r="R410"/>
  <c r="S410" s="1"/>
  <c r="D410"/>
  <c r="R408"/>
  <c r="S408" s="1"/>
  <c r="D408"/>
  <c r="R406"/>
  <c r="S406" s="1"/>
  <c r="D406"/>
  <c r="R404"/>
  <c r="S404" s="1"/>
  <c r="D404"/>
  <c r="R400"/>
  <c r="S400" s="1"/>
  <c r="D400"/>
  <c r="R398"/>
  <c r="S398" s="1"/>
  <c r="D398"/>
  <c r="R396"/>
  <c r="S396" s="1"/>
  <c r="D396"/>
  <c r="R394"/>
  <c r="S394" s="1"/>
  <c r="D394"/>
  <c r="R392"/>
  <c r="S392" s="1"/>
  <c r="D392"/>
  <c r="R390"/>
  <c r="S390" s="1"/>
  <c r="D390"/>
  <c r="R388"/>
  <c r="S388" s="1"/>
  <c r="D388"/>
  <c r="R386"/>
  <c r="S386" s="1"/>
  <c r="D386"/>
  <c r="R384"/>
  <c r="S384" s="1"/>
  <c r="D384"/>
  <c r="R382"/>
  <c r="S382" s="1"/>
  <c r="D382"/>
  <c r="R378"/>
  <c r="S378" s="1"/>
  <c r="D378"/>
  <c r="R376"/>
  <c r="S376" s="1"/>
  <c r="D376"/>
  <c r="R374"/>
  <c r="S374" s="1"/>
  <c r="D374"/>
  <c r="R372"/>
  <c r="S372" s="1"/>
  <c r="D372"/>
  <c r="R370"/>
  <c r="S370" s="1"/>
  <c r="D370"/>
  <c r="R368"/>
  <c r="S368" s="1"/>
  <c r="D368"/>
  <c r="R366"/>
  <c r="S366" s="1"/>
  <c r="D366"/>
  <c r="R364"/>
  <c r="S364" s="1"/>
  <c r="D364"/>
  <c r="R362"/>
  <c r="S362" s="1"/>
  <c r="D362"/>
  <c r="R360"/>
  <c r="S360" s="1"/>
  <c r="D360"/>
  <c r="R358"/>
  <c r="S358" s="1"/>
  <c r="D358"/>
  <c r="R356"/>
  <c r="S356" s="1"/>
  <c r="D356"/>
  <c r="R354"/>
  <c r="S354" s="1"/>
  <c r="D354"/>
  <c r="R352"/>
  <c r="S352" s="1"/>
  <c r="D352"/>
  <c r="R348"/>
  <c r="S348" s="1"/>
  <c r="D348"/>
  <c r="R346"/>
  <c r="S346" s="1"/>
  <c r="D346"/>
  <c r="R344"/>
  <c r="S344" s="1"/>
  <c r="D344"/>
  <c r="R342"/>
  <c r="S342" s="1"/>
  <c r="D342"/>
  <c r="R340"/>
  <c r="S340" s="1"/>
  <c r="D340"/>
  <c r="R338"/>
  <c r="S338" s="1"/>
  <c r="D338"/>
  <c r="R336"/>
  <c r="S336" s="1"/>
  <c r="D336"/>
  <c r="R334"/>
  <c r="S334" s="1"/>
  <c r="D334"/>
  <c r="R332"/>
  <c r="S332" s="1"/>
  <c r="D332"/>
  <c r="R330"/>
  <c r="S330" s="1"/>
  <c r="D330"/>
  <c r="R328"/>
  <c r="S328" s="1"/>
  <c r="D328"/>
  <c r="R326"/>
  <c r="S326" s="1"/>
  <c r="D326"/>
  <c r="R324"/>
  <c r="S324" s="1"/>
  <c r="D324"/>
  <c r="R322"/>
  <c r="S322" s="1"/>
  <c r="D322"/>
  <c r="R320"/>
  <c r="S320" s="1"/>
  <c r="D320"/>
  <c r="R318"/>
  <c r="S318" s="1"/>
  <c r="D318"/>
  <c r="R316"/>
  <c r="S316" s="1"/>
  <c r="D316"/>
  <c r="R314"/>
  <c r="S314" s="1"/>
  <c r="D314"/>
  <c r="R312"/>
  <c r="S312" s="1"/>
  <c r="D312"/>
  <c r="R310"/>
  <c r="S310" s="1"/>
  <c r="D310"/>
  <c r="R306"/>
  <c r="S306" s="1"/>
  <c r="D306"/>
  <c r="R304"/>
  <c r="S304" s="1"/>
  <c r="D304"/>
  <c r="R302"/>
  <c r="S302" s="1"/>
  <c r="D302"/>
  <c r="R300"/>
  <c r="S300" s="1"/>
  <c r="D300"/>
  <c r="R298"/>
  <c r="S298" s="1"/>
  <c r="D298"/>
  <c r="R296"/>
  <c r="S296" s="1"/>
  <c r="D296"/>
  <c r="R294"/>
  <c r="S294" s="1"/>
  <c r="D294"/>
  <c r="R292"/>
  <c r="S292" s="1"/>
  <c r="D292"/>
  <c r="R290"/>
  <c r="S290" s="1"/>
  <c r="D290"/>
  <c r="R288"/>
  <c r="S288" s="1"/>
  <c r="D288"/>
  <c r="R286"/>
  <c r="S286" s="1"/>
  <c r="D286"/>
  <c r="R284"/>
  <c r="S284" s="1"/>
  <c r="D284"/>
  <c r="R282"/>
  <c r="S282" s="1"/>
  <c r="D282"/>
  <c r="R280"/>
  <c r="S280" s="1"/>
  <c r="D280"/>
  <c r="R278"/>
  <c r="S278" s="1"/>
  <c r="D278"/>
  <c r="R276"/>
  <c r="S276" s="1"/>
  <c r="D276"/>
  <c r="R274"/>
  <c r="S274" s="1"/>
  <c r="D274"/>
  <c r="R272"/>
  <c r="S272" s="1"/>
  <c r="D272"/>
  <c r="R270"/>
  <c r="S270" s="1"/>
  <c r="D270"/>
  <c r="R268"/>
  <c r="S268" s="1"/>
  <c r="D268"/>
  <c r="R266"/>
  <c r="S266" s="1"/>
  <c r="D266"/>
  <c r="R264"/>
  <c r="S264" s="1"/>
  <c r="D264"/>
  <c r="R262"/>
  <c r="S262" s="1"/>
  <c r="D262"/>
  <c r="R260"/>
  <c r="S260" s="1"/>
  <c r="D260"/>
  <c r="R258"/>
  <c r="S258" s="1"/>
  <c r="D258"/>
  <c r="R256"/>
  <c r="S256" s="1"/>
  <c r="D256"/>
  <c r="R254"/>
  <c r="S254" s="1"/>
  <c r="D254"/>
  <c r="R252"/>
  <c r="S252" s="1"/>
  <c r="D252"/>
  <c r="R250"/>
  <c r="S250" s="1"/>
  <c r="D250"/>
  <c r="R563"/>
  <c r="S563" s="1"/>
  <c r="D563"/>
  <c r="R561"/>
  <c r="S561" s="1"/>
  <c r="D561"/>
  <c r="R559"/>
  <c r="S559" s="1"/>
  <c r="D559"/>
  <c r="R557"/>
  <c r="S557" s="1"/>
  <c r="D557"/>
  <c r="R555"/>
  <c r="S555" s="1"/>
  <c r="D555"/>
  <c r="R553"/>
  <c r="S553" s="1"/>
  <c r="D553"/>
  <c r="R551"/>
  <c r="S551" s="1"/>
  <c r="D551"/>
  <c r="R549"/>
  <c r="S549" s="1"/>
  <c r="D549"/>
  <c r="R547"/>
  <c r="S547" s="1"/>
  <c r="D547"/>
  <c r="R545"/>
  <c r="S545" s="1"/>
  <c r="D545"/>
  <c r="R543"/>
  <c r="S543" s="1"/>
  <c r="D543"/>
  <c r="R541"/>
  <c r="S541" s="1"/>
  <c r="D541"/>
  <c r="R539"/>
  <c r="S539" s="1"/>
  <c r="D539"/>
  <c r="R537"/>
  <c r="S537" s="1"/>
  <c r="D537"/>
  <c r="R535"/>
  <c r="S535" s="1"/>
  <c r="D535"/>
  <c r="R533"/>
  <c r="S533" s="1"/>
  <c r="D533"/>
  <c r="R531"/>
  <c r="S531" s="1"/>
  <c r="D531"/>
  <c r="R529"/>
  <c r="S529" s="1"/>
  <c r="D529"/>
  <c r="R527"/>
  <c r="S527" s="1"/>
  <c r="D527"/>
  <c r="R525"/>
  <c r="S525" s="1"/>
  <c r="D525"/>
  <c r="R523"/>
  <c r="S523" s="1"/>
  <c r="D523"/>
  <c r="R521"/>
  <c r="S521" s="1"/>
  <c r="D521"/>
  <c r="R519"/>
  <c r="S519" s="1"/>
  <c r="D519"/>
  <c r="D554"/>
  <c r="R554"/>
  <c r="S554" s="1"/>
  <c r="R540"/>
  <c r="S540" s="1"/>
  <c r="D540"/>
  <c r="R524"/>
  <c r="S524" s="1"/>
  <c r="D524"/>
  <c r="R512"/>
  <c r="S512" s="1"/>
  <c r="D512"/>
  <c r="R498"/>
  <c r="S498" s="1"/>
  <c r="D498"/>
  <c r="R484"/>
  <c r="S484" s="1"/>
  <c r="D484"/>
  <c r="R470"/>
  <c r="S470" s="1"/>
  <c r="D470"/>
  <c r="R462"/>
  <c r="S462" s="1"/>
  <c r="D462"/>
  <c r="R450"/>
  <c r="S450" s="1"/>
  <c r="D450"/>
  <c r="R442"/>
  <c r="S442" s="1"/>
  <c r="D442"/>
  <c r="R432"/>
  <c r="S432" s="1"/>
  <c r="D432"/>
  <c r="R418"/>
  <c r="S418" s="1"/>
  <c r="D418"/>
  <c r="R402"/>
  <c r="S402" s="1"/>
  <c r="D402"/>
  <c r="R380"/>
  <c r="S380" s="1"/>
  <c r="D380"/>
  <c r="R350"/>
  <c r="S350" s="1"/>
  <c r="D350"/>
  <c r="R308"/>
  <c r="S308" s="1"/>
  <c r="D308"/>
  <c r="R248"/>
  <c r="S248" s="1"/>
  <c r="D248"/>
  <c r="R517"/>
  <c r="S517" s="1"/>
  <c r="D517"/>
  <c r="R515"/>
  <c r="S515" s="1"/>
  <c r="D515"/>
  <c r="R513"/>
  <c r="S513" s="1"/>
  <c r="D513"/>
  <c r="R511"/>
  <c r="S511" s="1"/>
  <c r="D511"/>
  <c r="R509"/>
  <c r="S509" s="1"/>
  <c r="D509"/>
  <c r="R507"/>
  <c r="S507" s="1"/>
  <c r="D507"/>
  <c r="R505"/>
  <c r="S505" s="1"/>
  <c r="D505"/>
  <c r="R503"/>
  <c r="S503" s="1"/>
  <c r="D503"/>
  <c r="R501"/>
  <c r="S501" s="1"/>
  <c r="D501"/>
  <c r="R499"/>
  <c r="S499" s="1"/>
  <c r="D499"/>
  <c r="R497"/>
  <c r="S497" s="1"/>
  <c r="D497"/>
  <c r="R495"/>
  <c r="S495" s="1"/>
  <c r="D495"/>
  <c r="R493"/>
  <c r="S493" s="1"/>
  <c r="D493"/>
  <c r="R491"/>
  <c r="S491" s="1"/>
  <c r="D491"/>
  <c r="R489"/>
  <c r="S489" s="1"/>
  <c r="D489"/>
  <c r="R487"/>
  <c r="S487" s="1"/>
  <c r="D487"/>
  <c r="R485"/>
  <c r="S485" s="1"/>
  <c r="D485"/>
  <c r="R483"/>
  <c r="S483" s="1"/>
  <c r="D483"/>
  <c r="R481"/>
  <c r="S481" s="1"/>
  <c r="D481"/>
  <c r="R479"/>
  <c r="S479" s="1"/>
  <c r="D479"/>
  <c r="R477"/>
  <c r="S477" s="1"/>
  <c r="D477"/>
  <c r="R475"/>
  <c r="S475" s="1"/>
  <c r="D475"/>
  <c r="R473"/>
  <c r="S473" s="1"/>
  <c r="D473"/>
  <c r="R471"/>
  <c r="S471" s="1"/>
  <c r="D471"/>
  <c r="R469"/>
  <c r="S469" s="1"/>
  <c r="D469"/>
  <c r="R467"/>
  <c r="S467" s="1"/>
  <c r="D467"/>
  <c r="R465"/>
  <c r="S465" s="1"/>
  <c r="D465"/>
  <c r="R463"/>
  <c r="S463" s="1"/>
  <c r="D463"/>
  <c r="R461"/>
  <c r="S461" s="1"/>
  <c r="D461"/>
  <c r="R459"/>
  <c r="S459" s="1"/>
  <c r="D459"/>
  <c r="R457"/>
  <c r="S457" s="1"/>
  <c r="D457"/>
  <c r="R455"/>
  <c r="S455" s="1"/>
  <c r="D455"/>
  <c r="R453"/>
  <c r="S453" s="1"/>
  <c r="D453"/>
  <c r="R451"/>
  <c r="S451" s="1"/>
  <c r="D451"/>
  <c r="R449"/>
  <c r="S449" s="1"/>
  <c r="D449"/>
  <c r="R447"/>
  <c r="S447" s="1"/>
  <c r="D447"/>
  <c r="R445"/>
  <c r="S445" s="1"/>
  <c r="D445"/>
  <c r="R443"/>
  <c r="S443" s="1"/>
  <c r="D443"/>
  <c r="R441"/>
  <c r="S441" s="1"/>
  <c r="D441"/>
  <c r="R439"/>
  <c r="S439" s="1"/>
  <c r="D439"/>
  <c r="R437"/>
  <c r="S437" s="1"/>
  <c r="D437"/>
  <c r="R435"/>
  <c r="S435" s="1"/>
  <c r="D435"/>
  <c r="R433"/>
  <c r="S433" s="1"/>
  <c r="D433"/>
  <c r="R431"/>
  <c r="S431" s="1"/>
  <c r="D431"/>
  <c r="R429"/>
  <c r="S429" s="1"/>
  <c r="D429"/>
  <c r="R427"/>
  <c r="S427" s="1"/>
  <c r="D427"/>
  <c r="R425"/>
  <c r="S425" s="1"/>
  <c r="D425"/>
  <c r="R423"/>
  <c r="S423" s="1"/>
  <c r="D423"/>
  <c r="R421"/>
  <c r="S421" s="1"/>
  <c r="D421"/>
  <c r="R419"/>
  <c r="S419" s="1"/>
  <c r="D419"/>
  <c r="R417"/>
  <c r="S417" s="1"/>
  <c r="D417"/>
  <c r="R415"/>
  <c r="S415" s="1"/>
  <c r="D415"/>
  <c r="R413"/>
  <c r="S413" s="1"/>
  <c r="D413"/>
  <c r="R411"/>
  <c r="S411" s="1"/>
  <c r="D411"/>
  <c r="R409"/>
  <c r="S409" s="1"/>
  <c r="D409"/>
  <c r="R407"/>
  <c r="S407" s="1"/>
  <c r="D407"/>
  <c r="R405"/>
  <c r="S405" s="1"/>
  <c r="D405"/>
  <c r="R403"/>
  <c r="S403" s="1"/>
  <c r="D403"/>
  <c r="R401"/>
  <c r="S401" s="1"/>
  <c r="D401"/>
  <c r="R399"/>
  <c r="S399" s="1"/>
  <c r="D399"/>
  <c r="R397"/>
  <c r="S397" s="1"/>
  <c r="D397"/>
  <c r="R395"/>
  <c r="S395" s="1"/>
  <c r="D395"/>
  <c r="R393"/>
  <c r="S393" s="1"/>
  <c r="D393"/>
  <c r="R391"/>
  <c r="S391" s="1"/>
  <c r="D391"/>
  <c r="R389"/>
  <c r="S389" s="1"/>
  <c r="D389"/>
  <c r="R387"/>
  <c r="S387" s="1"/>
  <c r="D387"/>
  <c r="R385"/>
  <c r="S385" s="1"/>
  <c r="D385"/>
  <c r="R383"/>
  <c r="S383" s="1"/>
  <c r="D383"/>
  <c r="R381"/>
  <c r="S381" s="1"/>
  <c r="D381"/>
  <c r="R379"/>
  <c r="S379" s="1"/>
  <c r="D379"/>
  <c r="R377"/>
  <c r="S377" s="1"/>
  <c r="D377"/>
  <c r="R375"/>
  <c r="S375" s="1"/>
  <c r="D375"/>
  <c r="R373"/>
  <c r="S373" s="1"/>
  <c r="D373"/>
  <c r="R371"/>
  <c r="S371" s="1"/>
  <c r="D371"/>
  <c r="R369"/>
  <c r="S369" s="1"/>
  <c r="D369"/>
  <c r="R367"/>
  <c r="S367" s="1"/>
  <c r="D367"/>
  <c r="R365"/>
  <c r="S365" s="1"/>
  <c r="D365"/>
  <c r="R363"/>
  <c r="S363" s="1"/>
  <c r="D363"/>
  <c r="R361"/>
  <c r="S361" s="1"/>
  <c r="D361"/>
  <c r="R359"/>
  <c r="S359" s="1"/>
  <c r="D359"/>
  <c r="R357"/>
  <c r="S357" s="1"/>
  <c r="D357"/>
  <c r="R355"/>
  <c r="S355" s="1"/>
  <c r="D355"/>
  <c r="R353"/>
  <c r="S353" s="1"/>
  <c r="D353"/>
  <c r="R351"/>
  <c r="S351" s="1"/>
  <c r="D351"/>
  <c r="R349"/>
  <c r="S349" s="1"/>
  <c r="D349"/>
  <c r="R347"/>
  <c r="S347" s="1"/>
  <c r="D347"/>
  <c r="R345"/>
  <c r="S345" s="1"/>
  <c r="D345"/>
  <c r="R343"/>
  <c r="S343" s="1"/>
  <c r="D343"/>
  <c r="R341"/>
  <c r="S341" s="1"/>
  <c r="D341"/>
  <c r="R339"/>
  <c r="S339" s="1"/>
  <c r="D339"/>
  <c r="R337"/>
  <c r="S337" s="1"/>
  <c r="D337"/>
  <c r="R335"/>
  <c r="S335" s="1"/>
  <c r="D335"/>
  <c r="R333"/>
  <c r="S333" s="1"/>
  <c r="D333"/>
  <c r="R331"/>
  <c r="S331" s="1"/>
  <c r="D331"/>
  <c r="R329"/>
  <c r="S329" s="1"/>
  <c r="D329"/>
  <c r="R327"/>
  <c r="S327" s="1"/>
  <c r="D327"/>
  <c r="R325"/>
  <c r="S325" s="1"/>
  <c r="D325"/>
  <c r="R323"/>
  <c r="S323" s="1"/>
  <c r="D323"/>
  <c r="R321"/>
  <c r="S321" s="1"/>
  <c r="D321"/>
  <c r="R319"/>
  <c r="S319" s="1"/>
  <c r="D319"/>
  <c r="R317"/>
  <c r="S317" s="1"/>
  <c r="D317"/>
  <c r="R315"/>
  <c r="S315" s="1"/>
  <c r="D315"/>
  <c r="R313"/>
  <c r="S313" s="1"/>
  <c r="D313"/>
  <c r="R311"/>
  <c r="S311" s="1"/>
  <c r="D311"/>
  <c r="R309"/>
  <c r="S309" s="1"/>
  <c r="D309"/>
  <c r="R307"/>
  <c r="S307" s="1"/>
  <c r="D307"/>
  <c r="R305"/>
  <c r="S305" s="1"/>
  <c r="D305"/>
  <c r="R303"/>
  <c r="S303" s="1"/>
  <c r="D303"/>
  <c r="R301"/>
  <c r="S301" s="1"/>
  <c r="D301"/>
  <c r="R299"/>
  <c r="S299" s="1"/>
  <c r="D299"/>
  <c r="R297"/>
  <c r="S297" s="1"/>
  <c r="D297"/>
  <c r="R295"/>
  <c r="S295" s="1"/>
  <c r="D295"/>
  <c r="R293"/>
  <c r="S293" s="1"/>
  <c r="D293"/>
  <c r="R291"/>
  <c r="S291" s="1"/>
  <c r="D291"/>
  <c r="R289"/>
  <c r="S289" s="1"/>
  <c r="D289"/>
  <c r="R287"/>
  <c r="S287" s="1"/>
  <c r="D287"/>
  <c r="R285"/>
  <c r="S285" s="1"/>
  <c r="D285"/>
  <c r="R283"/>
  <c r="S283" s="1"/>
  <c r="D283"/>
  <c r="R281"/>
  <c r="S281" s="1"/>
  <c r="D281"/>
  <c r="R279"/>
  <c r="S279" s="1"/>
  <c r="D279"/>
  <c r="R277"/>
  <c r="S277" s="1"/>
  <c r="D277"/>
  <c r="R275"/>
  <c r="S275" s="1"/>
  <c r="D275"/>
  <c r="R273"/>
  <c r="S273" s="1"/>
  <c r="D273"/>
  <c r="R271"/>
  <c r="S271" s="1"/>
  <c r="D271"/>
  <c r="R269"/>
  <c r="S269" s="1"/>
  <c r="D269"/>
  <c r="R267"/>
  <c r="S267" s="1"/>
  <c r="D267"/>
  <c r="R265"/>
  <c r="S265" s="1"/>
  <c r="D265"/>
  <c r="R263"/>
  <c r="S263" s="1"/>
  <c r="D263"/>
  <c r="R261"/>
  <c r="S261" s="1"/>
  <c r="D261"/>
  <c r="R259"/>
  <c r="S259" s="1"/>
  <c r="D259"/>
  <c r="R257"/>
  <c r="S257" s="1"/>
  <c r="D257"/>
  <c r="R255"/>
  <c r="S255" s="1"/>
  <c r="D255"/>
  <c r="R253"/>
  <c r="S253" s="1"/>
  <c r="D253"/>
  <c r="R251"/>
  <c r="S251" s="1"/>
  <c r="D251"/>
  <c r="R249"/>
  <c r="S249" s="1"/>
  <c r="D249"/>
  <c r="R247"/>
  <c r="S247" s="1"/>
  <c r="D247"/>
  <c r="R245"/>
  <c r="S245" s="1"/>
  <c r="D245"/>
  <c r="R243"/>
  <c r="S243" s="1"/>
  <c r="D243"/>
  <c r="R241"/>
  <c r="S241" s="1"/>
  <c r="D241"/>
  <c r="R239"/>
  <c r="S239" s="1"/>
  <c r="D239"/>
  <c r="R237"/>
  <c r="S237" s="1"/>
  <c r="D237"/>
  <c r="R235"/>
  <c r="S235" s="1"/>
  <c r="D235"/>
  <c r="R233"/>
  <c r="S233" s="1"/>
  <c r="D233"/>
  <c r="R231"/>
  <c r="S231" s="1"/>
  <c r="D231"/>
  <c r="R229"/>
  <c r="S229" s="1"/>
  <c r="D229"/>
  <c r="R227"/>
  <c r="S227" s="1"/>
  <c r="D227"/>
  <c r="R225"/>
  <c r="S225" s="1"/>
  <c r="D225"/>
  <c r="R223"/>
  <c r="S223" s="1"/>
  <c r="D223"/>
  <c r="R221"/>
  <c r="S221" s="1"/>
  <c r="D221"/>
  <c r="R219"/>
  <c r="S219" s="1"/>
  <c r="D219"/>
  <c r="R217"/>
  <c r="S217" s="1"/>
  <c r="D217"/>
  <c r="R215"/>
  <c r="S215" s="1"/>
  <c r="D215"/>
  <c r="R213"/>
  <c r="S213" s="1"/>
  <c r="D213"/>
  <c r="R211"/>
  <c r="S211" s="1"/>
  <c r="D211"/>
  <c r="R209"/>
  <c r="S209" s="1"/>
  <c r="D209"/>
  <c r="R207"/>
  <c r="S207" s="1"/>
  <c r="D207"/>
  <c r="R205"/>
  <c r="S205" s="1"/>
  <c r="D205"/>
  <c r="R203"/>
  <c r="S203" s="1"/>
  <c r="D203"/>
  <c r="R201"/>
  <c r="S201" s="1"/>
  <c r="D201"/>
  <c r="R199"/>
  <c r="S199" s="1"/>
  <c r="D199"/>
  <c r="R197"/>
  <c r="S197" s="1"/>
  <c r="D197"/>
  <c r="R195"/>
  <c r="S195" s="1"/>
  <c r="D195"/>
  <c r="R193"/>
  <c r="S193" s="1"/>
  <c r="D193"/>
  <c r="R191"/>
  <c r="S191" s="1"/>
  <c r="D191"/>
  <c r="R189"/>
  <c r="S189" s="1"/>
  <c r="D189"/>
  <c r="R187"/>
  <c r="S187" s="1"/>
  <c r="D187"/>
  <c r="R185"/>
  <c r="S185" s="1"/>
  <c r="D185"/>
  <c r="R183"/>
  <c r="S183" s="1"/>
  <c r="D183"/>
  <c r="R181"/>
  <c r="S181" s="1"/>
  <c r="D181"/>
  <c r="R179"/>
  <c r="S179" s="1"/>
  <c r="D179"/>
  <c r="R177"/>
  <c r="S177" s="1"/>
  <c r="D177"/>
  <c r="R175"/>
  <c r="S175" s="1"/>
  <c r="D175"/>
  <c r="R173"/>
  <c r="S173" s="1"/>
  <c r="D173"/>
  <c r="R171"/>
  <c r="S171" s="1"/>
  <c r="D171"/>
  <c r="R169"/>
  <c r="S169" s="1"/>
  <c r="D169"/>
  <c r="R167"/>
  <c r="S167" s="1"/>
  <c r="D167"/>
  <c r="R165"/>
  <c r="S165" s="1"/>
  <c r="D165"/>
  <c r="R163"/>
  <c r="S163" s="1"/>
  <c r="D163"/>
  <c r="R161"/>
  <c r="S161" s="1"/>
  <c r="D161"/>
  <c r="R159"/>
  <c r="S159" s="1"/>
  <c r="D159"/>
  <c r="R157"/>
  <c r="S157" s="1"/>
  <c r="D157"/>
  <c r="R155"/>
  <c r="S155" s="1"/>
  <c r="D155"/>
  <c r="R153"/>
  <c r="S153" s="1"/>
  <c r="D153"/>
  <c r="R151"/>
  <c r="S151" s="1"/>
  <c r="D151"/>
  <c r="R149"/>
  <c r="S149" s="1"/>
  <c r="D149"/>
  <c r="R147"/>
  <c r="S147" s="1"/>
  <c r="D147"/>
  <c r="R145"/>
  <c r="S145" s="1"/>
  <c r="D145"/>
  <c r="R143"/>
  <c r="S143" s="1"/>
  <c r="D143"/>
  <c r="R141"/>
  <c r="S141" s="1"/>
  <c r="D141"/>
  <c r="R139"/>
  <c r="S139" s="1"/>
  <c r="D139"/>
  <c r="R137"/>
  <c r="S137" s="1"/>
  <c r="D137"/>
  <c r="R135"/>
  <c r="S135" s="1"/>
  <c r="D135"/>
  <c r="R133"/>
  <c r="S133" s="1"/>
  <c r="D133"/>
  <c r="R131"/>
  <c r="S131" s="1"/>
  <c r="D131"/>
  <c r="R129"/>
  <c r="S129" s="1"/>
  <c r="D129"/>
  <c r="R127"/>
  <c r="S127" s="1"/>
  <c r="D127"/>
  <c r="R125"/>
  <c r="S125" s="1"/>
  <c r="D125"/>
  <c r="R123"/>
  <c r="S123" s="1"/>
  <c r="D123"/>
  <c r="R121"/>
  <c r="S121" s="1"/>
  <c r="D121"/>
  <c r="R119"/>
  <c r="S119" s="1"/>
  <c r="D119"/>
  <c r="R117"/>
  <c r="S117" s="1"/>
  <c r="D117"/>
  <c r="R115"/>
  <c r="S115" s="1"/>
  <c r="D115"/>
  <c r="R113"/>
  <c r="S113" s="1"/>
  <c r="D113"/>
  <c r="R111"/>
  <c r="S111" s="1"/>
  <c r="D111"/>
  <c r="R109"/>
  <c r="S109" s="1"/>
  <c r="D109"/>
  <c r="R107"/>
  <c r="S107" s="1"/>
  <c r="D107"/>
  <c r="R105"/>
  <c r="S105" s="1"/>
  <c r="D105"/>
  <c r="R103"/>
  <c r="S103" s="1"/>
  <c r="D103"/>
  <c r="R101"/>
  <c r="S101" s="1"/>
  <c r="D101"/>
  <c r="R99"/>
  <c r="S99" s="1"/>
  <c r="D99"/>
  <c r="R97"/>
  <c r="S97" s="1"/>
  <c r="D97"/>
  <c r="R95"/>
  <c r="S95" s="1"/>
  <c r="D95"/>
  <c r="R93"/>
  <c r="S93" s="1"/>
  <c r="D93"/>
  <c r="R91"/>
  <c r="S91" s="1"/>
  <c r="D91"/>
  <c r="R89"/>
  <c r="S89" s="1"/>
  <c r="D89"/>
  <c r="R87"/>
  <c r="S87" s="1"/>
  <c r="D87"/>
  <c r="R85"/>
  <c r="S85" s="1"/>
  <c r="D85"/>
  <c r="R83"/>
  <c r="S83" s="1"/>
  <c r="D83"/>
  <c r="R81"/>
  <c r="S81" s="1"/>
  <c r="D81"/>
  <c r="R79"/>
  <c r="S79" s="1"/>
  <c r="D79"/>
  <c r="R77"/>
  <c r="S77" s="1"/>
  <c r="D77"/>
  <c r="R75"/>
  <c r="S75" s="1"/>
  <c r="D75"/>
  <c r="R73"/>
  <c r="S73" s="1"/>
  <c r="D73"/>
  <c r="R71"/>
  <c r="S71" s="1"/>
  <c r="D71"/>
  <c r="R69"/>
  <c r="S69" s="1"/>
  <c r="D69"/>
  <c r="R67"/>
  <c r="S67" s="1"/>
  <c r="D67"/>
  <c r="R65"/>
  <c r="S65" s="1"/>
  <c r="D65"/>
  <c r="R63"/>
  <c r="S63" s="1"/>
  <c r="D63"/>
  <c r="R61"/>
  <c r="S61" s="1"/>
  <c r="D61"/>
  <c r="R59"/>
  <c r="S59" s="1"/>
  <c r="D59"/>
  <c r="R57"/>
  <c r="S57" s="1"/>
  <c r="D57"/>
  <c r="R55"/>
  <c r="S55" s="1"/>
  <c r="D55"/>
  <c r="R53"/>
  <c r="S53" s="1"/>
  <c r="D53"/>
  <c r="R51"/>
  <c r="S51" s="1"/>
  <c r="D51"/>
  <c r="R49"/>
  <c r="S49" s="1"/>
  <c r="D49"/>
  <c r="R47"/>
  <c r="S47" s="1"/>
  <c r="D47"/>
  <c r="R45"/>
  <c r="S45" s="1"/>
  <c r="D45"/>
  <c r="R43"/>
  <c r="S43" s="1"/>
  <c r="D43"/>
  <c r="R41"/>
  <c r="S41" s="1"/>
  <c r="D41"/>
  <c r="R39"/>
  <c r="S39" s="1"/>
  <c r="D39"/>
  <c r="R37"/>
  <c r="S37" s="1"/>
  <c r="D37"/>
  <c r="R35"/>
  <c r="S35" s="1"/>
  <c r="D35"/>
  <c r="R33"/>
  <c r="S33" s="1"/>
  <c r="D33"/>
  <c r="R31"/>
  <c r="S31" s="1"/>
  <c r="D31"/>
  <c r="R29"/>
  <c r="S29" s="1"/>
  <c r="D29"/>
  <c r="R27"/>
  <c r="S27" s="1"/>
  <c r="D27"/>
  <c r="R25"/>
  <c r="S25" s="1"/>
  <c r="D25"/>
  <c r="R23"/>
  <c r="S23" s="1"/>
  <c r="D23"/>
  <c r="R21"/>
  <c r="S21" s="1"/>
  <c r="D21"/>
  <c r="R19"/>
  <c r="S19" s="1"/>
  <c r="D19"/>
  <c r="R17"/>
  <c r="S17" s="1"/>
  <c r="D17"/>
  <c r="R15"/>
  <c r="S15" s="1"/>
  <c r="D15"/>
  <c r="R13"/>
  <c r="S13" s="1"/>
  <c r="D13"/>
  <c r="R11"/>
  <c r="S11" s="1"/>
  <c r="D11"/>
  <c r="R9"/>
  <c r="S9" s="1"/>
  <c r="D9"/>
  <c r="R7"/>
  <c r="S7" s="1"/>
  <c r="S598" s="1"/>
  <c r="D7"/>
  <c r="L598"/>
  <c r="R246"/>
  <c r="S246" s="1"/>
  <c r="D246"/>
  <c r="R244"/>
  <c r="S244" s="1"/>
  <c r="D244"/>
  <c r="R242"/>
  <c r="S242" s="1"/>
  <c r="D242"/>
  <c r="R240"/>
  <c r="S240" s="1"/>
  <c r="D240"/>
  <c r="R238"/>
  <c r="S238" s="1"/>
  <c r="D238"/>
  <c r="R236"/>
  <c r="S236" s="1"/>
  <c r="D236"/>
  <c r="R234"/>
  <c r="S234" s="1"/>
  <c r="D234"/>
  <c r="R232"/>
  <c r="S232" s="1"/>
  <c r="D232"/>
  <c r="R230"/>
  <c r="S230" s="1"/>
  <c r="D230"/>
  <c r="R228"/>
  <c r="S228" s="1"/>
  <c r="D228"/>
  <c r="R226"/>
  <c r="S226" s="1"/>
  <c r="D226"/>
  <c r="R224"/>
  <c r="S224" s="1"/>
  <c r="D224"/>
  <c r="R222"/>
  <c r="S222" s="1"/>
  <c r="D222"/>
  <c r="R220"/>
  <c r="S220" s="1"/>
  <c r="D220"/>
  <c r="R218"/>
  <c r="S218" s="1"/>
  <c r="D218"/>
  <c r="R216"/>
  <c r="S216" s="1"/>
  <c r="D216"/>
  <c r="R214"/>
  <c r="S214" s="1"/>
  <c r="D214"/>
  <c r="R212"/>
  <c r="S212" s="1"/>
  <c r="D212"/>
  <c r="R210"/>
  <c r="S210" s="1"/>
  <c r="D210"/>
  <c r="R208"/>
  <c r="S208" s="1"/>
  <c r="D208"/>
  <c r="R206"/>
  <c r="S206" s="1"/>
  <c r="D206"/>
  <c r="R204"/>
  <c r="S204" s="1"/>
  <c r="D204"/>
  <c r="R202"/>
  <c r="S202" s="1"/>
  <c r="D202"/>
  <c r="R200"/>
  <c r="S200" s="1"/>
  <c r="D200"/>
  <c r="R198"/>
  <c r="S198" s="1"/>
  <c r="D198"/>
  <c r="R196"/>
  <c r="S196" s="1"/>
  <c r="D196"/>
  <c r="R194"/>
  <c r="S194" s="1"/>
  <c r="D194"/>
  <c r="R192"/>
  <c r="S192" s="1"/>
  <c r="D192"/>
  <c r="R190"/>
  <c r="S190" s="1"/>
  <c r="D190"/>
  <c r="R188"/>
  <c r="S188" s="1"/>
  <c r="D188"/>
  <c r="R186"/>
  <c r="S186" s="1"/>
  <c r="D186"/>
  <c r="R184"/>
  <c r="S184" s="1"/>
  <c r="D184"/>
  <c r="R182"/>
  <c r="S182" s="1"/>
  <c r="D182"/>
  <c r="R180"/>
  <c r="S180" s="1"/>
  <c r="D180"/>
  <c r="R178"/>
  <c r="S178" s="1"/>
  <c r="D178"/>
  <c r="R176"/>
  <c r="S176" s="1"/>
  <c r="D176"/>
  <c r="R174"/>
  <c r="S174" s="1"/>
  <c r="D174"/>
  <c r="R172"/>
  <c r="S172" s="1"/>
  <c r="D172"/>
  <c r="R170"/>
  <c r="S170" s="1"/>
  <c r="D170"/>
  <c r="R168"/>
  <c r="S168" s="1"/>
  <c r="D168"/>
  <c r="R166"/>
  <c r="S166" s="1"/>
  <c r="D166"/>
  <c r="R164"/>
  <c r="S164" s="1"/>
  <c r="D164"/>
  <c r="R162"/>
  <c r="S162" s="1"/>
  <c r="D162"/>
  <c r="R160"/>
  <c r="S160" s="1"/>
  <c r="D160"/>
  <c r="R158"/>
  <c r="S158" s="1"/>
  <c r="D158"/>
  <c r="R156"/>
  <c r="S156" s="1"/>
  <c r="D156"/>
  <c r="R154"/>
  <c r="S154" s="1"/>
  <c r="D154"/>
  <c r="R152"/>
  <c r="S152" s="1"/>
  <c r="D152"/>
  <c r="R150"/>
  <c r="S150" s="1"/>
  <c r="D150"/>
  <c r="R148"/>
  <c r="S148" s="1"/>
  <c r="D148"/>
  <c r="R146"/>
  <c r="S146" s="1"/>
  <c r="D146"/>
  <c r="R144"/>
  <c r="S144" s="1"/>
  <c r="D144"/>
  <c r="R142"/>
  <c r="S142" s="1"/>
  <c r="D142"/>
  <c r="R140"/>
  <c r="S140" s="1"/>
  <c r="D140"/>
  <c r="R138"/>
  <c r="S138" s="1"/>
  <c r="D138"/>
  <c r="R136"/>
  <c r="S136" s="1"/>
  <c r="D136"/>
  <c r="R134"/>
  <c r="S134" s="1"/>
  <c r="D134"/>
  <c r="R132"/>
  <c r="S132" s="1"/>
  <c r="D132"/>
  <c r="R130"/>
  <c r="S130" s="1"/>
  <c r="D130"/>
  <c r="R128"/>
  <c r="S128" s="1"/>
  <c r="D128"/>
  <c r="R126"/>
  <c r="S126" s="1"/>
  <c r="D126"/>
  <c r="R124"/>
  <c r="S124" s="1"/>
  <c r="D124"/>
  <c r="R122"/>
  <c r="S122" s="1"/>
  <c r="D122"/>
  <c r="R120"/>
  <c r="S120" s="1"/>
  <c r="D120"/>
  <c r="R118"/>
  <c r="S118" s="1"/>
  <c r="D118"/>
  <c r="R116"/>
  <c r="S116" s="1"/>
  <c r="D116"/>
  <c r="R114"/>
  <c r="S114" s="1"/>
  <c r="D114"/>
  <c r="R112"/>
  <c r="S112" s="1"/>
  <c r="D112"/>
  <c r="R110"/>
  <c r="S110" s="1"/>
  <c r="D110"/>
  <c r="R108"/>
  <c r="S108" s="1"/>
  <c r="D108"/>
  <c r="R106"/>
  <c r="S106" s="1"/>
  <c r="D106"/>
  <c r="R104"/>
  <c r="S104" s="1"/>
  <c r="D104"/>
  <c r="R102"/>
  <c r="S102" s="1"/>
  <c r="D102"/>
  <c r="R100"/>
  <c r="S100" s="1"/>
  <c r="D100"/>
  <c r="R98"/>
  <c r="S98" s="1"/>
  <c r="D98"/>
  <c r="R96"/>
  <c r="S96" s="1"/>
  <c r="D96"/>
  <c r="R94"/>
  <c r="S94" s="1"/>
  <c r="D94"/>
  <c r="R92"/>
  <c r="S92" s="1"/>
  <c r="D92"/>
  <c r="R90"/>
  <c r="S90" s="1"/>
  <c r="D90"/>
  <c r="R88"/>
  <c r="S88" s="1"/>
  <c r="D88"/>
  <c r="R86"/>
  <c r="S86" s="1"/>
  <c r="D86"/>
  <c r="R84"/>
  <c r="S84" s="1"/>
  <c r="D84"/>
  <c r="R82"/>
  <c r="S82" s="1"/>
  <c r="D82"/>
  <c r="R80"/>
  <c r="S80" s="1"/>
  <c r="D80"/>
  <c r="R78"/>
  <c r="S78" s="1"/>
  <c r="D78"/>
  <c r="R76"/>
  <c r="S76" s="1"/>
  <c r="D76"/>
  <c r="R74"/>
  <c r="S74" s="1"/>
  <c r="D74"/>
  <c r="R72"/>
  <c r="S72" s="1"/>
  <c r="D72"/>
  <c r="R70"/>
  <c r="S70" s="1"/>
  <c r="D70"/>
  <c r="R68"/>
  <c r="S68" s="1"/>
  <c r="D68"/>
  <c r="R66"/>
  <c r="S66" s="1"/>
  <c r="D66"/>
  <c r="R64"/>
  <c r="S64" s="1"/>
  <c r="D64"/>
  <c r="R62"/>
  <c r="S62" s="1"/>
  <c r="D62"/>
  <c r="R60"/>
  <c r="S60" s="1"/>
  <c r="D60"/>
  <c r="R58"/>
  <c r="S58" s="1"/>
  <c r="D58"/>
  <c r="R56"/>
  <c r="S56" s="1"/>
  <c r="D56"/>
  <c r="R54"/>
  <c r="S54" s="1"/>
  <c r="D54"/>
  <c r="R52"/>
  <c r="S52" s="1"/>
  <c r="D52"/>
  <c r="R50"/>
  <c r="S50" s="1"/>
  <c r="D50"/>
  <c r="R48"/>
  <c r="S48" s="1"/>
  <c r="D48"/>
  <c r="R46"/>
  <c r="S46" s="1"/>
  <c r="D46"/>
  <c r="R44"/>
  <c r="S44" s="1"/>
  <c r="D44"/>
  <c r="R42"/>
  <c r="S42" s="1"/>
  <c r="D42"/>
  <c r="R40"/>
  <c r="S40" s="1"/>
  <c r="D40"/>
  <c r="R38"/>
  <c r="S38" s="1"/>
  <c r="D38"/>
  <c r="R36"/>
  <c r="S36" s="1"/>
  <c r="D36"/>
  <c r="R34"/>
  <c r="S34" s="1"/>
  <c r="D34"/>
  <c r="R32"/>
  <c r="S32" s="1"/>
  <c r="D32"/>
  <c r="R30"/>
  <c r="S30" s="1"/>
  <c r="D30"/>
  <c r="R28"/>
  <c r="S28" s="1"/>
  <c r="D28"/>
  <c r="R26"/>
  <c r="S26" s="1"/>
  <c r="D26"/>
  <c r="R24"/>
  <c r="S24" s="1"/>
  <c r="D24"/>
  <c r="R22"/>
  <c r="S22" s="1"/>
  <c r="D22"/>
  <c r="R20"/>
  <c r="S20" s="1"/>
  <c r="D20"/>
  <c r="R18"/>
  <c r="S18" s="1"/>
  <c r="D18"/>
  <c r="R16"/>
  <c r="S16" s="1"/>
  <c r="D16"/>
  <c r="R14"/>
  <c r="S14" s="1"/>
  <c r="D14"/>
  <c r="R12"/>
  <c r="S12" s="1"/>
  <c r="D12"/>
  <c r="R10"/>
  <c r="S10" s="1"/>
  <c r="D10"/>
  <c r="R8"/>
  <c r="S8" s="1"/>
  <c r="D8"/>
  <c r="B598"/>
  <c r="D11" i="4"/>
  <c r="C87" i="25"/>
  <c r="C41"/>
  <c r="B4" i="39"/>
  <c r="R598" i="42" l="1"/>
  <c r="D598"/>
  <c r="C130" i="25"/>
  <c r="D9" i="5" l="1"/>
  <c r="C9"/>
  <c r="C6" i="32"/>
  <c r="D6"/>
  <c r="E6"/>
  <c r="B6"/>
  <c r="D4" i="26"/>
  <c r="E4"/>
  <c r="F4"/>
  <c r="C4"/>
  <c r="B5" i="1"/>
  <c r="K18"/>
  <c r="J18"/>
  <c r="I18"/>
  <c r="H18"/>
  <c r="G18"/>
  <c r="F18"/>
  <c r="E18"/>
  <c r="D18"/>
  <c r="B6"/>
  <c r="B7"/>
  <c r="B8"/>
  <c r="B9"/>
  <c r="B10"/>
  <c r="B11"/>
  <c r="B12"/>
  <c r="B13"/>
  <c r="B14"/>
  <c r="B15"/>
  <c r="B16"/>
  <c r="B17"/>
  <c r="B18" l="1"/>
  <c r="F4" i="24"/>
  <c r="F5"/>
  <c r="F6"/>
  <c r="F7"/>
  <c r="F8"/>
  <c r="F9"/>
  <c r="F11"/>
  <c r="B5" i="12"/>
  <c r="C5" i="8"/>
  <c r="G6" i="5"/>
  <c r="G7"/>
  <c r="G8"/>
  <c r="G4"/>
  <c r="C53" i="3"/>
  <c r="G9" i="5" l="1"/>
</calcChain>
</file>

<file path=xl/comments1.xml><?xml version="1.0" encoding="utf-8"?>
<comments xmlns="http://schemas.openxmlformats.org/spreadsheetml/2006/main">
  <authors>
    <author>Usuario</author>
  </authors>
  <commentList>
    <comment ref="D3" authorId="0">
      <text>
        <r>
          <rPr>
            <b/>
            <sz val="9"/>
            <color indexed="81"/>
            <rFont val="Tahoma"/>
            <charset val="1"/>
          </rPr>
          <t>Usuario:</t>
        </r>
        <r>
          <rPr>
            <sz val="9"/>
            <color indexed="81"/>
            <rFont val="Tahoma"/>
            <charset val="1"/>
          </rPr>
          <t xml:space="preserve">
Cabildo Autorizo Transferencias al Presupuesto 2014
</t>
        </r>
      </text>
    </comment>
  </commentList>
</comments>
</file>

<file path=xl/comments2.xml><?xml version="1.0" encoding="utf-8"?>
<comments xmlns="http://schemas.openxmlformats.org/spreadsheetml/2006/main">
  <authors>
    <author>pedro.monarrez</author>
  </authors>
  <commentList>
    <comment ref="B4" author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5" author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6" author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7" author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8" author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9" author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0" author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1" author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2" author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3" author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4" author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5" author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6" author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7" author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8" author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19" author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0" author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1" author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2" author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3" author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4" author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5" author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6" author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7" author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8" author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29" author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0" author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1" author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2" author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3" author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4" author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5" author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6" author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7" author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 author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39" author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0" author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A41" author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1" author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2" author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3" author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4" author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5" author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6" author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7" author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8" author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49" author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0" author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1" author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2" author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3" author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4" author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5" author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6" author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7" author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8" author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0" author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4" author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6" author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7" author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8" author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69" authorId="0">
      <text>
        <r>
          <rPr>
            <b/>
            <sz val="12"/>
            <color indexed="81"/>
            <rFont val="Arial"/>
            <family val="2"/>
          </rPr>
          <t>Asignaciones destinadas a la adquisición de madera y sus derivados.</t>
        </r>
        <r>
          <rPr>
            <sz val="12"/>
            <color indexed="81"/>
            <rFont val="Arial"/>
            <family val="2"/>
          </rPr>
          <t xml:space="preserve">
</t>
        </r>
      </text>
    </comment>
    <comment ref="B70" authorId="0">
      <text>
        <r>
          <rPr>
            <b/>
            <sz val="12"/>
            <color indexed="81"/>
            <rFont val="Arial"/>
            <family val="2"/>
          </rPr>
          <t>Asignaciones destinadas a la adquisición de vidrio plano, templado, inastillable y otros vidrios laminados; espejos; envases y artículos de vidrio y fibra de vidrio.</t>
        </r>
      </text>
    </comment>
    <comment ref="B71" author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2" author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3" author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4" author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5" author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6" author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7" author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8" author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79" author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0" author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1" author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2" author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3" author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4" author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5" author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6" author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7" author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8" author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89" author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0" author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1" author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2" author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3" author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4" author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5" author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6" author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7" author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8" author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99" author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0" author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1" author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2" author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3" author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4" author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5" author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A106" author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6" author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7" author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8" author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09" author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0" author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1" author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2" author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3" author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4" author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5" author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6" author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7" author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8" authorId="0">
      <text>
        <r>
          <rPr>
            <b/>
            <sz val="12"/>
            <color indexed="81"/>
            <rFont val="Arial"/>
            <family val="2"/>
          </rPr>
          <t>Asignaciones destinadas a cubrir el alquiler de terrenos.</t>
        </r>
      </text>
    </comment>
    <comment ref="B119" author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0" author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1" author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2" author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3" author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4" author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5" author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6" author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7" author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8" author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29" author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0" author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1" author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2" author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3" author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4" author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5" author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6" author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7" author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8" author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39" author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0" author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1" author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2" author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3" author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4" author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5" author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6" author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7" author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8" author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49" author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0" author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1" author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2" author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3" author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4" author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5" author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6" author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7" author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8" author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59" author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0" author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1" author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2" author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3" author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4" author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5" author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6" author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7" author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8" author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0" author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1" author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3" author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4" author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5" author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6" author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7" author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8" author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79" author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0" author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1" author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2" author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3" author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4" author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5" author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6" author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7" author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8" author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89" author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0" author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A191" author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2" author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3" author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4" author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5" author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6" author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7" author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8" author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199" author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0" author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1" author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2" author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3" author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4" author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5" author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6" author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7" author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8" author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09" author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0" author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1" author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2" author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3" author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4" author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5" author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6" author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7" author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8" author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19" author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0" author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1" authorId="0">
      <text>
        <r>
          <rPr>
            <b/>
            <sz val="12"/>
            <color indexed="81"/>
            <rFont val="Arial"/>
            <family val="2"/>
          </rPr>
          <t>Asignaciones destinadas para la atención de gastos corrientes de establecimientos de enseñanza.</t>
        </r>
      </text>
    </comment>
    <comment ref="B222" author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3" author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4" authorId="0">
      <text>
        <r>
          <rPr>
            <b/>
            <sz val="12"/>
            <color indexed="81"/>
            <rFont val="Arial"/>
            <family val="2"/>
          </rPr>
          <t>Asignaciones destinadas a promover el cooperativismo.</t>
        </r>
        <r>
          <rPr>
            <sz val="12"/>
            <color indexed="81"/>
            <rFont val="Arial"/>
            <family val="2"/>
          </rPr>
          <t xml:space="preserve">
</t>
        </r>
      </text>
    </comment>
    <comment ref="B225" author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6" author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7" author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8" author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1" author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2" author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3" author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4" author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5" author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6" author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7" author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8" author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39" author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0" author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1" author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2" author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3" author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4" author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5" author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6" author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7" author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8" author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49" author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0" author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1" author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2" author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4" author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5" author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6" author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7" author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8" author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59" author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0" author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1" author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2" author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3" author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4" author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5" author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6" author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7" author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8" author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69" author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0" author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1" author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2" author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3" author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4" author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5" author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6" author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7" author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8" author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79" author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0" author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1" author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2" author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3" author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5" author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6" author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7" author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8" authorId="0">
      <text>
        <r>
          <rPr>
            <b/>
            <sz val="12"/>
            <color indexed="81"/>
            <rFont val="Arial"/>
            <family val="2"/>
          </rPr>
          <t>Asignaciones destinadas a la adquisición de ovinos y caprinos.</t>
        </r>
        <r>
          <rPr>
            <sz val="12"/>
            <color indexed="81"/>
            <rFont val="Arial"/>
            <family val="2"/>
          </rPr>
          <t xml:space="preserve">
</t>
        </r>
      </text>
    </comment>
    <comment ref="B289" author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0" author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1" author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2" author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3" author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4" author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5" author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6" author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7" author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8" author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299" author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0" author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1" author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2" author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3" author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4" author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5" author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6" authorId="0">
      <text>
        <r>
          <rPr>
            <b/>
            <sz val="12"/>
            <color indexed="81"/>
            <rFont val="Arial"/>
            <family val="2"/>
          </rPr>
          <t>Asignaciones destinadas a la adquisición de permisos informáticos e intelectuales.</t>
        </r>
        <r>
          <rPr>
            <sz val="12"/>
            <color indexed="81"/>
            <rFont val="Arial"/>
            <family val="2"/>
          </rPr>
          <t xml:space="preserve">
</t>
        </r>
      </text>
    </comment>
    <comment ref="B307" author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8" author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A309" author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09" author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0" author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1"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2"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3"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4"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5"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7"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8"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19" author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0"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1"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3"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4"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6"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7"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8" author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29" author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0" author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A331" author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1" author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2" author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3" author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4" author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6" author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7" author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8" author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39" author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0" author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1" author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2" author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3" author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4" author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6" author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7"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8"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49"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0"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3" author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4" author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5" author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6" author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7" author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8" author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59" author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0" author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1" author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2" author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3" author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4" author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5" author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6" author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7" author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8" author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69" author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0" authorId="0">
      <text>
        <r>
          <rPr>
            <b/>
            <sz val="12"/>
            <color indexed="81"/>
            <rFont val="Arial"/>
            <family val="2"/>
          </rPr>
          <t>Asignaciones a fideicomisos de municipios con fines de política económica.</t>
        </r>
        <r>
          <rPr>
            <sz val="12"/>
            <color indexed="81"/>
            <rFont val="Arial"/>
            <family val="2"/>
          </rPr>
          <t xml:space="preserve">
</t>
        </r>
      </text>
    </comment>
    <comment ref="B371" author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2" author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3" authorId="0">
      <text>
        <r>
          <rPr>
            <b/>
            <sz val="12"/>
            <color indexed="81"/>
            <rFont val="Arial"/>
            <family val="2"/>
          </rPr>
          <t>Asignaciones destinadas a colocaciones a largo plazo en moneda nacional.</t>
        </r>
        <r>
          <rPr>
            <sz val="12"/>
            <color indexed="81"/>
            <rFont val="Arial"/>
            <family val="2"/>
          </rPr>
          <t xml:space="preserve">
</t>
        </r>
      </text>
    </comment>
    <comment ref="B374" authorId="0">
      <text>
        <r>
          <rPr>
            <b/>
            <sz val="12"/>
            <color indexed="81"/>
            <rFont val="Arial"/>
            <family val="2"/>
          </rPr>
          <t>Asignaciones destinadas a colocaciones financieras a largo plazo en moneda extranjera.</t>
        </r>
        <r>
          <rPr>
            <sz val="12"/>
            <color indexed="81"/>
            <rFont val="Arial"/>
            <family val="2"/>
          </rPr>
          <t xml:space="preserve">
</t>
        </r>
      </text>
    </comment>
    <comment ref="B375" author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6" author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7" author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A379" author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79" author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0" author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1" author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2" author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3" author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4" author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5" author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text>
        <r>
          <rPr>
            <b/>
            <sz val="12"/>
            <color indexed="81"/>
            <rFont val="Arial"/>
            <family val="2"/>
          </rPr>
          <t xml:space="preserve">Asignaciones destinadas a cubrir los incentivos derivados de convenios de colaboración administrativa  que se celebren con otros órdenes de gobierno.
</t>
        </r>
      </text>
    </comment>
    <comment ref="B387" author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8"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89"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0" author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2" author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3" author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4" author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5" author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6" author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A397" author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7" author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8" author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399" author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0" author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1" author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2" author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3" author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4" author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5" author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6" author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7" author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8" author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09" author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0" author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1" author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2" author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3" author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4" author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5" author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6" author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7" author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8" author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19" author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1" author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2" author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3" author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4" author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5" author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6" author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7"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8"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Usuario</author>
  </authors>
  <commentList>
    <comment ref="A3" authorId="0">
      <text>
        <r>
          <rPr>
            <b/>
            <sz val="9"/>
            <color indexed="81"/>
            <rFont val="Tahoma"/>
            <family val="2"/>
          </rPr>
          <t>Usuario:</t>
        </r>
        <r>
          <rPr>
            <sz val="9"/>
            <color indexed="81"/>
            <rFont val="Tahoma"/>
            <family val="2"/>
          </rPr>
          <t xml:space="preserve">
El Costo de Remuneraciones Estimacion 2015</t>
        </r>
      </text>
    </comment>
    <comment ref="Q598" authorId="0">
      <text>
        <r>
          <rPr>
            <b/>
            <sz val="9"/>
            <color indexed="81"/>
            <rFont val="Tahoma"/>
            <family val="2"/>
          </rPr>
          <t>Usuario:</t>
        </r>
        <r>
          <rPr>
            <sz val="9"/>
            <color indexed="81"/>
            <rFont val="Tahoma"/>
            <family val="2"/>
          </rPr>
          <t xml:space="preserve">
Este archivo No contiene el Costo de IMSS por empleado, ya que aún no se ha aprobado el incremento salarial el sala de cabildo y por ende es retroctativo y afecta a dicho monto.
</t>
        </r>
      </text>
    </comment>
  </commentList>
</comments>
</file>

<file path=xl/sharedStrings.xml><?xml version="1.0" encoding="utf-8"?>
<sst xmlns="http://schemas.openxmlformats.org/spreadsheetml/2006/main" count="3604" uniqueCount="1508">
  <si>
    <t>Programa</t>
  </si>
  <si>
    <t>Total</t>
  </si>
  <si>
    <t>Servicios Personales</t>
  </si>
  <si>
    <t>Materiales y Suministros</t>
  </si>
  <si>
    <t>Servicios Generales</t>
  </si>
  <si>
    <t>Transferencias, asignaciones, subsidios y otras ayudas</t>
  </si>
  <si>
    <t>Bienes Muebles, Inmuebles e Intangibles</t>
  </si>
  <si>
    <t>Inversión Pública</t>
  </si>
  <si>
    <t>Inversión Financiera</t>
  </si>
  <si>
    <t>Participaciones y Aportaciones</t>
  </si>
  <si>
    <t>Tlajomulco en la metrópoli</t>
  </si>
  <si>
    <t>Correspondencia social y participación ciudadana</t>
  </si>
  <si>
    <t>agenda verde</t>
  </si>
  <si>
    <t>competitividad y vocac.</t>
  </si>
  <si>
    <t>cultura y recreación</t>
  </si>
  <si>
    <t>desarrollo rural, sustentabilidad ambiental</t>
  </si>
  <si>
    <t>política ambiental</t>
  </si>
  <si>
    <t>infraestructura social</t>
  </si>
  <si>
    <t>manejo responsable de las finanzas</t>
  </si>
  <si>
    <t>planeación urbana</t>
  </si>
  <si>
    <t>impulso al sector tradicional</t>
  </si>
  <si>
    <t>programas sociales</t>
  </si>
  <si>
    <t>seguridad publica</t>
  </si>
  <si>
    <t>servicios públicos</t>
  </si>
  <si>
    <t>impulso al turismo</t>
  </si>
  <si>
    <t>Totales</t>
  </si>
  <si>
    <t>Deuda Publica</t>
  </si>
  <si>
    <t>Asignación</t>
  </si>
  <si>
    <t>DIF Municipal</t>
  </si>
  <si>
    <t>Varias</t>
  </si>
  <si>
    <t>TOTAL</t>
  </si>
  <si>
    <t>Partida</t>
  </si>
  <si>
    <t>Destinatario</t>
  </si>
  <si>
    <t>SUBSIDIOS Y SUBVENCIONES</t>
  </si>
  <si>
    <t>OTROS SUBSIDIOS</t>
  </si>
  <si>
    <t>BECAS Y POTRAS AYUDAS PARA PROGRAMAS DE CAPACITACION</t>
  </si>
  <si>
    <t>SUBSIDIOS A LA PRESTACION DE SERVICIOS PUBLICOS</t>
  </si>
  <si>
    <t>AYUDA SOCIALLES A PERSONAS</t>
  </si>
  <si>
    <t>AYUDAS SOCIALES A INSTITUCIONES SIN FINES DE LUCRO</t>
  </si>
  <si>
    <t>VARIAS</t>
  </si>
  <si>
    <t>DESCUENTOS AL PREDIAL</t>
  </si>
  <si>
    <t>SUBSIDIOS A LA INVERSION</t>
  </si>
  <si>
    <t>SUBSIDIOS A LA PRODUCCION</t>
  </si>
  <si>
    <t>DESCUENTO EN AGUA</t>
  </si>
  <si>
    <t>TRANSFERENCIAS OTORGADAS A ORGANISMOS ENTIDADES PARAESTATALES NO EMPRESARIALES Y NO FINANCIERAS</t>
  </si>
  <si>
    <t>AYUDAS SOCIALES A INSTITUCIONES DE ENSEÑANZA</t>
  </si>
  <si>
    <t>AYUDAS POR DESASTRES NATURALES Y OTROS SINIESTROS</t>
  </si>
  <si>
    <t>TRANSFERENCIAS A FIDEICOMISOS DE ENTIDADES FEDERATIVAS Y MUNICIPIOS</t>
  </si>
  <si>
    <t>PROYECTO 2 Instituto Municipal de las Mujeres Tlajomulquense</t>
  </si>
  <si>
    <t>PROYECTO 3 Instituto de Alternativas para los Jovenes</t>
  </si>
  <si>
    <t>PROYECTO 104 Institito de Cultura Recreacion y Deporte</t>
  </si>
  <si>
    <t>PROYECTO 107 Aportacion Municipal DIF</t>
  </si>
  <si>
    <t>PROYECTO 55 Centro de empleo Capacitacion emprenturismo</t>
  </si>
  <si>
    <t>PROYECTO 20 Aportacion al Fondo Metropolitano</t>
  </si>
  <si>
    <t>PROYECTO 21 Planeacion Institucional Tlajomulco</t>
  </si>
  <si>
    <t>PROYECTO 44 Actividades Recursos Humanos</t>
  </si>
  <si>
    <t>PROYECTO 51 Turismo</t>
  </si>
  <si>
    <t>PROYECTO 117 Servicios Generales y Subv a la Educacion Publica</t>
  </si>
  <si>
    <t>PROYECTO 119 Uniformes Escolares</t>
  </si>
  <si>
    <t>PROYECTO 120 Utiles Escolares</t>
  </si>
  <si>
    <t>PROYECTO 121 Vivienda Digna</t>
  </si>
  <si>
    <t>PROYECTO 122 Apoyo Adultos Mayores</t>
  </si>
  <si>
    <t>PROYECTO 124 Apoyo a Jefas de Familia</t>
  </si>
  <si>
    <t>PROYECTO 165 Apoyo a Grupos Indigenas</t>
  </si>
  <si>
    <t>PROYECTO 37  Descuento al Predial</t>
  </si>
  <si>
    <t>PROYECTO 54 Fomento Empresarial y Proyectos</t>
  </si>
  <si>
    <t>PROYECTO 56 Programa de Adquisicion de Semovientes</t>
  </si>
  <si>
    <t>PROYECTO 57 Apoyo a Pescadores</t>
  </si>
  <si>
    <t>PROYECTO 58 Apoyo a Lecheros</t>
  </si>
  <si>
    <t>PROYECTO 59 Apoyo Agricultores</t>
  </si>
  <si>
    <t>PROYECTO 60 Asistencia a Productores Apicolas</t>
  </si>
  <si>
    <t>PROYECTO 65 Desarrollo Agricola</t>
  </si>
  <si>
    <t>PROYECTO 69 Indemnizacion de Semovientes</t>
  </si>
  <si>
    <t>PROYECTO 80 Rehabilitacion y conservacion de suelos</t>
  </si>
  <si>
    <t>PROYECTO 82 Reubicacion Capacitacion Tecnificacion de ladrillos</t>
  </si>
  <si>
    <t>PROYECTO 209 Control Biologico</t>
  </si>
  <si>
    <t>PROYECTO 71 Descuento en Agua</t>
  </si>
  <si>
    <t>PROYECTO 118 Servicios Generales y Subv a Maestros</t>
  </si>
  <si>
    <t>PROYECTO 137 Proteccion Civil y Bomberos</t>
  </si>
  <si>
    <t>PROYECTO Aportacion Fidecomiso Turismo</t>
  </si>
  <si>
    <t>Mujeres del Municipio</t>
  </si>
  <si>
    <t>Jovenes del Municipio</t>
  </si>
  <si>
    <t>Comunidad en General</t>
  </si>
  <si>
    <t>Emprendedores del Municipio</t>
  </si>
  <si>
    <t>Fondo Metropolitano</t>
  </si>
  <si>
    <t>Escuelas del Municipio</t>
  </si>
  <si>
    <t>Niños que estudian en el sistema Basico</t>
  </si>
  <si>
    <t>Apoyo a los Aduntos Mayores</t>
  </si>
  <si>
    <t>Apoyo a las Jefas de Familia</t>
  </si>
  <si>
    <t>Apoyo a Grupos de Indigenas</t>
  </si>
  <si>
    <t>Personas de la Tercera edad, Personas con Discapacidad Etc.</t>
  </si>
  <si>
    <t>Microempresarios del Municipio</t>
  </si>
  <si>
    <t>Productores del Muncipio</t>
  </si>
  <si>
    <t>Ladrilleroas del Municipio</t>
  </si>
  <si>
    <t>Apoyo a Maestros</t>
  </si>
  <si>
    <t>Apoyo a Escuelas del Municipio</t>
  </si>
  <si>
    <t>Contingencias a la Poblacion</t>
  </si>
  <si>
    <t>Fidecomiso al Turismo</t>
  </si>
  <si>
    <t>Coparmex (Mariachi y Charrreria)</t>
  </si>
  <si>
    <t>Acciones para Fortalecer el Tejido Social e incentivas las capacidades productivas</t>
  </si>
  <si>
    <t>Varios</t>
  </si>
  <si>
    <t>Incentivos a Trabajadores</t>
  </si>
  <si>
    <t>Premios a la Cultura y las Artes</t>
  </si>
  <si>
    <t>Mejoramiento a la Vivienda</t>
  </si>
  <si>
    <t>Ayudas Sociales sin Fines de lucro</t>
  </si>
  <si>
    <t>Concepto</t>
  </si>
  <si>
    <t>Presupuesto de Egresos Total</t>
  </si>
  <si>
    <t>Gasto En Seguridad Pública Total</t>
  </si>
  <si>
    <t xml:space="preserve">Gasto con Recursos Federales </t>
  </si>
  <si>
    <t>Policías con Recursos Federales</t>
  </si>
  <si>
    <t>Resto del Gasto Federal en Seguridad</t>
  </si>
  <si>
    <t>Gasto con Recursos Estatales</t>
  </si>
  <si>
    <t>Policías con Recursos Estatales</t>
  </si>
  <si>
    <t xml:space="preserve">Resto del Gasto Estatal en Seguridad </t>
  </si>
  <si>
    <t>Gasto con Recursos Municipales</t>
  </si>
  <si>
    <t>Policías con Recursos Municipales</t>
  </si>
  <si>
    <t>Resto del Gasto Municipal en Seguridad</t>
  </si>
  <si>
    <t>Gasto con Aportaciones de Terceros</t>
  </si>
  <si>
    <t>Presupuesto 2014</t>
  </si>
  <si>
    <t>Institución Bancaria</t>
  </si>
  <si>
    <t>número de crédito</t>
  </si>
  <si>
    <t>Capital</t>
  </si>
  <si>
    <t>Interés</t>
  </si>
  <si>
    <t>Tasa de interés</t>
  </si>
  <si>
    <t>(contratación)</t>
  </si>
  <si>
    <t>Plazo de Contratación</t>
  </si>
  <si>
    <t>BANOBRAS</t>
  </si>
  <si>
    <t>GOBIERNO DEL ESTADO</t>
  </si>
  <si>
    <t>180 Meses</t>
  </si>
  <si>
    <t>72 Meses</t>
  </si>
  <si>
    <t>96 Meses</t>
  </si>
  <si>
    <t>28 Meses</t>
  </si>
  <si>
    <t>Participaciones</t>
  </si>
  <si>
    <t>Monto</t>
  </si>
  <si>
    <t>Fondo General de Participaciones</t>
  </si>
  <si>
    <t>Fondo de Fomento Municipal</t>
  </si>
  <si>
    <t>Impuesto Especial sobre Producción y Servicios</t>
  </si>
  <si>
    <t>Fondo de Fiscalización</t>
  </si>
  <si>
    <t>Fondo de Compensación</t>
  </si>
  <si>
    <t>Fondo de Extracción de Hidrocarburos</t>
  </si>
  <si>
    <t>Fondo de Compensación del Impuesto sobre Automóviles Nuevos</t>
  </si>
  <si>
    <t>El 0.136 por ciento de la RFP</t>
  </si>
  <si>
    <t>el 3.17 por ciento del 0.0143 por ciento del derecho ordinario sobre hidrocarburos.</t>
  </si>
  <si>
    <t>44 Meses</t>
  </si>
  <si>
    <t>N/A</t>
  </si>
  <si>
    <t>Asignación presupuestal</t>
  </si>
  <si>
    <t>Fondo de Aportaciones para la Educación Básica y Normal.</t>
  </si>
  <si>
    <t>Fondo de Aportaciones para los Servicios de Salud.</t>
  </si>
  <si>
    <t>Fondo de Aportaciones para la Infraestructura Social Municipal.</t>
  </si>
  <si>
    <t>Fondo de Aportaciones para el Fortalecimiento de los Municipios y de las Demarcaciones.</t>
  </si>
  <si>
    <t>Fondo de Aportaciones Múltiples.</t>
  </si>
  <si>
    <t>Fondo de Aportaciones para la Educación Tecnológica y de Adultos.</t>
  </si>
  <si>
    <t>Fondo de Aportaciones para la Seguridad Pública de los Estados y del Distrito Federal.</t>
  </si>
  <si>
    <t>Fondo de Aportaciones para el Fortalecimiento de las Entidades Federativas.</t>
  </si>
  <si>
    <t>Fondo</t>
  </si>
  <si>
    <t>Programa o Destino Estimado</t>
  </si>
  <si>
    <t>Fondo de Aportaciones para la Infraestructura Social.</t>
  </si>
  <si>
    <t>Programa de Desarrollo Social y Humano</t>
  </si>
  <si>
    <t>Fondo de Aportaciones para el Fortalecimiento de los Municipios y de las Demarcaciones Territoriales del Distrito Federal.</t>
  </si>
  <si>
    <t>Cumple con las obligaciones financieras, Servicios complementarios a la vigilancia, Preveenvion al delito, Alumbrado Publico, Recoleccion de Basura, Provicion emergente de Agua Potable, Mantenimiento en sistemas de drenaje.</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</si>
  <si>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</si>
  <si>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</si>
  <si>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</si>
  <si>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</si>
  <si>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</si>
  <si>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</si>
  <si>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</si>
  <si>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</si>
  <si>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</si>
  <si>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</si>
  <si>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</si>
  <si>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</si>
  <si>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</si>
  <si>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</si>
  <si>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</si>
  <si>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</si>
  <si>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</si>
  <si>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</si>
  <si>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</si>
  <si>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</si>
  <si>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</si>
  <si>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</si>
  <si>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</si>
  <si>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</si>
  <si>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</si>
  <si>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</si>
  <si>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</si>
  <si>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</si>
  <si>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</si>
  <si>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</si>
  <si>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</si>
  <si>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</si>
  <si>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</si>
  <si>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</si>
  <si>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</si>
  <si>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</si>
  <si>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</si>
  <si>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</si>
  <si>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</si>
  <si>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</si>
  <si>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</si>
  <si>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</si>
  <si>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</si>
  <si>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</si>
  <si>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</si>
  <si>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</si>
  <si>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</si>
  <si>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</si>
  <si>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</si>
  <si>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</si>
  <si>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</si>
  <si>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</si>
  <si>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</si>
  <si>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</si>
  <si>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</si>
  <si>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</si>
  <si>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</si>
  <si>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</si>
  <si>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</si>
  <si>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</si>
  <si>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</si>
  <si>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</si>
  <si>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</si>
  <si>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</si>
  <si>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</si>
  <si>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</si>
  <si>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</si>
  <si>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</si>
  <si>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</si>
  <si>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</si>
  <si>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</si>
  <si>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</si>
  <si>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</si>
  <si>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</si>
  <si>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</si>
  <si>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</si>
  <si>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</si>
  <si>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</si>
  <si>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</si>
  <si>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</si>
  <si>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</si>
  <si>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</si>
  <si>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</si>
  <si>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</si>
  <si>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</si>
  <si>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</si>
  <si>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</si>
  <si>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</si>
  <si>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</si>
  <si>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</si>
  <si>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</si>
  <si>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</si>
  <si>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</si>
  <si>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</si>
  <si>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</si>
  <si>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</si>
  <si>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</si>
  <si>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</si>
  <si>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</si>
  <si>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</si>
  <si>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</si>
  <si>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</si>
  <si>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</si>
  <si>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</si>
  <si>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</si>
  <si>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</si>
  <si>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</si>
  <si>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</si>
  <si>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</si>
  <si>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</si>
  <si>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</si>
  <si>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</si>
  <si>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</si>
  <si>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</si>
  <si>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</si>
  <si>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</si>
  <si>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</si>
  <si>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</si>
  <si>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</si>
  <si>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</si>
  <si>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</si>
  <si>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</si>
  <si>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</si>
  <si>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</si>
  <si>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</si>
  <si>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</si>
  <si>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</si>
  <si>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</si>
  <si>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</si>
  <si>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</si>
  <si>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</si>
  <si>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</si>
  <si>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</si>
  <si>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</si>
  <si>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</si>
  <si>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</si>
  <si>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</si>
  <si>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</si>
  <si>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</si>
  <si>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</si>
  <si>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</si>
  <si>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</si>
  <si>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</si>
  <si>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</si>
  <si>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</si>
  <si>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</si>
  <si>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</si>
  <si>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</si>
  <si>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</si>
  <si>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</si>
  <si>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</si>
  <si>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</si>
  <si>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</si>
  <si>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</si>
  <si>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</si>
  <si>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</si>
  <si>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</si>
  <si>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</si>
  <si>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</si>
  <si>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</si>
  <si>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</si>
  <si>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</si>
  <si>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</si>
  <si>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</si>
  <si>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</si>
  <si>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</si>
  <si>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</si>
  <si>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</si>
  <si>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</si>
  <si>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</si>
  <si>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</si>
  <si>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</si>
  <si>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</si>
  <si>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</si>
  <si>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</si>
  <si>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</si>
  <si>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</si>
  <si>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</si>
  <si>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</si>
  <si>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</si>
  <si>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</si>
  <si>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</si>
  <si>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</si>
  <si>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</si>
  <si>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</si>
  <si>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</si>
  <si>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</si>
  <si>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</si>
  <si>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</si>
  <si>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</si>
  <si>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</si>
  <si>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</si>
  <si>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</si>
  <si>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</si>
  <si>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</si>
  <si>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</si>
  <si>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</si>
  <si>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</si>
  <si>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</si>
  <si>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</si>
  <si>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</si>
  <si>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</si>
  <si>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</si>
  <si>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</si>
  <si>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</si>
  <si>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</si>
  <si>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</si>
  <si>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</si>
  <si>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</si>
  <si>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</si>
  <si>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</si>
  <si>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</si>
  <si>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</si>
  <si>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</si>
  <si>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</si>
  <si>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</si>
  <si>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</si>
  <si>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</si>
  <si>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</si>
  <si>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</si>
  <si>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</si>
  <si>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</si>
  <si>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</si>
  <si>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</si>
  <si>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</si>
  <si>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</si>
  <si>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</si>
  <si>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</si>
  <si>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</si>
  <si>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</si>
  <si>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</si>
  <si>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</si>
  <si>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</si>
  <si>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</si>
  <si>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</si>
  <si>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</si>
  <si>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</si>
  <si>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</si>
  <si>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</si>
  <si>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</si>
  <si>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</si>
  <si>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</si>
  <si>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</si>
  <si>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</si>
  <si>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</si>
  <si>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</si>
  <si>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</si>
  <si>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</si>
  <si>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</si>
  <si>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</si>
  <si>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</si>
  <si>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</si>
  <si>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</si>
  <si>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</si>
  <si>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</si>
  <si>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</si>
  <si>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</si>
  <si>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</si>
  <si>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</si>
  <si>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</si>
  <si>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</si>
  <si>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</si>
  <si>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</si>
  <si>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</si>
  <si>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</si>
  <si>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</si>
  <si>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</si>
  <si>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</si>
  <si>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</si>
  <si>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</si>
  <si>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</si>
  <si>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</si>
  <si>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</si>
  <si>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</si>
  <si>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</si>
  <si>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</si>
  <si>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</si>
  <si>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</si>
  <si>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</si>
  <si>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</si>
  <si>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</si>
  <si>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</si>
  <si>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</si>
  <si>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</si>
  <si>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</si>
  <si>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</si>
  <si>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</si>
  <si>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</si>
  <si>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</si>
  <si>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</si>
  <si>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</si>
  <si>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</si>
  <si>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</si>
  <si>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</si>
  <si>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</si>
  <si>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</si>
  <si>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</si>
  <si>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</si>
  <si>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</si>
  <si>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</si>
  <si>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</si>
  <si>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</si>
  <si>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</si>
  <si>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</si>
  <si>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</si>
  <si>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</si>
  <si>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</si>
  <si>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</si>
  <si>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</si>
  <si>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</si>
  <si>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</si>
  <si>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</si>
  <si>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</si>
  <si>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</si>
  <si>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</si>
  <si>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</si>
  <si>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</si>
  <si>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</si>
  <si>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</si>
  <si>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</si>
  <si>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</si>
  <si>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</si>
  <si>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</si>
  <si>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</si>
  <si>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</si>
  <si>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</si>
  <si>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</si>
  <si>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</si>
  <si>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</si>
  <si>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</si>
  <si>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</si>
  <si>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</si>
  <si>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</si>
  <si>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</si>
  <si>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</si>
  <si>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</si>
  <si>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</si>
  <si>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</si>
  <si>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</si>
  <si>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</si>
  <si>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</si>
  <si>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</si>
  <si>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</si>
  <si>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</si>
  <si>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</si>
  <si>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</si>
  <si>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</si>
  <si>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</si>
  <si>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</si>
  <si>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</si>
  <si>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</si>
  <si>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</si>
  <si>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</si>
  <si>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</si>
  <si>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</si>
  <si>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</si>
  <si>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</si>
  <si>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</si>
  <si>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</si>
  <si>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</si>
  <si>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</si>
  <si>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</si>
  <si>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</si>
  <si>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</si>
  <si>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</si>
  <si>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</si>
  <si>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</si>
  <si>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</si>
  <si>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</si>
  <si>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</si>
  <si>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</si>
  <si>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</si>
  <si>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</si>
  <si>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</si>
  <si>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</si>
  <si>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</si>
  <si>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</si>
  <si>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</si>
  <si>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</si>
  <si>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</si>
  <si>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</si>
  <si>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</si>
  <si>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</si>
  <si>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</si>
  <si>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</si>
  <si>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</si>
  <si>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</si>
  <si>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</si>
  <si>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</si>
  <si>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</si>
  <si>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</si>
  <si>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</si>
  <si>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</si>
  <si>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</si>
  <si>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</si>
  <si>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</si>
  <si>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</si>
  <si>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</si>
  <si>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</si>
  <si>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</si>
  <si>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</si>
  <si>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</si>
  <si>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</si>
  <si>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</si>
  <si>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</si>
  <si>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</si>
  <si>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</si>
  <si>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</si>
  <si>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</si>
  <si>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</si>
  <si>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</si>
  <si>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</si>
  <si>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</si>
  <si>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</si>
  <si>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</si>
  <si>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</si>
  <si>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</si>
  <si>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</si>
  <si>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</si>
  <si>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</si>
  <si>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CAPITULO</t>
  </si>
  <si>
    <t>Denominacion</t>
  </si>
  <si>
    <t>Partida Generica</t>
  </si>
  <si>
    <t>BIENES MUEBLES, INMUEBLES E INTANGIBLES</t>
  </si>
  <si>
    <t>Nivel o Dígito</t>
  </si>
  <si>
    <t>Ramos generales</t>
  </si>
  <si>
    <t>Asignación Presupuestal</t>
  </si>
  <si>
    <t>Gobierno Municipal</t>
  </si>
  <si>
    <t>3.0.0.0.0.</t>
  </si>
  <si>
    <t>3.1.1.0.0.</t>
  </si>
  <si>
    <t>3.1.1.1.0.</t>
  </si>
  <si>
    <t>3.1.1.1.1.</t>
  </si>
  <si>
    <t>SECTOR PUBLICO MUNICIPAL</t>
  </si>
  <si>
    <t>GOBIERNO GENERAL MUNICIPAL</t>
  </si>
  <si>
    <t>Partida/Administracion Desentralizada</t>
  </si>
  <si>
    <t>Proyecto</t>
  </si>
  <si>
    <t>Municipal</t>
  </si>
  <si>
    <t>Estatal</t>
  </si>
  <si>
    <t>Federal</t>
  </si>
  <si>
    <t>Infraestructura Administartiva</t>
  </si>
  <si>
    <t>Nota: * Se encuentran en el proceso de Transferencia Financiera</t>
  </si>
  <si>
    <t>U.P</t>
  </si>
  <si>
    <t>Descripción</t>
  </si>
  <si>
    <t>No. de Plazas</t>
  </si>
  <si>
    <t>Confianza</t>
  </si>
  <si>
    <t>Base</t>
  </si>
  <si>
    <t>honorarios</t>
  </si>
  <si>
    <t>Puesto</t>
  </si>
  <si>
    <t>Sueldo Base</t>
  </si>
  <si>
    <t>Percepcion Mensual Neta</t>
  </si>
  <si>
    <t>1321 PRIMAS VACACIONALES</t>
  </si>
  <si>
    <t xml:space="preserve"> 1322 GRATIFICACIÓN DE FIN DE AÑO (Subsidio al ISR de aguinaldo)</t>
  </si>
  <si>
    <t>1590 OTRAS PRESTACIONES SOCIALES Y ECONÓMICAS (Estímulos)</t>
  </si>
  <si>
    <t>1590 OTRAS PRESTACIONES SOCIALES Y ECONÓMICAS (Despensas)</t>
  </si>
  <si>
    <t xml:space="preserve"> 1432 APORTACIONES AL SISTEMA PARA EL RETIRO PENSIONES (Pensiones  10.5%)</t>
  </si>
  <si>
    <t>1420 APORTACIONES A FONDOS DE VIVIENDA Vivienda 3%</t>
  </si>
  <si>
    <t>1431 APORTACIONES A SISTEMAS DE RETIRO SEDAR</t>
  </si>
  <si>
    <t>Mensual IMSS</t>
  </si>
  <si>
    <t>Costo Mensual de Remuneraciones</t>
  </si>
  <si>
    <t>Tipo de Puesto</t>
  </si>
  <si>
    <t>Base: B  Confianza C</t>
  </si>
  <si>
    <t xml:space="preserve">Institución Bancaria </t>
  </si>
  <si>
    <t>Número de Cuentas</t>
  </si>
  <si>
    <t xml:space="preserve">Procedencia </t>
  </si>
  <si>
    <t xml:space="preserve">Destino </t>
  </si>
  <si>
    <t>BANAMEX</t>
  </si>
  <si>
    <t>HSBC</t>
  </si>
  <si>
    <t>SANTANDER</t>
  </si>
  <si>
    <t>BANORTE</t>
  </si>
  <si>
    <t>GBM</t>
  </si>
  <si>
    <t>ACTINVER</t>
  </si>
  <si>
    <t>BANSI</t>
  </si>
  <si>
    <t>SCOTIABANK</t>
  </si>
  <si>
    <t>INTERACCIONES</t>
  </si>
  <si>
    <t>BAJIO</t>
  </si>
  <si>
    <t>FIDEICOMISO</t>
  </si>
  <si>
    <t>BANCO</t>
  </si>
  <si>
    <t>4510-XXX</t>
  </si>
  <si>
    <t>7004-539XXXX</t>
  </si>
  <si>
    <t>7006-674XXXX</t>
  </si>
  <si>
    <t>404420XXXX</t>
  </si>
  <si>
    <t>4045-74XXXX</t>
  </si>
  <si>
    <t>405028XXXX</t>
  </si>
  <si>
    <t>405405XXXX</t>
  </si>
  <si>
    <t>6401-1XXXX</t>
  </si>
  <si>
    <t>6413-0XXXX</t>
  </si>
  <si>
    <t>87XXXX</t>
  </si>
  <si>
    <t>5736749XXXX</t>
  </si>
  <si>
    <t>932XXXX</t>
  </si>
  <si>
    <t>31XXXX</t>
  </si>
  <si>
    <t>9719XXXX</t>
  </si>
  <si>
    <t>4510-1XXXX</t>
  </si>
  <si>
    <t>4510-3XXXX</t>
  </si>
  <si>
    <t>4510-4XXXX</t>
  </si>
  <si>
    <t>4510-5XXXX</t>
  </si>
  <si>
    <t>4510-6XXXX</t>
  </si>
  <si>
    <t>7001-70XXXX</t>
  </si>
  <si>
    <t>7001-114XXXX</t>
  </si>
  <si>
    <t>7002/190XXXX</t>
  </si>
  <si>
    <t>7006-99XXXX</t>
  </si>
  <si>
    <t>7006-187XXXX</t>
  </si>
  <si>
    <t>7006-175XXXX</t>
  </si>
  <si>
    <t>7006-782XXXX</t>
  </si>
  <si>
    <t>546XXXX</t>
  </si>
  <si>
    <t>6042303XXXX</t>
  </si>
  <si>
    <t>52XXXX</t>
  </si>
  <si>
    <t>4045-09XXXX</t>
  </si>
  <si>
    <t>404724XXXX</t>
  </si>
  <si>
    <t>405208XXXX</t>
  </si>
  <si>
    <t>405266XXXX</t>
  </si>
  <si>
    <t>405309XXXX</t>
  </si>
  <si>
    <t>405207XXXX</t>
  </si>
  <si>
    <t>405575XXXX</t>
  </si>
  <si>
    <t>405628XXXX</t>
  </si>
  <si>
    <t>66176XXXX</t>
  </si>
  <si>
    <t>66722XXXX</t>
  </si>
  <si>
    <t>632689XXXX</t>
  </si>
  <si>
    <t>7001-344XXXX</t>
  </si>
  <si>
    <t>Costo Total Mensual</t>
  </si>
  <si>
    <t>Prestaciones Adicionales Mensuales</t>
  </si>
  <si>
    <t># PLAZAS</t>
  </si>
  <si>
    <t>Costo Total Unitario Mensual</t>
  </si>
  <si>
    <t xml:space="preserve">1322 GRATIFICACION DE FIN DE AÑO </t>
  </si>
  <si>
    <t>Municipio de Tlajomulco de Zúñiga</t>
  </si>
  <si>
    <t>definitivo</t>
  </si>
  <si>
    <t>Capítulo</t>
  </si>
  <si>
    <t>Presupuestos de Egresos</t>
  </si>
  <si>
    <t>Transferencias, Asignaciones, Subsidios y Otras ayudas</t>
  </si>
  <si>
    <t>Inversiones Financieras y Otras Provisiones</t>
  </si>
  <si>
    <t>Deuda Pública</t>
  </si>
  <si>
    <t>No.</t>
  </si>
  <si>
    <t>Categorías</t>
  </si>
  <si>
    <t>Gasto Corriente</t>
  </si>
  <si>
    <t>Gasto de Capital</t>
  </si>
  <si>
    <t>Amortización de la Deuda y Disminución de Pasivos</t>
  </si>
  <si>
    <t>Amortización de Deuda y Disminución de Pasivos</t>
  </si>
  <si>
    <t>Clasificación Económica</t>
  </si>
  <si>
    <t>Clasificación Funcional</t>
  </si>
  <si>
    <t>Gobierno</t>
  </si>
  <si>
    <t>Total Gobierno</t>
  </si>
  <si>
    <t>Legislación</t>
  </si>
  <si>
    <t>Total legislación</t>
  </si>
  <si>
    <t>1.1.1</t>
  </si>
  <si>
    <t>1.1.2</t>
  </si>
  <si>
    <t>Fiscalización</t>
  </si>
  <si>
    <t>Justicia</t>
  </si>
  <si>
    <t>Total Justicia</t>
  </si>
  <si>
    <t>1.2.1</t>
  </si>
  <si>
    <t>Impartición de Justicia</t>
  </si>
  <si>
    <t>1.2.2</t>
  </si>
  <si>
    <t>Procuración de Justicia</t>
  </si>
  <si>
    <t>1.2.3</t>
  </si>
  <si>
    <t>Reclusión y Readaptación Social</t>
  </si>
  <si>
    <t>1.2.4</t>
  </si>
  <si>
    <t>Derechos Humanos</t>
  </si>
  <si>
    <t>Coordinación de la política de gobierno</t>
  </si>
  <si>
    <t>Total coordinación</t>
  </si>
  <si>
    <t>1.3.1</t>
  </si>
  <si>
    <t>Gubernatura</t>
  </si>
  <si>
    <t>1.3.2</t>
  </si>
  <si>
    <t>Política interior</t>
  </si>
  <si>
    <t>1.3.3</t>
  </si>
  <si>
    <t>Preservación y Cuidado del Patrimonio Público</t>
  </si>
  <si>
    <t>1.3.4</t>
  </si>
  <si>
    <t>Función Pública</t>
  </si>
  <si>
    <t>monto</t>
  </si>
  <si>
    <t>1.3.5</t>
  </si>
  <si>
    <t>Asuntos Jurídicos</t>
  </si>
  <si>
    <t>1.3.6</t>
  </si>
  <si>
    <t>Organización de procesos electorales</t>
  </si>
  <si>
    <t>1.3.7</t>
  </si>
  <si>
    <t>Población</t>
  </si>
  <si>
    <t>1.3.8</t>
  </si>
  <si>
    <t>Territorio</t>
  </si>
  <si>
    <t>1.3.9</t>
  </si>
  <si>
    <t>Otros</t>
  </si>
  <si>
    <t>Relaciones Exteriores</t>
  </si>
  <si>
    <t>Total relaciones</t>
  </si>
  <si>
    <t>1.4.1</t>
  </si>
  <si>
    <t>Asuntos Financieros y Hacendarios</t>
  </si>
  <si>
    <t>Total Asuntos</t>
  </si>
  <si>
    <t>1.5.1</t>
  </si>
  <si>
    <t>Asuntos Financieros</t>
  </si>
  <si>
    <t>1.5.2</t>
  </si>
  <si>
    <t>Asuntos Hacendarios</t>
  </si>
  <si>
    <t>Seguridad Nacional</t>
  </si>
  <si>
    <t>Total Seguridad Nacional</t>
  </si>
  <si>
    <t>1.6.1</t>
  </si>
  <si>
    <t>Defensa</t>
  </si>
  <si>
    <t>1.6.2</t>
  </si>
  <si>
    <t>Marina</t>
  </si>
  <si>
    <t>1.6.3</t>
  </si>
  <si>
    <t>Inteligencia para la preservación de la Seguridad Nacional</t>
  </si>
  <si>
    <t>Asuntos de Orden Público y Seguridad Interior</t>
  </si>
  <si>
    <t>1.7.1</t>
  </si>
  <si>
    <t>Policía</t>
  </si>
  <si>
    <t>1.7.2</t>
  </si>
  <si>
    <t>Protección Civil</t>
  </si>
  <si>
    <t>1.7.3</t>
  </si>
  <si>
    <t>Otros asuntos de orden público y seguridad</t>
  </si>
  <si>
    <t>1.7.4</t>
  </si>
  <si>
    <t>Sistema Nacional de Seguridad Pública</t>
  </si>
  <si>
    <t>Total Otros Servicios</t>
  </si>
  <si>
    <t>1.8.1</t>
  </si>
  <si>
    <t>Servicios registrales, administrativos y patrimoniales</t>
  </si>
  <si>
    <t>1.8.2</t>
  </si>
  <si>
    <t>Servicios Estadísticos</t>
  </si>
  <si>
    <t>1.8.3</t>
  </si>
  <si>
    <t>Servicios de comunicación y medios</t>
  </si>
  <si>
    <t>1.8.4</t>
  </si>
  <si>
    <t>Acceso a la información pública gubernamental</t>
  </si>
  <si>
    <t>1.8.5</t>
  </si>
  <si>
    <t>Desarrollo social</t>
  </si>
  <si>
    <t>Total Desarrollo social</t>
  </si>
  <si>
    <t>Protección ambiental</t>
  </si>
  <si>
    <t>Total protección ambiental</t>
  </si>
  <si>
    <t>2.1.1</t>
  </si>
  <si>
    <t>Ordenación de Desechos</t>
  </si>
  <si>
    <t>2.1.2</t>
  </si>
  <si>
    <t>Administración del Agua</t>
  </si>
  <si>
    <t>2.1.3</t>
  </si>
  <si>
    <t>Ordenación de aguas residuales, drenaje y alcantarillado</t>
  </si>
  <si>
    <t>2.1.4</t>
  </si>
  <si>
    <t>Reducción de la Contaminación</t>
  </si>
  <si>
    <t>2.1.5</t>
  </si>
  <si>
    <t>Protección de la Diversidad Biológica y del Paisaje</t>
  </si>
  <si>
    <t>otros de protección ambiental</t>
  </si>
  <si>
    <t>Vivienda y servicios a la comunidad</t>
  </si>
  <si>
    <t>Total Vivienda</t>
  </si>
  <si>
    <t>2.2.1</t>
  </si>
  <si>
    <t>Urbanización</t>
  </si>
  <si>
    <t>2.2.2</t>
  </si>
  <si>
    <t>Desarrollo Comunitario</t>
  </si>
  <si>
    <t>2.2.3</t>
  </si>
  <si>
    <t>Abastecimiento de Agua</t>
  </si>
  <si>
    <t>2.2.4</t>
  </si>
  <si>
    <t>Alumbrado Público</t>
  </si>
  <si>
    <t>2.2.5</t>
  </si>
  <si>
    <t>Vivienda</t>
  </si>
  <si>
    <t>2.2.6</t>
  </si>
  <si>
    <t>Servicios Comunales</t>
  </si>
  <si>
    <t>2.2.7</t>
  </si>
  <si>
    <t>Desarrollo Regional</t>
  </si>
  <si>
    <t>Salud</t>
  </si>
  <si>
    <t>Total Salud</t>
  </si>
  <si>
    <t>2.3.1</t>
  </si>
  <si>
    <t>Prestación de Servicios de Salud a la Comunidad</t>
  </si>
  <si>
    <t>2.3.2</t>
  </si>
  <si>
    <t>Prestación de Servicios de Salud a la Persona</t>
  </si>
  <si>
    <t>2.3.3</t>
  </si>
  <si>
    <t>Generación de Recursos para la Salud</t>
  </si>
  <si>
    <t>2.3.4</t>
  </si>
  <si>
    <t>Rectoría del Sistema de Salud</t>
  </si>
  <si>
    <t>2.3.5</t>
  </si>
  <si>
    <t>Protección Social en salud</t>
  </si>
  <si>
    <t>Recreación, Cultura y otras manifestaciones sociales</t>
  </si>
  <si>
    <t>Total Recreación</t>
  </si>
  <si>
    <t>2.4.1</t>
  </si>
  <si>
    <t>Deporte y Recreación</t>
  </si>
  <si>
    <t>2.4.2</t>
  </si>
  <si>
    <t>Cultura</t>
  </si>
  <si>
    <t>2.4.3</t>
  </si>
  <si>
    <t>Radio, Televisión y Editoriales</t>
  </si>
  <si>
    <t>2.4.4</t>
  </si>
  <si>
    <t>Asuntos Religiosos y Otras Manifestaciones Sociales</t>
  </si>
  <si>
    <t>Educación</t>
  </si>
  <si>
    <t>Total Educación</t>
  </si>
  <si>
    <t>2.5.1</t>
  </si>
  <si>
    <t>Educación Básica</t>
  </si>
  <si>
    <t>2.5.2</t>
  </si>
  <si>
    <t>Educación media superior</t>
  </si>
  <si>
    <t>2.5.3</t>
  </si>
  <si>
    <t>Educación superior</t>
  </si>
  <si>
    <t>2.5.4</t>
  </si>
  <si>
    <t>Posgrado</t>
  </si>
  <si>
    <t>2.5.5</t>
  </si>
  <si>
    <t>Educación para adultos</t>
  </si>
  <si>
    <t>2.5.6</t>
  </si>
  <si>
    <t>Otros Servicios Educativos y Actividades inherentes</t>
  </si>
  <si>
    <t>Protección Social</t>
  </si>
  <si>
    <t>Total Protección</t>
  </si>
  <si>
    <t>2.6.1</t>
  </si>
  <si>
    <t>Enfermedad e Incapacidad</t>
  </si>
  <si>
    <t>2.6.2</t>
  </si>
  <si>
    <t>Edad Avanzada</t>
  </si>
  <si>
    <t>2.6.3</t>
  </si>
  <si>
    <t>Familia e Hijos</t>
  </si>
  <si>
    <t>2.6.4</t>
  </si>
  <si>
    <t>Desempleo</t>
  </si>
  <si>
    <t>2.6.5</t>
  </si>
  <si>
    <t>Alimentación y Nutrición</t>
  </si>
  <si>
    <t>2.6.6</t>
  </si>
  <si>
    <t>Apoyo Social para la Vivienda</t>
  </si>
  <si>
    <t>2.6.7</t>
  </si>
  <si>
    <t>Indígenas</t>
  </si>
  <si>
    <t>2.6.8</t>
  </si>
  <si>
    <t>Otros Grupos Vulnerables</t>
  </si>
  <si>
    <t>2.6.9</t>
  </si>
  <si>
    <t>Otros de Seguridad Social y Asistencia Social</t>
  </si>
  <si>
    <t>Otros Asuntos sociales</t>
  </si>
  <si>
    <t>Total Otros Asuntos</t>
  </si>
  <si>
    <t>2.7.1</t>
  </si>
  <si>
    <t>Otros Asuntos Sociales</t>
  </si>
  <si>
    <t>Desarrollo Económico</t>
  </si>
  <si>
    <t>Total Desarrollo</t>
  </si>
  <si>
    <t>Asuntos Económicos, Comerciales y Laborales en General</t>
  </si>
  <si>
    <t>Total Asuntos Económicos</t>
  </si>
  <si>
    <t>3.1.1</t>
  </si>
  <si>
    <t>3.1.2</t>
  </si>
  <si>
    <t>Asuntos Laborales Generales</t>
  </si>
  <si>
    <t>Agropecuaria, Silvicultura, Pesca y Caza</t>
  </si>
  <si>
    <t>Total Agropecuaria</t>
  </si>
  <si>
    <t>3.2.1</t>
  </si>
  <si>
    <t>Agropecuaria</t>
  </si>
  <si>
    <t>3.2.2</t>
  </si>
  <si>
    <t>Silvicultura</t>
  </si>
  <si>
    <t>3.2.3</t>
  </si>
  <si>
    <t>Acuacultura, Pesca y Caza</t>
  </si>
  <si>
    <t>3.2.4</t>
  </si>
  <si>
    <t>Agroindustrial</t>
  </si>
  <si>
    <t>3.2.5</t>
  </si>
  <si>
    <t>Hidroagrícola</t>
  </si>
  <si>
    <t>3.2.6</t>
  </si>
  <si>
    <t>Apoyo Financiero a la Banca y Seguro Agropecuario</t>
  </si>
  <si>
    <t>Combustibles y Energía</t>
  </si>
  <si>
    <t>Total Combustibles</t>
  </si>
  <si>
    <t>3.3.1</t>
  </si>
  <si>
    <t>Carbón y Otros Combustibles Minerales Sólidos</t>
  </si>
  <si>
    <t>3.3.2</t>
  </si>
  <si>
    <t>Petróleo y Gas Natural (Hidrocarburos)</t>
  </si>
  <si>
    <t>3.3.3</t>
  </si>
  <si>
    <t>Combustibles Nucleares</t>
  </si>
  <si>
    <t>3.3.4</t>
  </si>
  <si>
    <t>Otros Combustibles</t>
  </si>
  <si>
    <t>3.3.5</t>
  </si>
  <si>
    <t>Electricidad</t>
  </si>
  <si>
    <t>3.3.6</t>
  </si>
  <si>
    <t>Energía no Eléctrica</t>
  </si>
  <si>
    <t>Minería, Manufacturas y Construcción</t>
  </si>
  <si>
    <t>Manufacturas</t>
  </si>
  <si>
    <t>3.4.1</t>
  </si>
  <si>
    <t>Extracción de Recursos Minerales excepto los combustibles minerales</t>
  </si>
  <si>
    <t>3.4.2</t>
  </si>
  <si>
    <t>3.4.3</t>
  </si>
  <si>
    <t>Construcción</t>
  </si>
  <si>
    <t>Transporte</t>
  </si>
  <si>
    <t>Total Transporte</t>
  </si>
  <si>
    <t>3.5.1</t>
  </si>
  <si>
    <t>Transporte por Carretera</t>
  </si>
  <si>
    <t>3.5.2</t>
  </si>
  <si>
    <t>Transporte por Agua y Puertos</t>
  </si>
  <si>
    <t>3.5.3</t>
  </si>
  <si>
    <t>Transporte por Ferrocarril</t>
  </si>
  <si>
    <t>3.5.4</t>
  </si>
  <si>
    <t>Transporte Aéreo</t>
  </si>
  <si>
    <t>3.5.5</t>
  </si>
  <si>
    <t>Transporte por Oleoductos y Gaseoductos y Otros Sistemas de Transporte</t>
  </si>
  <si>
    <t>3.5.6</t>
  </si>
  <si>
    <t>Otros relacionados con Transporte</t>
  </si>
  <si>
    <t>Comunicaciones</t>
  </si>
  <si>
    <t>Total comunicaciones</t>
  </si>
  <si>
    <t>3.6.1</t>
  </si>
  <si>
    <t>Turismo</t>
  </si>
  <si>
    <t>Total Turismo</t>
  </si>
  <si>
    <t>3.7.1</t>
  </si>
  <si>
    <t>3.7.2</t>
  </si>
  <si>
    <t>Hoteles y Restaurantes</t>
  </si>
  <si>
    <t>Ciencia, Tecnología e Innovación</t>
  </si>
  <si>
    <t>Total Ciencia</t>
  </si>
  <si>
    <t>3.8.1</t>
  </si>
  <si>
    <t>Investigación Científica</t>
  </si>
  <si>
    <t>3.8.2</t>
  </si>
  <si>
    <t>Desarrollo Tecnológico</t>
  </si>
  <si>
    <t>3.8.3</t>
  </si>
  <si>
    <t>Otros Asuntos Económicos</t>
  </si>
  <si>
    <t>3.8.4</t>
  </si>
  <si>
    <t>Innovación</t>
  </si>
  <si>
    <t>Otras Industria y Otros Asuntos Económicos</t>
  </si>
  <si>
    <t>Total Otras Industria</t>
  </si>
  <si>
    <t>3.9.1</t>
  </si>
  <si>
    <t>Comercio, Distribución, Almacenamiento y Depósito</t>
  </si>
  <si>
    <t>3.9.2</t>
  </si>
  <si>
    <t>Otras Industrias</t>
  </si>
  <si>
    <t>3.9.3</t>
  </si>
  <si>
    <t>Otros asuntos Económicos</t>
  </si>
  <si>
    <t>Otras No Clasificadas en Funciones Anteriores</t>
  </si>
  <si>
    <t>Total Otras</t>
  </si>
  <si>
    <t>Transacciones de la deuda pública/costo Financiero de la deuda</t>
  </si>
  <si>
    <t>Total transacciones</t>
  </si>
  <si>
    <t>4.1.1</t>
  </si>
  <si>
    <t>Deuda Pública interna</t>
  </si>
  <si>
    <t>4.1.2</t>
  </si>
  <si>
    <t>Deuda Pública Externa</t>
  </si>
  <si>
    <t>Transferencias, participaciones y aportaciones entre diferentes niveles y órdenes de gobierno</t>
  </si>
  <si>
    <t>Total Transferencias</t>
  </si>
  <si>
    <t>4.2.1</t>
  </si>
  <si>
    <t>Transferencias entre diferentes niveles y órdenes de gobierno</t>
  </si>
  <si>
    <t>4.2.2</t>
  </si>
  <si>
    <t>Participaciones entre diferentes niveles y órdenes de gobierno</t>
  </si>
  <si>
    <t>4.2.3</t>
  </si>
  <si>
    <t>Aportaciones entre los diferentes niveles y órdenes de gobierno</t>
  </si>
  <si>
    <t>Saneamiento del Sistema Financiero</t>
  </si>
  <si>
    <t>Total Saneamiento</t>
  </si>
  <si>
    <t>4.3.1</t>
  </si>
  <si>
    <t>4.3.2</t>
  </si>
  <si>
    <t>Apoyos IPAB</t>
  </si>
  <si>
    <t>4.3.3</t>
  </si>
  <si>
    <t>Banca de Desarrollo</t>
  </si>
  <si>
    <t>4.3.4</t>
  </si>
  <si>
    <t>Apoyo a los programas de reestructuración en unidades de inversión (UDIS)</t>
  </si>
  <si>
    <t>Adeudos de Ejercicios Fiscales Anteriores (Adefas)</t>
  </si>
  <si>
    <t>Total Adefas</t>
  </si>
  <si>
    <t>4.4.1</t>
  </si>
  <si>
    <t>Adeudos de Ejercicios Fiscales Anteriores</t>
  </si>
  <si>
    <r>
      <t>C</t>
    </r>
    <r>
      <rPr>
        <b/>
        <sz val="9"/>
        <color indexed="8"/>
        <rFont val="Calibri"/>
        <family val="2"/>
      </rPr>
      <t xml:space="preserve">LASIFICACIÓN </t>
    </r>
    <r>
      <rPr>
        <b/>
        <sz val="11"/>
        <color indexed="8"/>
        <rFont val="Calibri"/>
        <family val="2"/>
      </rPr>
      <t>P</t>
    </r>
    <r>
      <rPr>
        <b/>
        <sz val="9"/>
        <color indexed="8"/>
        <rFont val="Calibri"/>
        <family val="2"/>
      </rPr>
      <t>ROGRAMÁTICA</t>
    </r>
  </si>
  <si>
    <r>
      <t>C</t>
    </r>
    <r>
      <rPr>
        <b/>
        <sz val="9"/>
        <color indexed="9"/>
        <rFont val="Calibri"/>
        <family val="2"/>
      </rPr>
      <t>LAVE</t>
    </r>
  </si>
  <si>
    <r>
      <t>P</t>
    </r>
    <r>
      <rPr>
        <b/>
        <sz val="9"/>
        <color indexed="9"/>
        <rFont val="Calibri"/>
        <family val="2"/>
      </rPr>
      <t>ROGRAMA</t>
    </r>
  </si>
  <si>
    <r>
      <t>T</t>
    </r>
    <r>
      <rPr>
        <b/>
        <sz val="9"/>
        <color indexed="9"/>
        <rFont val="Calibri"/>
        <family val="2"/>
      </rPr>
      <t>OTAL</t>
    </r>
  </si>
  <si>
    <t>TRANSFERENCIA ESTATAL</t>
  </si>
  <si>
    <r>
      <t>I</t>
    </r>
    <r>
      <rPr>
        <b/>
        <sz val="9"/>
        <color indexed="9"/>
        <rFont val="Calibri"/>
        <family val="2"/>
      </rPr>
      <t>NGRESOS PROPIOS</t>
    </r>
  </si>
  <si>
    <r>
      <t xml:space="preserve">TRANSFERENCIA </t>
    </r>
    <r>
      <rPr>
        <b/>
        <sz val="11"/>
        <color indexed="9"/>
        <rFont val="Calibri"/>
        <family val="2"/>
      </rPr>
      <t>F</t>
    </r>
    <r>
      <rPr>
        <b/>
        <sz val="9"/>
        <color indexed="9"/>
        <rFont val="Calibri"/>
        <family val="2"/>
      </rPr>
      <t>EDERAL</t>
    </r>
  </si>
  <si>
    <r>
      <t>P</t>
    </r>
    <r>
      <rPr>
        <b/>
        <sz val="9"/>
        <color indexed="8"/>
        <rFont val="Calibri"/>
        <family val="2"/>
      </rPr>
      <t xml:space="preserve">ROGRAMAS CON </t>
    </r>
    <r>
      <rPr>
        <b/>
        <sz val="11"/>
        <color indexed="8"/>
        <rFont val="Calibri"/>
        <family val="2"/>
      </rPr>
      <t>R</t>
    </r>
    <r>
      <rPr>
        <b/>
        <sz val="9"/>
        <color indexed="8"/>
        <rFont val="Calibri"/>
        <family val="2"/>
      </rPr>
      <t xml:space="preserve">ECURSOS </t>
    </r>
    <r>
      <rPr>
        <b/>
        <sz val="11"/>
        <color indexed="8"/>
        <rFont val="Calibri"/>
        <family val="2"/>
      </rPr>
      <t>C</t>
    </r>
    <r>
      <rPr>
        <b/>
        <sz val="9"/>
        <color indexed="8"/>
        <rFont val="Calibri"/>
        <family val="2"/>
      </rPr>
      <t xml:space="preserve">ONCURRENTES POR </t>
    </r>
    <r>
      <rPr>
        <b/>
        <sz val="11"/>
        <color indexed="8"/>
        <rFont val="Calibri"/>
        <family val="2"/>
      </rPr>
      <t>O</t>
    </r>
    <r>
      <rPr>
        <b/>
        <sz val="9"/>
        <color indexed="8"/>
        <rFont val="Calibri"/>
        <family val="2"/>
      </rPr>
      <t xml:space="preserve">RDEN DE </t>
    </r>
    <r>
      <rPr>
        <b/>
        <sz val="11"/>
        <color indexed="8"/>
        <rFont val="Calibri"/>
        <family val="2"/>
      </rPr>
      <t>G</t>
    </r>
    <r>
      <rPr>
        <b/>
        <sz val="9"/>
        <color indexed="8"/>
        <rFont val="Calibri"/>
        <family val="2"/>
      </rPr>
      <t>OBIERNO</t>
    </r>
  </si>
  <si>
    <t>Partida/Nombre del Fideicomiso</t>
  </si>
  <si>
    <t>Aportación a Fidecomiso de Turismo</t>
  </si>
  <si>
    <t>Nota.- Existen Fidecomisos pero basados a pago de Deuda.</t>
  </si>
  <si>
    <t>Partida/Nombre del organismo de la sociedad civil</t>
  </si>
  <si>
    <t>Cabildo Autoriza a Que Instituto se le asigna el apoyo, en este año aun no Autoriza ningún movimiento.</t>
  </si>
  <si>
    <t>Procedencia del recurso</t>
  </si>
  <si>
    <t xml:space="preserve">Ayudas por Desastres Naturales y Otros Siniestros </t>
  </si>
  <si>
    <t xml:space="preserve">$ </t>
  </si>
  <si>
    <t>Recursos Propios</t>
  </si>
  <si>
    <t>Despensa</t>
  </si>
  <si>
    <t>Quinquenio</t>
  </si>
  <si>
    <t>Gratificación especial</t>
  </si>
  <si>
    <t>Becas</t>
  </si>
  <si>
    <t>Estimulo Puntualidad y Asistencia</t>
  </si>
  <si>
    <t>Reyes y Día del Niño</t>
  </si>
  <si>
    <t>Compensación pre jubilatoria</t>
  </si>
  <si>
    <t>Nota.- El sindicato no tiene prestaciones ya que todas las prestaciones de ley las autoriza el pleno de Ayuntamiento para todos los trabajadores.</t>
  </si>
  <si>
    <t>Jubilaciones Policía</t>
  </si>
  <si>
    <t>Jubilaciones Burocracia</t>
  </si>
  <si>
    <t>Nota.- El Ayuntamiento entrega aportaciones al Sistemas de Pensiones.</t>
  </si>
  <si>
    <t>Primer Cuatrimestre</t>
  </si>
  <si>
    <t>Segundo</t>
  </si>
  <si>
    <t>Cuatrimestre</t>
  </si>
  <si>
    <t>Tercer Cuatrimestre</t>
  </si>
  <si>
    <t>Amortización de la Deuda</t>
  </si>
  <si>
    <t>Intereses de la Deuda Pública</t>
  </si>
  <si>
    <t>La composición de dicha asignación será ejercida de la siguiente forma:</t>
  </si>
  <si>
    <t>Participaciones de la Federacion</t>
  </si>
  <si>
    <t>Aportaciones de la Federacion al Municipio</t>
  </si>
  <si>
    <t>Fondos de Recursos Federalizados Ramo 33</t>
  </si>
  <si>
    <t xml:space="preserve">Los montos máximos de contratación de obra pública </t>
  </si>
  <si>
    <t>Modalidad de Contratación</t>
  </si>
  <si>
    <t>En Salarios mínimos</t>
  </si>
  <si>
    <t>En Pesos</t>
  </si>
  <si>
    <t>De</t>
  </si>
  <si>
    <t>Hasta</t>
  </si>
  <si>
    <t xml:space="preserve">De </t>
  </si>
  <si>
    <t>Adjudicación directa</t>
  </si>
  <si>
    <t>invitación a cuando menos tres personas</t>
  </si>
  <si>
    <t>Licitación Pública</t>
  </si>
  <si>
    <t>Mayor a 70,000</t>
  </si>
  <si>
    <t>Mayor a 4,710,300.00</t>
  </si>
  <si>
    <t>Nota: Reglamentación del Estado de Jalisco.</t>
  </si>
  <si>
    <t>Clasificación por Objeto del Gasto de los Ramos Autónomos</t>
  </si>
  <si>
    <t>Nota.- NO APLICA.</t>
  </si>
  <si>
    <t>Nota.- La información se encuentra integrada en el clasificador del gasto de la Administración Pública.</t>
  </si>
  <si>
    <t>Clasificacion Administrativa</t>
  </si>
  <si>
    <t>Administracion Descentralizada</t>
  </si>
  <si>
    <t>Erogaciones Plurianuales para Proyectos Aprobados de Inversión en Infraestructura</t>
  </si>
  <si>
    <t>Compromisos plurianuales</t>
  </si>
  <si>
    <t>Centro Administrativo Tlajomulco</t>
  </si>
  <si>
    <t>Erogaciones correspondientes a compromisos plurianuales sujetos a disponibilidad presupuestaria.</t>
  </si>
  <si>
    <t>Proyectos de infraestructura productiva de largo plazo.</t>
  </si>
  <si>
    <t>Proyectos aprobados en ejercicios fiscales anteriores</t>
  </si>
  <si>
    <t>Inversión directa</t>
  </si>
  <si>
    <t>Inversión Condicionada</t>
  </si>
  <si>
    <t>CAT</t>
  </si>
  <si>
    <t>Nota.- En esta Administración Municipal, solo hay un Proyecto Plurianual, en este caso N/A, Los proyectos nuevos.</t>
  </si>
  <si>
    <t xml:space="preserve">Cuentas Bancarias Productivas </t>
  </si>
  <si>
    <t>Número de plazas de la Administración Pública Municipal Centralizada</t>
  </si>
  <si>
    <t>Tabulador de la Administarcion Publica del Municipio de Tlajomulco de Zuñiga</t>
  </si>
  <si>
    <t xml:space="preserve">Fideicomisos Públicos </t>
  </si>
  <si>
    <t xml:space="preserve">Prestaciones Sindicales </t>
  </si>
  <si>
    <t>Integración Gasto en Seguridad Pública del Municipio De Tlajomulco de Zuñiga</t>
  </si>
  <si>
    <t xml:space="preserve"> Clasificación por Objeto del Gasto para el Cabildo</t>
  </si>
  <si>
    <t>Clasificación por Objeto del Gasto para Órganos Jurisdiccionales</t>
  </si>
  <si>
    <t xml:space="preserve"> Ramos Autónomos </t>
  </si>
  <si>
    <r>
      <t>Otras Entidades</t>
    </r>
    <r>
      <rPr>
        <sz val="11"/>
        <color indexed="8"/>
        <rFont val="Calibri"/>
        <family val="2"/>
      </rPr>
      <t>.</t>
    </r>
  </si>
  <si>
    <t>Clasificación por Tipo de Gasto</t>
  </si>
  <si>
    <t>Apoyo a Instituciones sin fines de Lucro de la Sociedad Civil</t>
  </si>
  <si>
    <t>Erogaciones Previstas para Subsidios, Subvenciones y Ayudas Sociales</t>
  </si>
  <si>
    <t>Erogaciones Previstas para Pensiones</t>
  </si>
  <si>
    <t>Clasificacion por Objeto del Gasto de la Administracion Publica Municipal</t>
  </si>
  <si>
    <t xml:space="preserve">CONCENTRADORA      </t>
  </si>
  <si>
    <t xml:space="preserve">PAGADORA      </t>
  </si>
  <si>
    <t xml:space="preserve">AGUA POTABLE 0.2    </t>
  </si>
  <si>
    <t xml:space="preserve">AGUA POTABLE 0.03    </t>
  </si>
  <si>
    <t xml:space="preserve">CARRETERA TLAJOM.-SAN SEBASTIAN    </t>
  </si>
  <si>
    <t xml:space="preserve">INFRAESTRUCTURA 2009     </t>
  </si>
  <si>
    <t xml:space="preserve">FORTALECIMIENTO 2009     </t>
  </si>
  <si>
    <t xml:space="preserve">PAGADORA 2010     </t>
  </si>
  <si>
    <t xml:space="preserve">INFRAESTRUCTURA 2010     </t>
  </si>
  <si>
    <t xml:space="preserve">FORTALECIMIENTO 2010     </t>
  </si>
  <si>
    <t xml:space="preserve">PREDIAL Y AGUA POR INTERNET  </t>
  </si>
  <si>
    <t xml:space="preserve">INFRAESTRUCTURA 2013     </t>
  </si>
  <si>
    <t xml:space="preserve">FORTALECIMIENTO 2013     </t>
  </si>
  <si>
    <t xml:space="preserve">OBRAS EN CONVENIO CIUDADANO   </t>
  </si>
  <si>
    <t xml:space="preserve">INFRAESTRUCTURA 2014     </t>
  </si>
  <si>
    <t xml:space="preserve">FORTALECIMIENTO 2014     </t>
  </si>
  <si>
    <t xml:space="preserve">PREDIAL Y AGUA CONCENTRADORA   </t>
  </si>
  <si>
    <t xml:space="preserve">FORTALECIMIENTO 2011     </t>
  </si>
  <si>
    <t xml:space="preserve">INFRAESTRUCTURA 2011     </t>
  </si>
  <si>
    <t xml:space="preserve">PAGADORA 2011     </t>
  </si>
  <si>
    <t xml:space="preserve">FORTALECIMIENTO 2012     </t>
  </si>
  <si>
    <t xml:space="preserve">INFRAESTRUCTURA 2012     </t>
  </si>
  <si>
    <t xml:space="preserve">FUERZA UNICA 2014    </t>
  </si>
  <si>
    <t xml:space="preserve">PREDIAL Y AGUA    </t>
  </si>
  <si>
    <t xml:space="preserve">PREDIAL Y AGUA OXXO   </t>
  </si>
  <si>
    <t xml:space="preserve">EQUIPAMIENTO DE ESPACIOS PUBLICOS   </t>
  </si>
  <si>
    <t xml:space="preserve">BIENES E INMUEBLES DE ESPACIOS PUBLICOS </t>
  </si>
  <si>
    <t xml:space="preserve">DERECHOS DE INTERCONEXION DE AGUA POTABLE </t>
  </si>
  <si>
    <t xml:space="preserve">PENSIONES      </t>
  </si>
  <si>
    <t xml:space="preserve">SUBSEMUN 2008     </t>
  </si>
  <si>
    <t xml:space="preserve">REST. RUTA FRANCISCANA 2008   </t>
  </si>
  <si>
    <t xml:space="preserve">3X1 MIGRANTES ESTATAL 2008   </t>
  </si>
  <si>
    <t xml:space="preserve">RESCATE ESPACIOS PUBLICOS 2008   </t>
  </si>
  <si>
    <t xml:space="preserve">SUBSEMUN 2009     </t>
  </si>
  <si>
    <t xml:space="preserve">HÁBITAT 2009     </t>
  </si>
  <si>
    <t xml:space="preserve">RESCATE ESPACIOS PÚBLICOS 2009   </t>
  </si>
  <si>
    <t xml:space="preserve">HABITAT 2010     </t>
  </si>
  <si>
    <t xml:space="preserve">RESCATE ESPACIOS PUBLICOS 2010   </t>
  </si>
  <si>
    <t xml:space="preserve">PROMOCION Y MEDIOS    </t>
  </si>
  <si>
    <t xml:space="preserve">FONDEREG 2010     </t>
  </si>
  <si>
    <t xml:space="preserve">APORTACION ESTATAL DIVERSAS OBRAS   </t>
  </si>
  <si>
    <t xml:space="preserve">SUBSEMUN 2012 APORT. MUNICIPAL   </t>
  </si>
  <si>
    <t xml:space="preserve">SUBSEMUN 2012 APORT. FEDERAL   </t>
  </si>
  <si>
    <t xml:space="preserve">ENMALLADO CP 2012    </t>
  </si>
  <si>
    <t xml:space="preserve">APORTACION ESTATAL DIVERSAS OBRAS 2012  </t>
  </si>
  <si>
    <t xml:space="preserve">TALLERES ARTISTICOS 2011    </t>
  </si>
  <si>
    <t xml:space="preserve">HABITAT 2012     </t>
  </si>
  <si>
    <t xml:space="preserve">RESCATE DE ESPACIOS PUBLICOS 2012  </t>
  </si>
  <si>
    <t xml:space="preserve">FONDO METROPOLITANO 2012    </t>
  </si>
  <si>
    <t xml:space="preserve">SUBSEMUN 2013 MUNICIPAL    </t>
  </si>
  <si>
    <t xml:space="preserve">SUBSEMUN 2013 APORT FEDERAL   </t>
  </si>
  <si>
    <t xml:space="preserve">RESCATE DE ESPACIOS PUBLICOS 2013  </t>
  </si>
  <si>
    <t xml:space="preserve">HABITAT 2013     </t>
  </si>
  <si>
    <t xml:space="preserve">IN-MUJERES 2013     </t>
  </si>
  <si>
    <t xml:space="preserve">POA. DE INVERSION PUBLICA 2013  </t>
  </si>
  <si>
    <t xml:space="preserve">PROGRAMA OPCIONES PRODUCTIVAS 2013   </t>
  </si>
  <si>
    <t xml:space="preserve">FONDO METROPOLITANO 2013    </t>
  </si>
  <si>
    <t xml:space="preserve">FONDO DE APOYO A MIGRANTES  </t>
  </si>
  <si>
    <t xml:space="preserve">INDEMNIZACIONES DE EMPLEADOS DE SEGURIDAD PUBLICA. </t>
  </si>
  <si>
    <t xml:space="preserve">SUBSEMUN 2014 MUNICIPAL    </t>
  </si>
  <si>
    <t xml:space="preserve">SUBSEMUN 2014 FEDERAL    </t>
  </si>
  <si>
    <t xml:space="preserve">CONADE 2010     </t>
  </si>
  <si>
    <t xml:space="preserve">LIBRAMIENTO AEROPUERTO     </t>
  </si>
  <si>
    <t xml:space="preserve">COLECTORES DE RECONOC. DE DERECHOS  </t>
  </si>
  <si>
    <t xml:space="preserve">FONDO METROPOLITANO 2011    </t>
  </si>
  <si>
    <t xml:space="preserve">RESCATE ESPACIOS PUBLICOS 2011   </t>
  </si>
  <si>
    <t xml:space="preserve">FONDEREG 2011     </t>
  </si>
  <si>
    <t xml:space="preserve">CENTROS DE SALUD 2011   </t>
  </si>
  <si>
    <t xml:space="preserve">HABITAT 2011     </t>
  </si>
  <si>
    <t xml:space="preserve">PARQUE LADRILLEROS 2011    </t>
  </si>
  <si>
    <t xml:space="preserve">CONADE 2011     </t>
  </si>
  <si>
    <t xml:space="preserve">FAIS 2012     </t>
  </si>
  <si>
    <t xml:space="preserve">FOPEDEM 2013     </t>
  </si>
  <si>
    <t xml:space="preserve">PROYECTOS DE DESARROLLO REGIONAL 2013  </t>
  </si>
  <si>
    <t xml:space="preserve">CUENCA DEL AHOGADO 2010 (ARROYO)  </t>
  </si>
  <si>
    <t xml:space="preserve">PRESA EL GUAYABO, EL MOLINO 2010 </t>
  </si>
  <si>
    <t xml:space="preserve">MALECON CAJITITLAN 2010    </t>
  </si>
  <si>
    <t xml:space="preserve">FONDO DE APOYO MUNICIPAL 2012  </t>
  </si>
  <si>
    <t>4510-40XXX</t>
  </si>
  <si>
    <t>4510-61XXX</t>
  </si>
  <si>
    <t>405698XXXX</t>
  </si>
  <si>
    <t xml:space="preserve"> ARRENDAMIENTO FINANCIERO    </t>
  </si>
  <si>
    <t>30007XXXX</t>
  </si>
  <si>
    <t>7002/164XXXX</t>
  </si>
  <si>
    <t>7007-546XXXX</t>
  </si>
  <si>
    <t>7007-560XXXX</t>
  </si>
  <si>
    <t>6067995XXXX</t>
  </si>
  <si>
    <t>1077XXXX</t>
  </si>
  <si>
    <t>Nota:Informacion Fundamentada por Oficio de la SEPAF 21/03/2014</t>
  </si>
  <si>
    <t>2.1.6</t>
  </si>
  <si>
    <t>Total Manucfacturas</t>
  </si>
  <si>
    <t>Ayuntamiento</t>
  </si>
  <si>
    <t>SALA DE REGIDORES</t>
  </si>
  <si>
    <t>Contraloría</t>
  </si>
  <si>
    <t>CONTRALORIA</t>
  </si>
  <si>
    <t>Coordinación de Desarrollo Social</t>
  </si>
  <si>
    <t>CE MUJER</t>
  </si>
  <si>
    <t>COORDINACION DE DESARROLLO SOCIAL</t>
  </si>
  <si>
    <t>DIRECCION DE EDUCACION</t>
  </si>
  <si>
    <t>DIRECCION DE VIVIENDA Y COMUNIDAD DIGNA</t>
  </si>
  <si>
    <t>DIRECCION GENERAL DE DESARROLLO SOCIAL</t>
  </si>
  <si>
    <t>DIRECCION GENERAL DE PROCESOS CIUDADANOS</t>
  </si>
  <si>
    <t>Coordinación de Proyectos Estratégicos</t>
  </si>
  <si>
    <t>COORDINACION DE PROYECTOS ESTRATEGICOS</t>
  </si>
  <si>
    <t>DIRECCION DE CAMINOS SACA COSECHAS</t>
  </si>
  <si>
    <t>DIRECCION DE DESARROLLO AGRICOLA</t>
  </si>
  <si>
    <t>DIRECCION DE DESARROLLO PECUARIO</t>
  </si>
  <si>
    <t>DIRECCION DE DESARROLLO RURAL</t>
  </si>
  <si>
    <t>DIRECCION DE FOMENTO Y PROMOCION EMPRESARIAL</t>
  </si>
  <si>
    <t>DIRECCION DE MEDIO AMBIENTE Y ECOLOGIA</t>
  </si>
  <si>
    <t>DIRECCION DE PROYECTOS</t>
  </si>
  <si>
    <t>DIRECCION DE RASTROS</t>
  </si>
  <si>
    <t>DIRECCION DE TURISMO</t>
  </si>
  <si>
    <t>DIRECCION GENERAL DE OBRAS PUBLICAS</t>
  </si>
  <si>
    <t>DIRECCION GENERAL DE ORDENAMIENTO TERRITORIAL</t>
  </si>
  <si>
    <t>DIRECCION PROYECTO CAJITITLAN</t>
  </si>
  <si>
    <t>JEFATURA DE MOVILIDAD URBANA</t>
  </si>
  <si>
    <t>JEFATURA DE PESCA</t>
  </si>
  <si>
    <t>Coordinación de Servicios Públicos</t>
  </si>
  <si>
    <t>COORDINACION DE SERVICIOS PUBLICOS</t>
  </si>
  <si>
    <t>DIRECCION DE ALUMBRADO PUBLICO</t>
  </si>
  <si>
    <t>DIRECCION DE ASEO PUBLICO</t>
  </si>
  <si>
    <t>DIRECCION DE CEMENTERIOS</t>
  </si>
  <si>
    <t>DIRECCION GENERAL DE AGUA POTABLE Y ALCANTARILLADO</t>
  </si>
  <si>
    <t>DIRECCION GENERAL DE DEFENSORIA DE ESPACIOS PUBLICOS</t>
  </si>
  <si>
    <t>DIRECCION GENERAL DE SERVICIOS MEDICOS</t>
  </si>
  <si>
    <t>Dirección de Protección Civil y Bomberos</t>
  </si>
  <si>
    <t>DIRECCION DE PROTECCION CIVIL Y BOMBEROS</t>
  </si>
  <si>
    <t>Oficialía Mayor Administrativa</t>
  </si>
  <si>
    <t>DIRECCION ADMINISTRATIVA</t>
  </si>
  <si>
    <t>DIRECCION DE ADQUISICIONES</t>
  </si>
  <si>
    <t>DIRECCION DE RECURSOS HUMANOS</t>
  </si>
  <si>
    <t>DIRECCION DE TECNOLOGIAS DE LA INFORMACION</t>
  </si>
  <si>
    <t>JEFATURA DE MANTENIMIENTO INTERNO</t>
  </si>
  <si>
    <t>JEFATURA DE TALLER MUNICIPAL</t>
  </si>
  <si>
    <t>OFICIALIA MAYOR ADMINISTRATIVA</t>
  </si>
  <si>
    <t>Oficialía Mayor de Padrón y Licencias</t>
  </si>
  <si>
    <t>OFICIALIA MAYOR DE PADRON Y LICENCIAS</t>
  </si>
  <si>
    <t>UNIDAD DE COMERCIO Y FESTIVIDADES</t>
  </si>
  <si>
    <t>Presidencia</t>
  </si>
  <si>
    <t>COORDINACION DE ASESORES</t>
  </si>
  <si>
    <t>COORDINACION DE PRESIDENCIA</t>
  </si>
  <si>
    <t>DIRECCION DE COMUNICACIÓN SOCIAL</t>
  </si>
  <si>
    <t>DIRECCION GENERAL DE ATENCION CIUDADANA</t>
  </si>
  <si>
    <t>DIRECCION GENERAL DE TRANSPARENCIA</t>
  </si>
  <si>
    <t>JEFATURA DE LOGISTICA</t>
  </si>
  <si>
    <t>JEFATURA DE PROTOCOLO</t>
  </si>
  <si>
    <t>PRESIDENCIA</t>
  </si>
  <si>
    <t>SECRETARIA PARTICULAR</t>
  </si>
  <si>
    <t>SECRETARIA TECNICA DE PRESIDENCIA</t>
  </si>
  <si>
    <t>UNIDAD DE PLANEACION INSTITUCIONAL</t>
  </si>
  <si>
    <t>Secretaría General</t>
  </si>
  <si>
    <t>DIRECCION DE ACTAS, ACUERDOS Y SEGUIMIENTO</t>
  </si>
  <si>
    <t>DIRECCION DE INTEGRACION Y DICTAMINACION</t>
  </si>
  <si>
    <t>DIRECCION DEL REGISTRO CIVIL</t>
  </si>
  <si>
    <t>JEFATURA DE ARCHIVO MUNICIPAL</t>
  </si>
  <si>
    <t>JEFATURA DE COORD. DE DELEGACIONES Y AGENCIAS</t>
  </si>
  <si>
    <t>JEFATURA DE OFICIALIA DE PARTES</t>
  </si>
  <si>
    <t>JEFATURA DE OFICINA DE ENLACE CON S.R.E.</t>
  </si>
  <si>
    <t>JUNTA MUNICIPAL DE RECLUTAMIENTO</t>
  </si>
  <si>
    <t>SECRETARIA GENERAL</t>
  </si>
  <si>
    <t>Seguridad Pública</t>
  </si>
  <si>
    <t>DIRECCION GENERAL DE SEGURIDAD PUBLICA</t>
  </si>
  <si>
    <t>Sindicatura</t>
  </si>
  <si>
    <t>COORDINACIÓN DE JUZGADOS MUNICIPALES</t>
  </si>
  <si>
    <t>DIRECCION JURIDICA</t>
  </si>
  <si>
    <t>JEFATURA DE ASUNTOS INTERNOS DE C.M.H.J.</t>
  </si>
  <si>
    <t>PROCURADURIA SOCIAL</t>
  </si>
  <si>
    <t>SINDICATURA</t>
  </si>
  <si>
    <t>Tesorería</t>
  </si>
  <si>
    <t>DIRECCION DE CATASTRO</t>
  </si>
  <si>
    <t>DIRECCION DE CONTABILIDAD</t>
  </si>
  <si>
    <t>DIRECCION DE FINANZAS</t>
  </si>
  <si>
    <t>DIRECCION DE INGRESOS</t>
  </si>
  <si>
    <t>DIRECCION DE PATRIMONIO</t>
  </si>
  <si>
    <t>TESORERIA</t>
  </si>
  <si>
    <t>Abogado</t>
  </si>
  <si>
    <t>C</t>
  </si>
  <si>
    <t>Abogado Especialista</t>
  </si>
  <si>
    <t>Abogado SP</t>
  </si>
  <si>
    <t>Administrador B</t>
  </si>
  <si>
    <t>B</t>
  </si>
  <si>
    <t>Administrador C</t>
  </si>
  <si>
    <t>Agente Municipal</t>
  </si>
  <si>
    <t>Almacenista</t>
  </si>
  <si>
    <t>Analista</t>
  </si>
  <si>
    <t>Analista SP</t>
  </si>
  <si>
    <t>Asesor de la Secretaria General</t>
  </si>
  <si>
    <t>Asesor Particular</t>
  </si>
  <si>
    <t>Asesor particular de Regidor</t>
  </si>
  <si>
    <t>Asistente de Director</t>
  </si>
  <si>
    <t>Asistente de Director General</t>
  </si>
  <si>
    <t>Asistente de la Secretaría Particular</t>
  </si>
  <si>
    <t>Auditor</t>
  </si>
  <si>
    <t>Auxiliar Administrativo</t>
  </si>
  <si>
    <t>Auxiliar de Almacen</t>
  </si>
  <si>
    <t>Auxiliar de Enfermera/o</t>
  </si>
  <si>
    <t>Auxiliar de Intendencia</t>
  </si>
  <si>
    <t>Auxiliar de Logística</t>
  </si>
  <si>
    <t>Auxiliar Especializado</t>
  </si>
  <si>
    <t>Auxiliar General</t>
  </si>
  <si>
    <t>Auxiliar Operativo</t>
  </si>
  <si>
    <t>Auxiliar Particular de Regidor</t>
  </si>
  <si>
    <t>Auxiliar Técnico Administrativo</t>
  </si>
  <si>
    <t>Auxiliar Técnico Administrativo SP</t>
  </si>
  <si>
    <t>Auxiliar Técnico Especializado</t>
  </si>
  <si>
    <t>Auxiliar Técnico Operativo</t>
  </si>
  <si>
    <t>Auxiliar Técnico Operativo SP</t>
  </si>
  <si>
    <t>Cajera/o</t>
  </si>
  <si>
    <t>Cajera/o Principal</t>
  </si>
  <si>
    <t>Comisario</t>
  </si>
  <si>
    <t>Contralor</t>
  </si>
  <si>
    <t>Coord. de Sector I</t>
  </si>
  <si>
    <t>Coord. de Sector II</t>
  </si>
  <si>
    <t>Coord. de Sector III</t>
  </si>
  <si>
    <t>Coord. de Sector IV</t>
  </si>
  <si>
    <t>Coordinador</t>
  </si>
  <si>
    <t>Coordinador de Zona</t>
  </si>
  <si>
    <t>Coordinador Medico</t>
  </si>
  <si>
    <t>Coordinador SP</t>
  </si>
  <si>
    <t>Cotizador</t>
  </si>
  <si>
    <t>Cronista</t>
  </si>
  <si>
    <t>Delegado Municipal</t>
  </si>
  <si>
    <t>Desarrollador de Sistemas</t>
  </si>
  <si>
    <t>Director</t>
  </si>
  <si>
    <t>Director Administrativo</t>
  </si>
  <si>
    <t>Director de Planeación y Evaluación</t>
  </si>
  <si>
    <t>Director de Proximidad Social</t>
  </si>
  <si>
    <t>Director General</t>
  </si>
  <si>
    <t>Ejecutor Fiscal</t>
  </si>
  <si>
    <t>Electricista</t>
  </si>
  <si>
    <t>Electricista Especializado</t>
  </si>
  <si>
    <t>Enfermera/o</t>
  </si>
  <si>
    <t>Especialista</t>
  </si>
  <si>
    <t>Especialista SP</t>
  </si>
  <si>
    <t>Fontanero</t>
  </si>
  <si>
    <t>Forestal</t>
  </si>
  <si>
    <t>Guarda Rastros</t>
  </si>
  <si>
    <t>Inspector</t>
  </si>
  <si>
    <t xml:space="preserve">Inspector </t>
  </si>
  <si>
    <t>Inspector de Obra</t>
  </si>
  <si>
    <t>Jefe de Departamento</t>
  </si>
  <si>
    <t>Jefe de la Oficina de la Coodinación de Administración y Servicios Públicos</t>
  </si>
  <si>
    <t>Jefe de la Oficina de la Coodinación de Desarrollo Social</t>
  </si>
  <si>
    <t>Jefe de la Oficina de la Coodinación de Proyectos Estratégicos</t>
  </si>
  <si>
    <t>Jefe de la Presidencia</t>
  </si>
  <si>
    <t>Jefe de Seccion</t>
  </si>
  <si>
    <t>Jefe de Sección SP</t>
  </si>
  <si>
    <t>Jefe de UNASAM</t>
  </si>
  <si>
    <t>Juez</t>
  </si>
  <si>
    <t>Matancero</t>
  </si>
  <si>
    <t>Médico</t>
  </si>
  <si>
    <t>Médico de Urgencias</t>
  </si>
  <si>
    <t>Médico Especialista</t>
  </si>
  <si>
    <t>Médico Inspector</t>
  </si>
  <si>
    <t>Médico Veterinario</t>
  </si>
  <si>
    <t>Oficial</t>
  </si>
  <si>
    <t>Oficial Chofer de Proteccion Civil</t>
  </si>
  <si>
    <t>Oficial de Proteccion Civil</t>
  </si>
  <si>
    <t>Oficial del Registro Civil</t>
  </si>
  <si>
    <t>Oficial Mayor Administrativo</t>
  </si>
  <si>
    <t>Oficial Mayor de Padron y Licencias</t>
  </si>
  <si>
    <t>Operador de Maquinaria Pesada</t>
  </si>
  <si>
    <t>Paramedico</t>
  </si>
  <si>
    <t>Paramedico Operador</t>
  </si>
  <si>
    <t>Policia</t>
  </si>
  <si>
    <t>Policia Primero</t>
  </si>
  <si>
    <t>Policia Segundo</t>
  </si>
  <si>
    <t>Policia Tercero</t>
  </si>
  <si>
    <t>Policia Tercero JUA</t>
  </si>
  <si>
    <t>Policia Tercero JUR</t>
  </si>
  <si>
    <t>Policia UA</t>
  </si>
  <si>
    <t xml:space="preserve">Policia UA </t>
  </si>
  <si>
    <t>Policia UR</t>
  </si>
  <si>
    <t>Presidente Municipal</t>
  </si>
  <si>
    <t>Procurador Social</t>
  </si>
  <si>
    <t>Promotor</t>
  </si>
  <si>
    <t>Quimico Farmacobiologo</t>
  </si>
  <si>
    <t>Recaudador</t>
  </si>
  <si>
    <t>Regidor</t>
  </si>
  <si>
    <t>Restaurador</t>
  </si>
  <si>
    <t>Secretaria</t>
  </si>
  <si>
    <t xml:space="preserve">Secretaria </t>
  </si>
  <si>
    <t>Secretaria de Delegación</t>
  </si>
  <si>
    <t>Secretaria de Departamento</t>
  </si>
  <si>
    <t>Secretaria de Direccion de Area</t>
  </si>
  <si>
    <t>Secretaria Particular de Regidor</t>
  </si>
  <si>
    <t>Secretario</t>
  </si>
  <si>
    <t>Secretario General</t>
  </si>
  <si>
    <t>Secretario Particular</t>
  </si>
  <si>
    <t>Secretario Privado</t>
  </si>
  <si>
    <t>Secretario Tecnico</t>
  </si>
  <si>
    <t>Síndico</t>
  </si>
  <si>
    <t>Soporte Técnico</t>
  </si>
  <si>
    <t>Subdirector</t>
  </si>
  <si>
    <t>Subdirector Técnico</t>
  </si>
  <si>
    <t>Suboficial</t>
  </si>
  <si>
    <t>Supervisor</t>
  </si>
  <si>
    <t>Supervisor Enfermeria</t>
  </si>
  <si>
    <t>Supervisor T. Social</t>
  </si>
  <si>
    <t>Tecnico de Soporte Informatica</t>
  </si>
  <si>
    <t>Tecnico Laboratorista</t>
  </si>
  <si>
    <t>Técnico Radiologo</t>
  </si>
  <si>
    <t>Tesorero</t>
  </si>
  <si>
    <t>Topógrafo</t>
  </si>
  <si>
    <t>Trabajador/a Social</t>
  </si>
  <si>
    <t>Trabajador/a Social SP</t>
  </si>
  <si>
    <t>Vacunadora</t>
  </si>
  <si>
    <t>Valuador</t>
  </si>
  <si>
    <t>Velador</t>
  </si>
  <si>
    <t>Total general</t>
  </si>
  <si>
    <t xml:space="preserve">B </t>
  </si>
  <si>
    <t>Suma de 1590 OTRAS PRESTACIONES SOCIALES Y ECONÓMICAS (AYUDA DE TRANSPORTE)</t>
  </si>
  <si>
    <t>Percepcion Mensual mas proporcion de aguinaldo y prima vacacional Proporcional</t>
  </si>
  <si>
    <t>Aguinaldo (Proporcion) Y Prima Vacacional Proporcional</t>
  </si>
  <si>
    <t>del 1 de enero al 31 de diciembre de 2015</t>
  </si>
  <si>
    <t>Presupuesto de egresos 2015</t>
  </si>
  <si>
    <t>Ejercido 2014</t>
  </si>
  <si>
    <t>Autorizado 2015</t>
  </si>
  <si>
    <t>SUBSEMUN FEDERAL 2015</t>
  </si>
  <si>
    <t>PROYECTO 230</t>
  </si>
  <si>
    <t>Presupuesto de la Deuda Pública 2015.</t>
  </si>
  <si>
    <t>Credito 2010 250 MDP (8910) 30</t>
  </si>
  <si>
    <t>CREDI (7274) Y TRACTOR 32</t>
  </si>
  <si>
    <t>Credito 2010 112 MDP  31</t>
  </si>
  <si>
    <t>DEUDA FAIS 34</t>
  </si>
  <si>
    <t>SERVICIO FAM 8</t>
  </si>
  <si>
    <t>TIIE + 1.82</t>
  </si>
  <si>
    <t>TIIE + 1.60</t>
  </si>
  <si>
    <t>TIIE + 1</t>
  </si>
  <si>
    <t>Tasa fija 6.49</t>
  </si>
  <si>
    <t>TIIE + 0.61</t>
  </si>
  <si>
    <t>Nota:Informacion Fundamentada por el periodico Oficial del Estado de Jalisco</t>
  </si>
  <si>
    <t>Impuesto sobre tenencia o uso de vehiculos</t>
  </si>
  <si>
    <t>Participaciones Estatales</t>
  </si>
  <si>
    <t>Impuesto  sobre automoviles Nuevos</t>
  </si>
  <si>
    <t>UA</t>
  </si>
  <si>
    <t>DESPACHO DE PRESIDENCIA</t>
  </si>
  <si>
    <t>SECRETARÍA PARTICULAR</t>
  </si>
  <si>
    <t>DIRECCIÓN DE COMUNICACIÓN SOCIAL</t>
  </si>
  <si>
    <t>DESPACHO DE SINDICATURA</t>
  </si>
  <si>
    <t>DESPACHO DE OFICIALIA MAYOR DE PADRÓN Y LICENCIAS</t>
  </si>
  <si>
    <t>DESPACHO DE CONTRALORIA</t>
  </si>
  <si>
    <t>DESPACHO SECRETARIA GENERAL</t>
  </si>
  <si>
    <t>DESPACHO DE TESORERIA</t>
  </si>
  <si>
    <t>DIRECCIÓN DE ADMINISTRACIÓN Y PROYECTOS</t>
  </si>
  <si>
    <t>DESPACHO DE LA OFICIALIA MAYOR ADMINISTRATIVA</t>
  </si>
  <si>
    <t>DIRECCION DE ADMINISTRACIÓN</t>
  </si>
  <si>
    <t>DIRECCIÓN DE TECNOLOGIAS DE LA INFORMACIÓN</t>
  </si>
  <si>
    <t>DESPACHO DE COORDINACIÓN DE PROYECTOS ESTRATÉGICOS</t>
  </si>
  <si>
    <t>DIRECCIÓN GENERAL DE ORDENAMIENTO TERRITORIAL</t>
  </si>
  <si>
    <t>DIRECCIÓN MEDIO AMBIENTE Y ECOLOGIA</t>
  </si>
  <si>
    <t>DIRECCIÓN DE FOMENTO Y PROMOCIÓN EMPRESARIAL</t>
  </si>
  <si>
    <t>DIRECCIÓN DE TURISMO</t>
  </si>
  <si>
    <t>DIRECCIÓN DE PROYECTOS</t>
  </si>
  <si>
    <t>DIRECCIÓN DE DESARROLLO AGRICOLA</t>
  </si>
  <si>
    <t>DIRECCIÓN DE DESARROLLO PECUARIO</t>
  </si>
  <si>
    <t>RASTRO MUNICIPAL</t>
  </si>
  <si>
    <t>DESPACHO DE COORDINACIÓN DE DESARROLLO SOCIAL</t>
  </si>
  <si>
    <t>DIRECCIÓN DE DESARROLLO SOCIAL</t>
  </si>
  <si>
    <t>DIR. DE PROGRAMAS SOCIALES FEDERALES Y ESTATALES</t>
  </si>
  <si>
    <t>DIRECCIÓN DE EDUCACIÓN</t>
  </si>
  <si>
    <t>DIRECCIÓN DE VIVIENDA Y COMUNIDAD DIGNA</t>
  </si>
  <si>
    <t>DIRECCIÓN GENERAL DE PROCESOS CIUDADANOS</t>
  </si>
  <si>
    <t>DIRECCIÓN GRAL OBRAS PUBLICAS</t>
  </si>
  <si>
    <t>DIR PROTECCIÓN CIVIL</t>
  </si>
  <si>
    <t>DIRECCIÓN GENERAL DE SEGURIDAD PUBLICA</t>
  </si>
  <si>
    <t>DESPACHO DE COORDINACIÓN DE SERVICIOS PÚBLICOS</t>
  </si>
  <si>
    <t>DIRECCIÓN GENERAL DE SERVICIOS MÉDICOS</t>
  </si>
  <si>
    <t>DIRECCIÓN GENERAL DE AGUA POTABLE Y ALCANTARILLADO</t>
  </si>
  <si>
    <t>DEFENSORÍA DE ESPACIOS PÚBLICOS</t>
  </si>
  <si>
    <t>DIR GENERAL SERVICIOS PÚBLICOS</t>
  </si>
  <si>
    <t>DIRECCIÓN DE ALUMBRADO PÚBLICO</t>
  </si>
  <si>
    <t>DIRECCIÓN DE ASEO PÚBLICO</t>
  </si>
  <si>
    <t>UNIDAD DE ACOPIO Y SALUD ANIMAL</t>
  </si>
  <si>
    <t>*SIAT UR 1530</t>
  </si>
  <si>
    <t>DIF Municipal Proy 107</t>
  </si>
  <si>
    <t>*Instituto de Alternativas para Jóvenes proy 3</t>
  </si>
  <si>
    <t>*Instituto Municipal de las Mujeres Tlajomulquense Proy 2</t>
  </si>
  <si>
    <t>Instituto de Cultura Recreación y Deporte proy 104</t>
  </si>
  <si>
    <t>BANCO DEL BAJIO</t>
  </si>
  <si>
    <t>HBSC</t>
  </si>
  <si>
    <t xml:space="preserve">INFRAESTRUCTURA 2015     </t>
  </si>
  <si>
    <t xml:space="preserve">FORTALECIMIENTO 2015     </t>
  </si>
  <si>
    <t xml:space="preserve">INTERCUENTA      </t>
  </si>
  <si>
    <t xml:space="preserve">PAGADORA SERVICIO DAP    </t>
  </si>
  <si>
    <t xml:space="preserve">CASA DE BOLSA CONCENTRADORA 2010  </t>
  </si>
  <si>
    <t xml:space="preserve">BAJIO      </t>
  </si>
  <si>
    <t xml:space="preserve"> FIDEICOMISO     </t>
  </si>
  <si>
    <t xml:space="preserve"> CTA.     </t>
  </si>
  <si>
    <t xml:space="preserve">INTERACCIONES FIDEICOMISO     </t>
  </si>
  <si>
    <t xml:space="preserve">CTA. SUBSEMUN 2011    </t>
  </si>
  <si>
    <t xml:space="preserve">FONDO PYME/OFICINA DE MEJORA REGULATORIA  </t>
  </si>
  <si>
    <t xml:space="preserve">FONDO PYME/LICENCIA DE FUNCIONAMIENTO   </t>
  </si>
  <si>
    <t xml:space="preserve">PROGRAMA DE SEGURIDAD COMPRAS AL SUR </t>
  </si>
  <si>
    <t>PROGRAMA PARA EL DESARROLLO DE ZONAS PRIORITARIAS</t>
  </si>
  <si>
    <t xml:space="preserve">TALLERISTAS DEL FESTIVAL MAROMETA 2014  </t>
  </si>
  <si>
    <t xml:space="preserve">FONDO METROPOLITANO 2014    </t>
  </si>
  <si>
    <t xml:space="preserve">CONACYT BIBLIOTECAS DIGITALES    </t>
  </si>
  <si>
    <t xml:space="preserve">RED DE TALLERES ARTISTICOS   </t>
  </si>
  <si>
    <t xml:space="preserve">SUBSEMUN 2010     </t>
  </si>
  <si>
    <t xml:space="preserve">SEDEUR 4 CARR. PROL COLON  </t>
  </si>
  <si>
    <t xml:space="preserve">SEDEUR PARQ METRO. GUAYABO Y MOLINO </t>
  </si>
  <si>
    <t xml:space="preserve">CTA. ESCUELA SANA CAPECE   </t>
  </si>
  <si>
    <t xml:space="preserve">AEROPUERTO 2 cta    </t>
  </si>
  <si>
    <t xml:space="preserve">FOPAM 2010     </t>
  </si>
  <si>
    <t xml:space="preserve">PROGRAMA CULTURAL     </t>
  </si>
  <si>
    <t xml:space="preserve">FOPEDEM 2014     </t>
  </si>
  <si>
    <t xml:space="preserve">HABITAT 2014 RECURSO FEDERAL   </t>
  </si>
  <si>
    <t xml:space="preserve">PROYECTO DE DESARROLLO REGIONAL 2014  </t>
  </si>
  <si>
    <t xml:space="preserve">APORTACION MUNICIPAL HABITAT 2014   </t>
  </si>
  <si>
    <t>FONDOS DE PREVISION SOCIAL DE SEGURIDAD PUBLICA</t>
  </si>
  <si>
    <t>4510-36XXX</t>
  </si>
  <si>
    <t>4510-6XXX</t>
  </si>
  <si>
    <t>7004-5392XXX</t>
  </si>
  <si>
    <t>7005-8021XXX</t>
  </si>
  <si>
    <t>7006-674XXX</t>
  </si>
  <si>
    <t>7006-6742XXX</t>
  </si>
  <si>
    <t>7008-4795XXX</t>
  </si>
  <si>
    <t>6550240XXXX</t>
  </si>
  <si>
    <t>976XXX</t>
  </si>
  <si>
    <t>5396XXX</t>
  </si>
  <si>
    <t>109830642XXX</t>
  </si>
  <si>
    <t>11510-0-X-XX</t>
  </si>
  <si>
    <t>1120XXXX</t>
  </si>
  <si>
    <t>102XX</t>
  </si>
  <si>
    <t>941XX</t>
  </si>
  <si>
    <t>708XXX</t>
  </si>
  <si>
    <t>7002-270XXXX</t>
  </si>
  <si>
    <t>7006-293XXXX</t>
  </si>
  <si>
    <t>7006-726XXXX</t>
  </si>
  <si>
    <t>7007-745XXXX</t>
  </si>
  <si>
    <t>7007-765XXXX</t>
  </si>
  <si>
    <t>7007-626XXXX</t>
  </si>
  <si>
    <t>7007-759XXXX</t>
  </si>
  <si>
    <t>7007-895XXXX</t>
  </si>
  <si>
    <t>7007-619XXXX</t>
  </si>
  <si>
    <t>5358XXX</t>
  </si>
  <si>
    <t>5467XXX</t>
  </si>
  <si>
    <t>5427XXX</t>
  </si>
  <si>
    <t>40526XXXX</t>
  </si>
  <si>
    <t>405749XXXX</t>
  </si>
  <si>
    <t>405722XXXX</t>
  </si>
  <si>
    <t>100316XXXX</t>
  </si>
  <si>
    <t>DIRECCION GENERAL DE INSPECCION Y VIGILANCIA MUNICIPAL</t>
  </si>
  <si>
    <t>Auxiliar Tecnico Administrativo</t>
  </si>
  <si>
    <t xml:space="preserve">Director </t>
  </si>
  <si>
    <t xml:space="preserve">Jefe de Sección </t>
  </si>
  <si>
    <t>Secretario Particular SP</t>
  </si>
  <si>
    <t>*2014 Es información preeliminar a la cuenta pública.</t>
  </si>
  <si>
    <t>2DA Modificacion 2014</t>
  </si>
  <si>
    <t>Presupuesto al Cierre 2014</t>
  </si>
  <si>
    <t>*Este apartado esta en proceso de actualización por lo que puede sufrir modificación*</t>
  </si>
</sst>
</file>

<file path=xl/styles.xml><?xml version="1.0" encoding="utf-8"?>
<styleSheet xmlns="http://schemas.openxmlformats.org/spreadsheetml/2006/main">
  <numFmts count="3">
    <numFmt numFmtId="43" formatCode="_-* #,##0.00_-;\-* #,##0.00_-;_-* &quot;-&quot;??_-;_-@_-"/>
    <numFmt numFmtId="164" formatCode="_-\$* #,##0.00_-;&quot;-$&quot;* #,##0.00_-;_-\$* \-??_-;_-@_-"/>
    <numFmt numFmtId="165" formatCode="_-* #,##0_-;\-* #,##0_-;_-* &quot;-&quot;??_-;_-@_-"/>
  </numFmts>
  <fonts count="51">
    <font>
      <sz val="11"/>
      <color theme="1"/>
      <name val="Calibri"/>
      <family val="2"/>
      <scheme val="minor"/>
    </font>
    <font>
      <b/>
      <sz val="11"/>
      <color indexed="9"/>
      <name val="Calibri"/>
      <family val="2"/>
    </font>
    <font>
      <sz val="11"/>
      <color indexed="8"/>
      <name val="Calibri"/>
      <family val="2"/>
    </font>
    <font>
      <b/>
      <sz val="11"/>
      <color indexed="8"/>
      <name val="Calibri"/>
      <family val="2"/>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
      <sz val="10"/>
      <name val="Arial"/>
      <family val="2"/>
    </font>
    <font>
      <sz val="11"/>
      <color indexed="8"/>
      <name val="Calibri"/>
      <family val="2"/>
      <charset val="1"/>
    </font>
    <font>
      <b/>
      <sz val="7.9"/>
      <color indexed="8"/>
      <name val="Arial"/>
      <family val="2"/>
    </font>
    <font>
      <b/>
      <sz val="9"/>
      <color indexed="9"/>
      <name val="Calibri"/>
      <family val="2"/>
    </font>
    <font>
      <b/>
      <sz val="9"/>
      <color indexed="8"/>
      <name val="Calibri"/>
      <family val="2"/>
    </font>
    <font>
      <sz val="11"/>
      <color theme="1"/>
      <name val="Calibri"/>
      <family val="2"/>
      <scheme val="minor"/>
    </font>
    <font>
      <b/>
      <sz val="18"/>
      <color rgb="FF1F497D"/>
      <name val="Cambria"/>
      <family val="2"/>
      <charset val="1"/>
    </font>
    <font>
      <b/>
      <sz val="11"/>
      <color theme="1"/>
      <name val="Calibri"/>
      <family val="2"/>
      <scheme val="minor"/>
    </font>
    <font>
      <sz val="8"/>
      <color rgb="FFFFFFFF"/>
      <name val="Calibri"/>
      <family val="2"/>
      <scheme val="minor"/>
    </font>
    <font>
      <sz val="8"/>
      <color rgb="FF000000"/>
      <name val="Calibri"/>
      <family val="2"/>
      <scheme val="minor"/>
    </font>
    <font>
      <sz val="10"/>
      <color rgb="FF000000"/>
      <name val="MS Sans Serif"/>
      <family val="2"/>
    </font>
    <font>
      <b/>
      <sz val="11"/>
      <color rgb="FFFFFFFF"/>
      <name val="Calibri"/>
      <family val="2"/>
      <scheme val="minor"/>
    </font>
    <font>
      <sz val="11"/>
      <color rgb="FF000000"/>
      <name val="Calibri"/>
      <family val="2"/>
      <scheme val="minor"/>
    </font>
    <font>
      <b/>
      <i/>
      <sz val="11"/>
      <color rgb="FFFFFFFF"/>
      <name val="Calibri"/>
      <family val="2"/>
      <scheme val="minor"/>
    </font>
    <font>
      <b/>
      <i/>
      <sz val="11"/>
      <color rgb="FF000000"/>
      <name val="Calibri"/>
      <family val="2"/>
      <scheme val="minor"/>
    </font>
    <font>
      <i/>
      <sz val="11"/>
      <color rgb="FF000000"/>
      <name val="Calibri"/>
      <family val="2"/>
      <scheme val="minor"/>
    </font>
    <font>
      <b/>
      <sz val="11"/>
      <color rgb="FF000000"/>
      <name val="Calibri"/>
      <family val="2"/>
      <scheme val="minor"/>
    </font>
    <font>
      <sz val="11"/>
      <color rgb="FFFFFFFF"/>
      <name val="Calibri"/>
      <family val="2"/>
      <scheme val="minor"/>
    </font>
    <font>
      <b/>
      <sz val="8"/>
      <color theme="1"/>
      <name val="Calibri"/>
      <family val="2"/>
      <scheme val="minor"/>
    </font>
    <font>
      <sz val="8"/>
      <color theme="1"/>
      <name val="Calibri"/>
      <family val="2"/>
      <scheme val="minor"/>
    </font>
    <font>
      <sz val="10"/>
      <color rgb="FFFFFFFF"/>
      <name val="Calibri"/>
      <family val="2"/>
      <scheme val="minor"/>
    </font>
    <font>
      <sz val="10"/>
      <color rgb="FF000000"/>
      <name val="Calibri"/>
      <family val="2"/>
      <scheme val="minor"/>
    </font>
    <font>
      <b/>
      <sz val="10"/>
      <color rgb="FFFFFFFF"/>
      <name val="Calibri"/>
      <family val="2"/>
      <scheme val="minor"/>
    </font>
    <font>
      <b/>
      <sz val="8"/>
      <color rgb="FF000000"/>
      <name val="Calibri"/>
      <family val="2"/>
      <scheme val="minor"/>
    </font>
    <font>
      <b/>
      <sz val="14"/>
      <color theme="1"/>
      <name val="Calibri"/>
      <family val="2"/>
      <scheme val="minor"/>
    </font>
    <font>
      <b/>
      <sz val="16"/>
      <color rgb="FFFFFFFF"/>
      <name val="Calibri"/>
      <family val="2"/>
      <scheme val="minor"/>
    </font>
    <font>
      <b/>
      <sz val="12"/>
      <color theme="1"/>
      <name val="Calibri"/>
      <family val="2"/>
      <scheme val="minor"/>
    </font>
    <font>
      <b/>
      <sz val="12"/>
      <color rgb="FF31849B"/>
      <name val="Calibri"/>
      <family val="2"/>
      <scheme val="minor"/>
    </font>
    <font>
      <b/>
      <sz val="14"/>
      <color rgb="FFFFFFFF"/>
      <name val="Calibri"/>
      <family val="2"/>
      <scheme val="minor"/>
    </font>
    <font>
      <b/>
      <sz val="16"/>
      <color rgb="FF31849B"/>
      <name val="Calibri"/>
      <family val="2"/>
      <scheme val="minor"/>
    </font>
    <font>
      <b/>
      <sz val="9"/>
      <color rgb="FFFFFFFF"/>
      <name val="Calibri"/>
      <family val="2"/>
      <scheme val="minor"/>
    </font>
    <font>
      <sz val="12"/>
      <color theme="1"/>
      <name val="Calibri"/>
      <family val="2"/>
      <scheme val="minor"/>
    </font>
    <font>
      <b/>
      <sz val="10"/>
      <color rgb="FF000000"/>
      <name val="Calibri"/>
      <family val="2"/>
      <scheme val="minor"/>
    </font>
    <font>
      <b/>
      <sz val="9"/>
      <color rgb="FF000000"/>
      <name val="Calibri"/>
      <family val="2"/>
      <scheme val="minor"/>
    </font>
    <font>
      <b/>
      <sz val="12"/>
      <color rgb="FFFFFFFF"/>
      <name val="Calibri"/>
      <family val="2"/>
      <scheme val="minor"/>
    </font>
    <font>
      <sz val="10"/>
      <color theme="1"/>
      <name val="Calibri"/>
      <family val="2"/>
      <scheme val="minor"/>
    </font>
    <font>
      <sz val="8"/>
      <color theme="0"/>
      <name val="Calibri"/>
      <family val="2"/>
      <scheme val="minor"/>
    </font>
    <font>
      <sz val="9"/>
      <color rgb="FF00000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rgb="FF31849B"/>
        <bgColor indexed="64"/>
      </patternFill>
    </fill>
    <fill>
      <patternFill patternType="solid">
        <fgColor rgb="FFDAEEF3"/>
        <bgColor indexed="64"/>
      </patternFill>
    </fill>
    <fill>
      <patternFill patternType="solid">
        <fgColor rgb="FF92CDDC"/>
        <bgColor indexed="64"/>
      </patternFill>
    </fill>
    <fill>
      <patternFill patternType="solid">
        <fgColor rgb="FF00B0F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top/>
      <bottom style="thin">
        <color theme="4" tint="0.39997558519241921"/>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s>
  <cellStyleXfs count="5">
    <xf numFmtId="0" fontId="0" fillId="0" borderId="0"/>
    <xf numFmtId="43" fontId="14" fillId="0" borderId="0" applyFont="0" applyFill="0" applyBorder="0" applyAlignment="0" applyProtection="0"/>
    <xf numFmtId="164" fontId="10" fillId="0" borderId="0"/>
    <xf numFmtId="0" fontId="9" fillId="0" borderId="0"/>
    <xf numFmtId="0" fontId="15" fillId="0" borderId="0"/>
  </cellStyleXfs>
  <cellXfs count="355">
    <xf numFmtId="0" fontId="0" fillId="0" borderId="0" xfId="0"/>
    <xf numFmtId="0" fontId="17" fillId="2" borderId="1" xfId="0" applyFont="1" applyFill="1" applyBorder="1" applyAlignment="1">
      <alignment horizontal="center" wrapText="1"/>
    </xf>
    <xf numFmtId="0" fontId="17" fillId="2" borderId="2" xfId="0" applyFont="1" applyFill="1" applyBorder="1" applyAlignment="1">
      <alignment horizontal="center" wrapText="1"/>
    </xf>
    <xf numFmtId="0" fontId="17" fillId="2" borderId="3" xfId="0" applyFont="1" applyFill="1" applyBorder="1" applyAlignment="1">
      <alignment horizontal="justify" vertical="top" wrapText="1"/>
    </xf>
    <xf numFmtId="0" fontId="20" fillId="2" borderId="2" xfId="0" applyFont="1" applyFill="1" applyBorder="1" applyAlignment="1">
      <alignment horizontal="center" vertical="top" wrapText="1"/>
    </xf>
    <xf numFmtId="0" fontId="21" fillId="4" borderId="3" xfId="0" applyFont="1" applyFill="1" applyBorder="1" applyAlignment="1">
      <alignment horizontal="justify" vertical="top" wrapText="1"/>
    </xf>
    <xf numFmtId="0" fontId="21" fillId="4" borderId="4" xfId="0" applyFont="1" applyFill="1" applyBorder="1" applyAlignment="1">
      <alignment horizontal="justify" vertical="top" wrapText="1"/>
    </xf>
    <xf numFmtId="4" fontId="21" fillId="3" borderId="4" xfId="0" applyNumberFormat="1" applyFont="1" applyFill="1" applyBorder="1" applyAlignment="1">
      <alignment horizontal="justify" vertical="top" wrapText="1"/>
    </xf>
    <xf numFmtId="4" fontId="21" fillId="2" borderId="4" xfId="0" applyNumberFormat="1" applyFont="1" applyFill="1" applyBorder="1" applyAlignment="1">
      <alignment horizontal="justify" vertical="top" wrapText="1"/>
    </xf>
    <xf numFmtId="0" fontId="22" fillId="2" borderId="2" xfId="0" applyFont="1" applyFill="1" applyBorder="1" applyAlignment="1">
      <alignment horizontal="center" vertical="top" wrapText="1"/>
    </xf>
    <xf numFmtId="0" fontId="23" fillId="4" borderId="4" xfId="0" applyFont="1" applyFill="1" applyBorder="1" applyAlignment="1">
      <alignment horizontal="justify" vertical="top" wrapText="1"/>
    </xf>
    <xf numFmtId="0" fontId="24" fillId="3" borderId="4" xfId="0" applyFont="1" applyFill="1" applyBorder="1" applyAlignment="1">
      <alignment horizontal="justify" vertical="top" wrapText="1"/>
    </xf>
    <xf numFmtId="0" fontId="24" fillId="4" borderId="5" xfId="0" applyFont="1" applyFill="1" applyBorder="1" applyAlignment="1">
      <alignment horizontal="justify" vertical="top" wrapText="1"/>
    </xf>
    <xf numFmtId="0" fontId="24" fillId="4" borderId="6" xfId="0" applyFont="1" applyFill="1" applyBorder="1" applyAlignment="1">
      <alignment horizontal="justify" vertical="top" wrapText="1"/>
    </xf>
    <xf numFmtId="0" fontId="24" fillId="4" borderId="7"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3" fillId="4" borderId="7" xfId="0" applyFont="1" applyFill="1" applyBorder="1" applyAlignment="1">
      <alignment horizontal="justify" vertical="top" wrapText="1"/>
    </xf>
    <xf numFmtId="0" fontId="24" fillId="4" borderId="3" xfId="0" applyFont="1" applyFill="1" applyBorder="1" applyAlignment="1">
      <alignment vertical="top"/>
    </xf>
    <xf numFmtId="0" fontId="23" fillId="4" borderId="1" xfId="0" applyFont="1" applyFill="1" applyBorder="1" applyAlignment="1">
      <alignment vertical="center"/>
    </xf>
    <xf numFmtId="0" fontId="23" fillId="4" borderId="1" xfId="0" applyFont="1" applyFill="1" applyBorder="1" applyAlignment="1">
      <alignment horizontal="justify" vertical="top" wrapText="1"/>
    </xf>
    <xf numFmtId="0" fontId="23" fillId="4" borderId="2" xfId="0" applyFont="1" applyFill="1" applyBorder="1" applyAlignment="1">
      <alignment horizontal="justify" vertical="top" wrapText="1"/>
    </xf>
    <xf numFmtId="0" fontId="24" fillId="4" borderId="1" xfId="0" applyFont="1" applyFill="1" applyBorder="1" applyAlignment="1">
      <alignment horizontal="justify" vertical="top" wrapText="1"/>
    </xf>
    <xf numFmtId="43" fontId="25" fillId="3" borderId="4" xfId="1" applyFont="1" applyFill="1" applyBorder="1" applyAlignment="1">
      <alignment horizontal="justify" vertical="top" wrapText="1"/>
    </xf>
    <xf numFmtId="43" fontId="21" fillId="3" borderId="5" xfId="1" applyFont="1" applyFill="1" applyBorder="1" applyAlignment="1">
      <alignment horizontal="justify" vertical="top" wrapText="1"/>
    </xf>
    <xf numFmtId="43" fontId="21" fillId="3" borderId="5" xfId="1" applyFont="1" applyFill="1" applyBorder="1" applyAlignment="1">
      <alignment vertical="top" wrapText="1"/>
    </xf>
    <xf numFmtId="43" fontId="25" fillId="3" borderId="7" xfId="1" applyFont="1" applyFill="1" applyBorder="1" applyAlignment="1">
      <alignment horizontal="right" vertical="top" wrapText="1"/>
    </xf>
    <xf numFmtId="43" fontId="21" fillId="3" borderId="7" xfId="1" applyFont="1" applyFill="1" applyBorder="1" applyAlignment="1">
      <alignment horizontal="justify" vertical="top" wrapText="1"/>
    </xf>
    <xf numFmtId="43" fontId="21" fillId="3" borderId="6" xfId="1" applyFont="1" applyFill="1" applyBorder="1" applyAlignment="1">
      <alignment horizontal="justify" vertical="top" wrapText="1"/>
    </xf>
    <xf numFmtId="43" fontId="21" fillId="3" borderId="3" xfId="1" applyFont="1" applyFill="1" applyBorder="1" applyAlignment="1">
      <alignment horizontal="justify" vertical="top" wrapText="1"/>
    </xf>
    <xf numFmtId="43" fontId="21" fillId="3" borderId="1" xfId="1" applyFont="1" applyFill="1" applyBorder="1" applyAlignment="1">
      <alignment horizontal="justify" vertical="top" wrapText="1"/>
    </xf>
    <xf numFmtId="43" fontId="21" fillId="3" borderId="0" xfId="1" applyFont="1" applyFill="1" applyBorder="1" applyAlignment="1">
      <alignment horizontal="justify" vertical="top" wrapText="1"/>
    </xf>
    <xf numFmtId="43" fontId="25" fillId="3" borderId="1" xfId="1" applyFont="1" applyFill="1" applyBorder="1" applyAlignment="1">
      <alignment horizontal="justify" vertical="top" wrapText="1"/>
    </xf>
    <xf numFmtId="43" fontId="21" fillId="3" borderId="4" xfId="1" applyFont="1" applyFill="1" applyBorder="1" applyAlignment="1">
      <alignment horizontal="justify" vertical="top" wrapText="1"/>
    </xf>
    <xf numFmtId="43" fontId="21" fillId="3" borderId="5" xfId="1" applyFont="1" applyFill="1" applyBorder="1" applyAlignment="1">
      <alignment horizontal="right" vertical="top" wrapText="1"/>
    </xf>
    <xf numFmtId="43" fontId="21" fillId="3" borderId="3" xfId="1" applyFont="1" applyFill="1" applyBorder="1" applyAlignment="1">
      <alignment vertical="top" wrapText="1"/>
    </xf>
    <xf numFmtId="43" fontId="25" fillId="3" borderId="1" xfId="1" applyFont="1" applyFill="1" applyBorder="1" applyAlignment="1">
      <alignment vertical="top" wrapText="1"/>
    </xf>
    <xf numFmtId="0" fontId="24" fillId="3" borderId="7" xfId="0" applyFont="1" applyFill="1" applyBorder="1" applyAlignment="1">
      <alignment vertical="top" wrapText="1"/>
    </xf>
    <xf numFmtId="0" fontId="24" fillId="3" borderId="6" xfId="0" applyFont="1" applyFill="1" applyBorder="1" applyAlignment="1">
      <alignment vertical="top" wrapText="1"/>
    </xf>
    <xf numFmtId="0" fontId="24" fillId="3" borderId="3" xfId="0" applyFont="1" applyFill="1" applyBorder="1" applyAlignment="1">
      <alignment vertical="top" wrapText="1"/>
    </xf>
    <xf numFmtId="0" fontId="21" fillId="4" borderId="4" xfId="0" applyFont="1" applyFill="1" applyBorder="1" applyAlignment="1">
      <alignment horizontal="center" vertical="top" wrapText="1"/>
    </xf>
    <xf numFmtId="0" fontId="25" fillId="3" borderId="4" xfId="0" applyFont="1" applyFill="1" applyBorder="1" applyAlignment="1">
      <alignment horizontal="center" wrapText="1"/>
    </xf>
    <xf numFmtId="0" fontId="21" fillId="3" borderId="6" xfId="0" applyFont="1" applyFill="1" applyBorder="1" applyAlignment="1">
      <alignment horizontal="justify" vertical="top" wrapText="1"/>
    </xf>
    <xf numFmtId="0" fontId="21" fillId="4" borderId="2" xfId="0" applyFont="1" applyFill="1" applyBorder="1" applyAlignment="1">
      <alignment horizontal="justify" vertical="top" wrapText="1"/>
    </xf>
    <xf numFmtId="0" fontId="21" fillId="3" borderId="4" xfId="0" applyFont="1" applyFill="1" applyBorder="1" applyAlignment="1">
      <alignment horizontal="justify" vertical="top" wrapText="1"/>
    </xf>
    <xf numFmtId="0" fontId="21" fillId="4" borderId="4" xfId="0" applyFont="1" applyFill="1" applyBorder="1" applyAlignment="1">
      <alignment horizontal="justify" wrapText="1"/>
    </xf>
    <xf numFmtId="0" fontId="21" fillId="3" borderId="3" xfId="0" applyFont="1" applyFill="1" applyBorder="1" applyAlignment="1">
      <alignment horizontal="justify" vertical="top" wrapText="1"/>
    </xf>
    <xf numFmtId="43" fontId="25" fillId="3" borderId="4" xfId="1" applyFont="1" applyFill="1" applyBorder="1" applyAlignment="1">
      <alignment horizontal="center" wrapText="1"/>
    </xf>
    <xf numFmtId="43" fontId="25" fillId="3" borderId="4" xfId="0" applyNumberFormat="1" applyFont="1" applyFill="1" applyBorder="1" applyAlignment="1">
      <alignment horizontal="center" wrapText="1"/>
    </xf>
    <xf numFmtId="0" fontId="26" fillId="2" borderId="8" xfId="0" applyFont="1" applyFill="1" applyBorder="1" applyAlignment="1">
      <alignment horizontal="center" wrapText="1"/>
    </xf>
    <xf numFmtId="0" fontId="26" fillId="2" borderId="4" xfId="0" applyFont="1" applyFill="1" applyBorder="1" applyAlignment="1">
      <alignment horizontal="center" wrapText="1"/>
    </xf>
    <xf numFmtId="0" fontId="21" fillId="2" borderId="3" xfId="0" applyFont="1" applyFill="1" applyBorder="1" applyAlignment="1">
      <alignment horizontal="justify" vertical="top" wrapText="1"/>
    </xf>
    <xf numFmtId="0" fontId="26" fillId="2" borderId="3" xfId="0" applyFont="1" applyFill="1" applyBorder="1" applyAlignment="1">
      <alignment horizontal="justify" vertical="top" wrapText="1"/>
    </xf>
    <xf numFmtId="0" fontId="21" fillId="2" borderId="4" xfId="0" applyFont="1" applyFill="1" applyBorder="1" applyAlignment="1">
      <alignment horizontal="justify" vertical="top" wrapText="1"/>
    </xf>
    <xf numFmtId="43" fontId="21" fillId="3" borderId="4" xfId="0" applyNumberFormat="1" applyFont="1" applyFill="1" applyBorder="1" applyAlignment="1">
      <alignment horizontal="justify" vertical="top" wrapText="1"/>
    </xf>
    <xf numFmtId="43" fontId="21" fillId="2" borderId="4" xfId="0" applyNumberFormat="1" applyFont="1" applyFill="1" applyBorder="1" applyAlignment="1">
      <alignment horizontal="justify" vertical="top" wrapText="1"/>
    </xf>
    <xf numFmtId="0" fontId="17" fillId="2" borderId="3" xfId="0" applyFont="1" applyFill="1" applyBorder="1" applyAlignment="1">
      <alignment horizontal="center" wrapText="1"/>
    </xf>
    <xf numFmtId="0" fontId="28" fillId="3" borderId="4" xfId="0" applyFont="1" applyFill="1" applyBorder="1" applyAlignment="1">
      <alignment horizontal="center" wrapText="1"/>
    </xf>
    <xf numFmtId="43" fontId="27" fillId="3" borderId="4" xfId="0" applyNumberFormat="1" applyFont="1" applyFill="1" applyBorder="1" applyAlignment="1">
      <alignment horizontal="center" wrapText="1"/>
    </xf>
    <xf numFmtId="0" fontId="29" fillId="2" borderId="8" xfId="0" applyFont="1" applyFill="1" applyBorder="1" applyAlignment="1">
      <alignment horizontal="center" vertical="top" wrapText="1"/>
    </xf>
    <xf numFmtId="0" fontId="0" fillId="4" borderId="3" xfId="0" applyFill="1" applyBorder="1" applyAlignment="1">
      <alignment vertical="top" wrapText="1"/>
    </xf>
    <xf numFmtId="0" fontId="30" fillId="4" borderId="4" xfId="0" applyFont="1" applyFill="1" applyBorder="1" applyAlignment="1">
      <alignment wrapText="1"/>
    </xf>
    <xf numFmtId="0" fontId="30" fillId="4" borderId="3" xfId="0" applyFont="1" applyFill="1" applyBorder="1" applyAlignment="1">
      <alignment horizontal="justify" vertical="top" wrapText="1"/>
    </xf>
    <xf numFmtId="0" fontId="29" fillId="2" borderId="3" xfId="0" applyFont="1" applyFill="1" applyBorder="1" applyAlignment="1">
      <alignment horizontal="center" wrapText="1"/>
    </xf>
    <xf numFmtId="43" fontId="14" fillId="3" borderId="4" xfId="1" applyFont="1" applyFill="1" applyBorder="1" applyAlignment="1">
      <alignment wrapText="1"/>
    </xf>
    <xf numFmtId="43" fontId="30" fillId="3" borderId="4" xfId="1" applyFont="1" applyFill="1" applyBorder="1" applyAlignment="1">
      <alignment horizontal="center" wrapText="1"/>
    </xf>
    <xf numFmtId="0" fontId="31" fillId="2" borderId="1" xfId="0" applyFont="1" applyFill="1" applyBorder="1" applyAlignment="1">
      <alignment horizontal="center" wrapText="1"/>
    </xf>
    <xf numFmtId="0" fontId="31" fillId="2" borderId="2" xfId="0" applyFont="1" applyFill="1" applyBorder="1" applyAlignment="1">
      <alignment horizontal="center" wrapText="1"/>
    </xf>
    <xf numFmtId="0" fontId="30" fillId="4" borderId="3" xfId="0" applyFont="1" applyFill="1" applyBorder="1" applyAlignment="1">
      <alignment horizontal="justify" wrapText="1"/>
    </xf>
    <xf numFmtId="0" fontId="30" fillId="3" borderId="4" xfId="0" applyFont="1" applyFill="1" applyBorder="1" applyAlignment="1">
      <alignment horizontal="justify" vertical="top" wrapText="1"/>
    </xf>
    <xf numFmtId="0" fontId="31" fillId="2" borderId="3" xfId="0" applyFont="1" applyFill="1" applyBorder="1" applyAlignment="1">
      <alignment horizontal="justify" vertical="top" wrapText="1"/>
    </xf>
    <xf numFmtId="0" fontId="30" fillId="2" borderId="4" xfId="0" applyFont="1" applyFill="1" applyBorder="1" applyAlignment="1">
      <alignment horizontal="justify" vertical="top" wrapText="1"/>
    </xf>
    <xf numFmtId="43" fontId="30" fillId="2" borderId="4" xfId="0" applyNumberFormat="1" applyFont="1" applyFill="1" applyBorder="1" applyAlignment="1">
      <alignment horizontal="justify" vertical="top" wrapText="1"/>
    </xf>
    <xf numFmtId="43" fontId="14" fillId="0" borderId="0" xfId="1" applyFont="1"/>
    <xf numFmtId="0" fontId="21" fillId="3" borderId="4" xfId="0" applyFont="1" applyFill="1" applyBorder="1" applyAlignment="1">
      <alignment horizontal="center" wrapText="1"/>
    </xf>
    <xf numFmtId="0" fontId="26" fillId="2" borderId="2" xfId="0" applyFont="1" applyFill="1" applyBorder="1" applyAlignment="1">
      <alignment horizontal="center" vertical="top" wrapText="1"/>
    </xf>
    <xf numFmtId="43" fontId="26" fillId="2" borderId="2" xfId="1" applyFont="1" applyFill="1" applyBorder="1" applyAlignment="1">
      <alignment horizontal="center" vertical="top" wrapText="1"/>
    </xf>
    <xf numFmtId="43" fontId="26" fillId="2" borderId="4" xfId="1" applyFont="1" applyFill="1" applyBorder="1" applyAlignment="1">
      <alignment wrapText="1"/>
    </xf>
    <xf numFmtId="43" fontId="21" fillId="3" borderId="4" xfId="1" applyFont="1" applyFill="1" applyBorder="1" applyAlignment="1">
      <alignment horizontal="center" wrapText="1"/>
    </xf>
    <xf numFmtId="0" fontId="26" fillId="2" borderId="9" xfId="0" applyFont="1" applyFill="1" applyBorder="1" applyAlignment="1">
      <alignment horizontal="center" vertical="top" wrapText="1"/>
    </xf>
    <xf numFmtId="0" fontId="26" fillId="2" borderId="10" xfId="0" applyFont="1" applyFill="1" applyBorder="1" applyAlignment="1">
      <alignment horizontal="center" vertical="top" wrapText="1"/>
    </xf>
    <xf numFmtId="43" fontId="20" fillId="2" borderId="2" xfId="1" applyFont="1" applyFill="1" applyBorder="1" applyAlignment="1">
      <alignment horizontal="center" vertical="top" wrapText="1"/>
    </xf>
    <xf numFmtId="0" fontId="26" fillId="2" borderId="7" xfId="0" applyFont="1" applyFill="1" applyBorder="1" applyAlignment="1">
      <alignment wrapText="1"/>
    </xf>
    <xf numFmtId="0" fontId="26" fillId="2" borderId="3" xfId="0" applyFont="1" applyFill="1" applyBorder="1" applyAlignment="1">
      <alignment wrapText="1"/>
    </xf>
    <xf numFmtId="0" fontId="21" fillId="3" borderId="4" xfId="0" applyFont="1" applyFill="1" applyBorder="1" applyAlignment="1">
      <alignment horizontal="justify" vertical="top"/>
    </xf>
    <xf numFmtId="0" fontId="26" fillId="2" borderId="1" xfId="0" applyFont="1" applyFill="1" applyBorder="1" applyAlignment="1">
      <alignment horizontal="center" vertical="top"/>
    </xf>
    <xf numFmtId="0" fontId="26" fillId="2" borderId="2" xfId="0" applyFont="1" applyFill="1" applyBorder="1" applyAlignment="1">
      <alignment horizontal="center" vertical="top"/>
    </xf>
    <xf numFmtId="0" fontId="21" fillId="4" borderId="3" xfId="0" applyFont="1" applyFill="1" applyBorder="1" applyAlignment="1">
      <alignment horizontal="justify" vertical="top"/>
    </xf>
    <xf numFmtId="0" fontId="21" fillId="2" borderId="4" xfId="0" applyFont="1" applyFill="1" applyBorder="1" applyAlignment="1">
      <alignment horizontal="justify" vertical="top"/>
    </xf>
    <xf numFmtId="43" fontId="21" fillId="3" borderId="4" xfId="1" applyFont="1" applyFill="1" applyBorder="1" applyAlignment="1">
      <alignment horizontal="justify" vertical="top"/>
    </xf>
    <xf numFmtId="43" fontId="26" fillId="2" borderId="2" xfId="1" applyFont="1" applyFill="1" applyBorder="1" applyAlignment="1">
      <alignment horizontal="center" vertical="center"/>
    </xf>
    <xf numFmtId="43" fontId="14" fillId="0" borderId="0" xfId="1" applyFont="1" applyAlignment="1">
      <alignment horizontal="center" vertical="center"/>
    </xf>
    <xf numFmtId="43" fontId="21" fillId="3" borderId="4" xfId="1" applyFont="1" applyFill="1" applyBorder="1" applyAlignment="1">
      <alignment horizontal="center" vertical="center"/>
    </xf>
    <xf numFmtId="0" fontId="26" fillId="2" borderId="4" xfId="0" applyFont="1" applyFill="1" applyBorder="1" applyAlignment="1">
      <alignment horizontal="center" vertical="top"/>
    </xf>
    <xf numFmtId="0" fontId="26" fillId="2" borderId="3" xfId="0" applyFont="1" applyFill="1" applyBorder="1" applyAlignment="1">
      <alignment horizontal="justify" vertical="top"/>
    </xf>
    <xf numFmtId="43" fontId="21" fillId="2" borderId="4" xfId="1" applyFont="1" applyFill="1" applyBorder="1" applyAlignment="1">
      <alignment horizontal="justify" vertical="top"/>
    </xf>
    <xf numFmtId="43" fontId="28" fillId="3" borderId="4" xfId="1" applyFont="1" applyFill="1" applyBorder="1" applyAlignment="1">
      <alignment horizontal="center" wrapText="1"/>
    </xf>
    <xf numFmtId="0" fontId="28" fillId="3" borderId="5" xfId="0" applyFont="1" applyFill="1" applyBorder="1" applyAlignment="1">
      <alignment horizontal="center" wrapText="1"/>
    </xf>
    <xf numFmtId="0" fontId="21" fillId="4" borderId="0" xfId="0" applyFont="1" applyFill="1" applyBorder="1" applyAlignment="1">
      <alignment horizontal="justify" vertical="top" wrapText="1"/>
    </xf>
    <xf numFmtId="43" fontId="0" fillId="0" borderId="0" xfId="0" applyNumberFormat="1"/>
    <xf numFmtId="0" fontId="31" fillId="2" borderId="1" xfId="0" applyFont="1" applyFill="1" applyBorder="1" applyAlignment="1">
      <alignment horizontal="center" vertical="top" wrapText="1"/>
    </xf>
    <xf numFmtId="0" fontId="31" fillId="2" borderId="2" xfId="0" applyFont="1" applyFill="1" applyBorder="1" applyAlignment="1">
      <alignment horizontal="center" vertical="top" wrapText="1"/>
    </xf>
    <xf numFmtId="0" fontId="31" fillId="2" borderId="9" xfId="0" applyFont="1" applyFill="1" applyBorder="1" applyAlignment="1">
      <alignment horizontal="center" vertical="top" wrapText="1"/>
    </xf>
    <xf numFmtId="0" fontId="16" fillId="0" borderId="16" xfId="0" applyFont="1" applyBorder="1"/>
    <xf numFmtId="0" fontId="16" fillId="0" borderId="0" xfId="0" applyFont="1"/>
    <xf numFmtId="0" fontId="0" fillId="0" borderId="0" xfId="0" applyAlignment="1">
      <alignment horizontal="center" vertical="top"/>
    </xf>
    <xf numFmtId="0" fontId="0" fillId="0" borderId="0" xfId="0" applyNumberFormat="1" applyAlignment="1">
      <alignment horizontal="center" vertical="top"/>
    </xf>
    <xf numFmtId="43" fontId="18" fillId="3" borderId="4" xfId="1" applyFont="1" applyFill="1" applyBorder="1" applyAlignment="1">
      <alignment horizontal="center" vertical="center" wrapText="1"/>
    </xf>
    <xf numFmtId="0" fontId="26" fillId="2" borderId="1" xfId="0" applyFont="1" applyFill="1" applyBorder="1" applyAlignment="1">
      <alignment horizontal="center"/>
    </xf>
    <xf numFmtId="0" fontId="26" fillId="2" borderId="2" xfId="0" applyFont="1" applyFill="1" applyBorder="1" applyAlignment="1">
      <alignment horizontal="center"/>
    </xf>
    <xf numFmtId="0" fontId="11" fillId="0" borderId="0" xfId="0" applyFont="1" applyAlignment="1">
      <alignment horizontal="center" vertical="center"/>
    </xf>
    <xf numFmtId="9" fontId="11" fillId="0" borderId="0" xfId="0" applyNumberFormat="1" applyFont="1" applyAlignment="1">
      <alignment horizontal="center" vertical="center"/>
    </xf>
    <xf numFmtId="49" fontId="18" fillId="3" borderId="4" xfId="1" applyNumberFormat="1" applyFont="1" applyFill="1" applyBorder="1" applyAlignment="1">
      <alignment horizontal="center" vertical="center" wrapText="1"/>
    </xf>
    <xf numFmtId="43" fontId="32" fillId="3" borderId="4" xfId="1" applyFont="1" applyFill="1" applyBorder="1" applyAlignment="1">
      <alignment horizontal="center" vertical="center" wrapText="1"/>
    </xf>
    <xf numFmtId="0" fontId="18" fillId="3" borderId="4" xfId="1" applyNumberFormat="1" applyFont="1" applyFill="1" applyBorder="1" applyAlignment="1">
      <alignment horizontal="center" vertical="center" wrapText="1"/>
    </xf>
    <xf numFmtId="0" fontId="17" fillId="2" borderId="4" xfId="1" applyNumberFormat="1" applyFont="1" applyFill="1" applyBorder="1" applyAlignment="1">
      <alignment horizontal="center" vertical="center" wrapText="1"/>
    </xf>
    <xf numFmtId="0" fontId="17" fillId="2" borderId="3" xfId="1" applyNumberFormat="1" applyFont="1" applyFill="1" applyBorder="1" applyAlignment="1">
      <alignment horizontal="center" vertical="center" wrapText="1"/>
    </xf>
    <xf numFmtId="0" fontId="26" fillId="2" borderId="2" xfId="0" applyFont="1" applyFill="1" applyBorder="1" applyAlignment="1">
      <alignment horizontal="center" vertical="top"/>
    </xf>
    <xf numFmtId="0" fontId="21" fillId="4" borderId="2" xfId="0" applyFont="1" applyFill="1" applyBorder="1" applyAlignment="1">
      <alignment horizontal="center" vertical="top"/>
    </xf>
    <xf numFmtId="0" fontId="20" fillId="2" borderId="9" xfId="0" applyFont="1" applyFill="1" applyBorder="1" applyAlignment="1">
      <alignment horizontal="center" vertical="top" wrapText="1"/>
    </xf>
    <xf numFmtId="0" fontId="26" fillId="2" borderId="2" xfId="0" applyFont="1" applyFill="1" applyBorder="1" applyAlignment="1">
      <alignment horizontal="center" vertical="top"/>
    </xf>
    <xf numFmtId="0" fontId="35" fillId="4" borderId="4" xfId="0" applyFont="1" applyFill="1" applyBorder="1" applyAlignment="1"/>
    <xf numFmtId="0" fontId="36" fillId="3" borderId="4" xfId="0" applyFont="1" applyFill="1" applyBorder="1" applyAlignment="1">
      <alignment horizontal="center"/>
    </xf>
    <xf numFmtId="0" fontId="37" fillId="2" borderId="3" xfId="0" applyFont="1" applyFill="1" applyBorder="1" applyAlignment="1">
      <alignment horizontal="center"/>
    </xf>
    <xf numFmtId="0" fontId="35" fillId="4" borderId="4" xfId="0" applyFont="1" applyFill="1" applyBorder="1" applyAlignment="1">
      <alignment vertical="top"/>
    </xf>
    <xf numFmtId="0" fontId="21" fillId="4" borderId="3" xfId="0" applyFont="1" applyFill="1" applyBorder="1" applyAlignment="1">
      <alignment horizontal="center" vertical="top"/>
    </xf>
    <xf numFmtId="0" fontId="21" fillId="4" borderId="4" xfId="0" applyFont="1" applyFill="1" applyBorder="1" applyAlignment="1">
      <alignment horizontal="justify" vertical="top"/>
    </xf>
    <xf numFmtId="4" fontId="21" fillId="3" borderId="4" xfId="0" applyNumberFormat="1" applyFont="1" applyFill="1" applyBorder="1" applyAlignment="1">
      <alignment horizontal="justify" vertical="top"/>
    </xf>
    <xf numFmtId="0" fontId="21" fillId="4" borderId="6" xfId="0" applyFont="1" applyFill="1" applyBorder="1" applyAlignment="1">
      <alignment horizontal="center" vertical="top"/>
    </xf>
    <xf numFmtId="0" fontId="21" fillId="4" borderId="5" xfId="0" applyFont="1" applyFill="1" applyBorder="1" applyAlignment="1">
      <alignment horizontal="justify" vertical="top"/>
    </xf>
    <xf numFmtId="4" fontId="21" fillId="3" borderId="5" xfId="0" applyNumberFormat="1" applyFont="1" applyFill="1" applyBorder="1" applyAlignment="1">
      <alignment horizontal="justify" vertical="top"/>
    </xf>
    <xf numFmtId="4" fontId="21" fillId="2" borderId="4" xfId="0" applyNumberFormat="1" applyFont="1" applyFill="1" applyBorder="1" applyAlignment="1">
      <alignment horizontal="justify" vertical="top"/>
    </xf>
    <xf numFmtId="0" fontId="26" fillId="2" borderId="11" xfId="0" applyFont="1" applyFill="1" applyBorder="1" applyAlignment="1">
      <alignment horizontal="center" vertical="top"/>
    </xf>
    <xf numFmtId="0" fontId="0" fillId="4" borderId="3" xfId="0" applyFill="1" applyBorder="1" applyAlignment="1">
      <alignment horizontal="center"/>
    </xf>
    <xf numFmtId="0" fontId="40" fillId="4" borderId="4" xfId="0" applyFont="1" applyFill="1" applyBorder="1" applyAlignment="1">
      <alignment horizontal="justify" vertical="top"/>
    </xf>
    <xf numFmtId="0" fontId="0" fillId="4" borderId="6" xfId="0" applyFill="1" applyBorder="1" applyAlignment="1">
      <alignment horizontal="center"/>
    </xf>
    <xf numFmtId="0" fontId="40" fillId="4" borderId="5" xfId="0" applyFont="1" applyFill="1" applyBorder="1" applyAlignment="1">
      <alignment horizontal="justify" vertical="top"/>
    </xf>
    <xf numFmtId="0" fontId="21" fillId="3" borderId="5" xfId="0" applyFont="1" applyFill="1" applyBorder="1" applyAlignment="1">
      <alignment horizontal="justify" vertical="top"/>
    </xf>
    <xf numFmtId="0" fontId="20" fillId="2" borderId="11" xfId="0" applyFont="1" applyFill="1" applyBorder="1" applyAlignment="1">
      <alignment horizontal="center" vertical="top"/>
    </xf>
    <xf numFmtId="0" fontId="20" fillId="2" borderId="4" xfId="0" applyFont="1" applyFill="1" applyBorder="1" applyAlignment="1">
      <alignment horizontal="center" vertical="top"/>
    </xf>
    <xf numFmtId="4" fontId="21" fillId="2" borderId="4" xfId="0" applyNumberFormat="1" applyFont="1" applyFill="1" applyBorder="1" applyAlignment="1">
      <alignment horizontal="center" vertical="top"/>
    </xf>
    <xf numFmtId="0" fontId="31" fillId="2" borderId="1" xfId="0" applyFont="1" applyFill="1" applyBorder="1" applyAlignment="1">
      <alignment horizontal="justify"/>
    </xf>
    <xf numFmtId="0" fontId="31" fillId="2" borderId="9" xfId="0" applyFont="1" applyFill="1" applyBorder="1" applyAlignment="1">
      <alignment horizontal="center"/>
    </xf>
    <xf numFmtId="0" fontId="31" fillId="2" borderId="2" xfId="0" applyFont="1" applyFill="1" applyBorder="1" applyAlignment="1">
      <alignment horizontal="center"/>
    </xf>
    <xf numFmtId="4" fontId="31" fillId="2" borderId="10" xfId="0" applyNumberFormat="1" applyFont="1" applyFill="1" applyBorder="1" applyAlignment="1">
      <alignment horizontal="justify"/>
    </xf>
    <xf numFmtId="4" fontId="31" fillId="2" borderId="2" xfId="0" applyNumberFormat="1" applyFont="1" applyFill="1" applyBorder="1" applyAlignment="1">
      <alignment horizontal="justify"/>
    </xf>
    <xf numFmtId="0" fontId="30" fillId="4" borderId="3" xfId="0" applyFont="1" applyFill="1" applyBorder="1" applyAlignment="1">
      <alignment horizontal="justify"/>
    </xf>
    <xf numFmtId="0" fontId="41" fillId="4" borderId="4" xfId="0" applyFont="1" applyFill="1" applyBorder="1" applyAlignment="1">
      <alignment horizontal="justify"/>
    </xf>
    <xf numFmtId="0" fontId="41" fillId="4" borderId="4" xfId="0" applyFont="1" applyFill="1" applyBorder="1" applyAlignment="1">
      <alignment horizontal="center"/>
    </xf>
    <xf numFmtId="0" fontId="0" fillId="4" borderId="4" xfId="0" applyFill="1" applyBorder="1" applyAlignment="1"/>
    <xf numFmtId="4" fontId="41" fillId="4" borderId="4" xfId="0" applyNumberFormat="1" applyFont="1" applyFill="1" applyBorder="1" applyAlignment="1">
      <alignment horizontal="justify"/>
    </xf>
    <xf numFmtId="0" fontId="30" fillId="3" borderId="3" xfId="0" applyFont="1" applyFill="1" applyBorder="1" applyAlignment="1">
      <alignment horizontal="justify"/>
    </xf>
    <xf numFmtId="0" fontId="30" fillId="3" borderId="4" xfId="0" applyFont="1" applyFill="1" applyBorder="1" applyAlignment="1">
      <alignment horizontal="justify"/>
    </xf>
    <xf numFmtId="4" fontId="30" fillId="3" borderId="4" xfId="0" applyNumberFormat="1" applyFont="1" applyFill="1" applyBorder="1" applyAlignment="1">
      <alignment horizontal="justify"/>
    </xf>
    <xf numFmtId="0" fontId="30" fillId="4" borderId="3" xfId="0" applyFont="1" applyFill="1" applyBorder="1" applyAlignment="1">
      <alignment horizontal="center"/>
    </xf>
    <xf numFmtId="4" fontId="41" fillId="4" borderId="4" xfId="0" applyNumberFormat="1" applyFont="1" applyFill="1" applyBorder="1" applyAlignment="1">
      <alignment horizontal="center"/>
    </xf>
    <xf numFmtId="0" fontId="30" fillId="3" borderId="3" xfId="0" applyFont="1" applyFill="1" applyBorder="1" applyAlignment="1">
      <alignment horizontal="center"/>
    </xf>
    <xf numFmtId="0" fontId="30" fillId="3" borderId="4" xfId="0" applyFont="1" applyFill="1" applyBorder="1" applyAlignment="1">
      <alignment horizontal="center"/>
    </xf>
    <xf numFmtId="0" fontId="30" fillId="3" borderId="4" xfId="0" applyFont="1" applyFill="1" applyBorder="1" applyAlignment="1"/>
    <xf numFmtId="0" fontId="31" fillId="2" borderId="3" xfId="0" applyFont="1" applyFill="1" applyBorder="1" applyAlignment="1">
      <alignment horizontal="center"/>
    </xf>
    <xf numFmtId="4" fontId="31" fillId="2" borderId="10" xfId="0" applyNumberFormat="1" applyFont="1" applyFill="1" applyBorder="1" applyAlignment="1">
      <alignment horizontal="center"/>
    </xf>
    <xf numFmtId="4" fontId="31" fillId="2" borderId="2" xfId="0" applyNumberFormat="1" applyFont="1" applyFill="1" applyBorder="1" applyAlignment="1">
      <alignment horizontal="center"/>
    </xf>
    <xf numFmtId="0" fontId="31" fillId="2" borderId="4" xfId="0" applyFont="1" applyFill="1" applyBorder="1" applyAlignment="1">
      <alignment horizontal="center"/>
    </xf>
    <xf numFmtId="0" fontId="30" fillId="3" borderId="7" xfId="0" applyFont="1" applyFill="1" applyBorder="1" applyAlignment="1">
      <alignment horizontal="justify"/>
    </xf>
    <xf numFmtId="0" fontId="30" fillId="3" borderId="5" xfId="0" applyFont="1" applyFill="1" applyBorder="1" applyAlignment="1">
      <alignment horizontal="justify"/>
    </xf>
    <xf numFmtId="0" fontId="41" fillId="4" borderId="7" xfId="0" applyFont="1" applyFill="1" applyBorder="1" applyAlignment="1">
      <alignment horizontal="center"/>
    </xf>
    <xf numFmtId="0" fontId="41" fillId="4" borderId="5" xfId="0" applyFont="1" applyFill="1" applyBorder="1" applyAlignment="1">
      <alignment horizontal="center"/>
    </xf>
    <xf numFmtId="4" fontId="41" fillId="4" borderId="7" xfId="0" applyNumberFormat="1" applyFont="1" applyFill="1" applyBorder="1" applyAlignment="1">
      <alignment horizontal="center"/>
    </xf>
    <xf numFmtId="0" fontId="41" fillId="4" borderId="3" xfId="0" applyFont="1" applyFill="1" applyBorder="1" applyAlignment="1">
      <alignment horizontal="center"/>
    </xf>
    <xf numFmtId="0" fontId="41" fillId="4" borderId="3" xfId="0" applyFont="1" applyFill="1" applyBorder="1" applyAlignment="1">
      <alignment horizontal="justify"/>
    </xf>
    <xf numFmtId="0" fontId="30" fillId="4" borderId="4" xfId="0" applyFont="1" applyFill="1" applyBorder="1" applyAlignment="1">
      <alignment horizontal="justify"/>
    </xf>
    <xf numFmtId="0" fontId="31" fillId="2" borderId="9" xfId="0" applyFont="1" applyFill="1" applyBorder="1" applyAlignment="1">
      <alignment horizontal="center" vertical="top"/>
    </xf>
    <xf numFmtId="0" fontId="31" fillId="2" borderId="10" xfId="0" applyFont="1" applyFill="1" applyBorder="1" applyAlignment="1">
      <alignment horizontal="center" vertical="top"/>
    </xf>
    <xf numFmtId="0" fontId="31" fillId="2" borderId="2" xfId="0" applyFont="1" applyFill="1" applyBorder="1" applyAlignment="1">
      <alignment horizontal="center" vertical="top"/>
    </xf>
    <xf numFmtId="4" fontId="41" fillId="2" borderId="4" xfId="0" applyNumberFormat="1" applyFont="1" applyFill="1" applyBorder="1" applyAlignment="1">
      <alignment horizontal="justify" vertical="top"/>
    </xf>
    <xf numFmtId="0" fontId="20" fillId="2" borderId="1" xfId="0" applyFont="1" applyFill="1" applyBorder="1" applyAlignment="1">
      <alignment horizontal="center" vertical="top"/>
    </xf>
    <xf numFmtId="0" fontId="20" fillId="2" borderId="2" xfId="0" applyFont="1" applyFill="1" applyBorder="1" applyAlignment="1">
      <alignment horizontal="center" vertical="top"/>
    </xf>
    <xf numFmtId="0" fontId="39" fillId="2" borderId="2" xfId="0" applyFont="1" applyFill="1" applyBorder="1" applyAlignment="1">
      <alignment horizontal="center" vertical="top"/>
    </xf>
    <xf numFmtId="0" fontId="18" fillId="0" borderId="0" xfId="0" applyFont="1" applyAlignment="1">
      <alignment horizontal="left"/>
    </xf>
    <xf numFmtId="0" fontId="25" fillId="0" borderId="0" xfId="0" applyFont="1" applyAlignment="1">
      <alignment horizontal="left"/>
    </xf>
    <xf numFmtId="0" fontId="18" fillId="0" borderId="0" xfId="0" applyFont="1" applyAlignment="1">
      <alignment horizontal="center"/>
    </xf>
    <xf numFmtId="0" fontId="20" fillId="2" borderId="9" xfId="0" applyFont="1" applyFill="1" applyBorder="1" applyAlignment="1">
      <alignment horizontal="center" vertical="top"/>
    </xf>
    <xf numFmtId="0" fontId="22" fillId="2" borderId="2" xfId="0" applyFont="1" applyFill="1" applyBorder="1" applyAlignment="1">
      <alignment horizontal="center"/>
    </xf>
    <xf numFmtId="0" fontId="24" fillId="3" borderId="5" xfId="0" applyFont="1" applyFill="1" applyBorder="1" applyAlignment="1">
      <alignment horizontal="center"/>
    </xf>
    <xf numFmtId="0" fontId="24" fillId="3" borderId="4" xfId="0" applyFont="1" applyFill="1" applyBorder="1" applyAlignment="1">
      <alignment horizontal="center"/>
    </xf>
    <xf numFmtId="0" fontId="24" fillId="2" borderId="4" xfId="0" applyFont="1" applyFill="1" applyBorder="1" applyAlignment="1">
      <alignment horizontal="justify" vertical="top"/>
    </xf>
    <xf numFmtId="0" fontId="26" fillId="2" borderId="4" xfId="0" applyFont="1" applyFill="1" applyBorder="1" applyAlignment="1">
      <alignment horizontal="justify" vertical="top"/>
    </xf>
    <xf numFmtId="0" fontId="26" fillId="2" borderId="8" xfId="0" applyFont="1" applyFill="1" applyBorder="1" applyAlignment="1">
      <alignment horizontal="center"/>
    </xf>
    <xf numFmtId="0" fontId="26" fillId="2" borderId="4" xfId="0" applyFont="1" applyFill="1" applyBorder="1" applyAlignment="1">
      <alignment horizontal="center"/>
    </xf>
    <xf numFmtId="0" fontId="21" fillId="3" borderId="4" xfId="0" applyFont="1" applyFill="1" applyBorder="1" applyAlignment="1">
      <alignment horizontal="center"/>
    </xf>
    <xf numFmtId="3" fontId="21" fillId="3" borderId="4" xfId="0" applyNumberFormat="1" applyFont="1" applyFill="1" applyBorder="1" applyAlignment="1">
      <alignment horizontal="center"/>
    </xf>
    <xf numFmtId="4" fontId="21" fillId="3" borderId="4" xfId="0" applyNumberFormat="1" applyFont="1" applyFill="1" applyBorder="1" applyAlignment="1">
      <alignment horizontal="center"/>
    </xf>
    <xf numFmtId="0" fontId="26" fillId="2" borderId="1" xfId="0" applyFont="1" applyFill="1" applyBorder="1" applyAlignment="1">
      <alignment horizontal="left" vertical="top"/>
    </xf>
    <xf numFmtId="0" fontId="26" fillId="2" borderId="3" xfId="0" applyFont="1" applyFill="1" applyBorder="1" applyAlignment="1">
      <alignment horizontal="left" vertical="top"/>
    </xf>
    <xf numFmtId="0" fontId="21" fillId="3" borderId="3" xfId="0" applyFont="1" applyFill="1" applyBorder="1" applyAlignment="1">
      <alignment horizontal="left"/>
    </xf>
    <xf numFmtId="0" fontId="30" fillId="3" borderId="3" xfId="0" applyFont="1" applyFill="1" applyBorder="1" applyAlignment="1">
      <alignment horizontal="left"/>
    </xf>
    <xf numFmtId="0" fontId="30" fillId="0" borderId="0" xfId="0" applyFont="1" applyAlignment="1">
      <alignment horizontal="right"/>
    </xf>
    <xf numFmtId="0" fontId="25" fillId="0" borderId="0" xfId="0" applyFont="1"/>
    <xf numFmtId="0" fontId="21" fillId="3" borderId="3" xfId="0" applyFont="1" applyFill="1" applyBorder="1" applyAlignment="1">
      <alignment horizontal="justify" vertical="top"/>
    </xf>
    <xf numFmtId="0" fontId="26" fillId="2" borderId="1" xfId="0" applyFont="1" applyFill="1" applyBorder="1" applyAlignment="1">
      <alignment horizontal="center" wrapText="1"/>
    </xf>
    <xf numFmtId="0" fontId="26" fillId="2" borderId="2" xfId="0" applyFont="1" applyFill="1" applyBorder="1" applyAlignment="1">
      <alignment horizontal="center" wrapText="1"/>
    </xf>
    <xf numFmtId="0" fontId="21" fillId="3" borderId="3" xfId="0" applyFont="1" applyFill="1" applyBorder="1" applyAlignment="1">
      <alignment horizontal="center" vertical="top" wrapText="1"/>
    </xf>
    <xf numFmtId="4" fontId="21" fillId="3" borderId="4" xfId="0" applyNumberFormat="1" applyFont="1" applyFill="1" applyBorder="1" applyAlignment="1">
      <alignment horizontal="right" vertical="top"/>
    </xf>
    <xf numFmtId="4" fontId="21" fillId="3" borderId="5" xfId="0" applyNumberFormat="1" applyFont="1" applyFill="1" applyBorder="1" applyAlignment="1">
      <alignment horizontal="right" vertical="top"/>
    </xf>
    <xf numFmtId="0" fontId="35" fillId="4" borderId="5" xfId="0" applyFont="1" applyFill="1" applyBorder="1" applyAlignment="1">
      <alignment vertical="top"/>
    </xf>
    <xf numFmtId="0" fontId="17" fillId="2" borderId="17" xfId="0" applyFont="1" applyFill="1" applyBorder="1" applyAlignment="1">
      <alignment horizontal="justify" vertical="top" wrapText="1"/>
    </xf>
    <xf numFmtId="43" fontId="18" fillId="3" borderId="18" xfId="1" applyFont="1" applyFill="1" applyBorder="1" applyAlignment="1">
      <alignment horizontal="center" wrapText="1"/>
    </xf>
    <xf numFmtId="43" fontId="18" fillId="3" borderId="19" xfId="1" applyFont="1" applyFill="1" applyBorder="1" applyAlignment="1">
      <alignment horizontal="center" wrapText="1"/>
    </xf>
    <xf numFmtId="0" fontId="17" fillId="2" borderId="20" xfId="0" applyFont="1" applyFill="1" applyBorder="1" applyAlignment="1">
      <alignment horizontal="center" vertical="center" wrapText="1"/>
    </xf>
    <xf numFmtId="43" fontId="18" fillId="3" borderId="21" xfId="1" applyFont="1" applyFill="1" applyBorder="1" applyAlignment="1">
      <alignment wrapText="1"/>
    </xf>
    <xf numFmtId="43" fontId="18" fillId="3" borderId="22" xfId="1" applyFont="1" applyFill="1" applyBorder="1" applyAlignment="1">
      <alignment wrapText="1"/>
    </xf>
    <xf numFmtId="43" fontId="19" fillId="3" borderId="21" xfId="1" applyFont="1" applyFill="1" applyBorder="1" applyAlignment="1">
      <alignment wrapText="1"/>
    </xf>
    <xf numFmtId="43" fontId="18" fillId="3" borderId="21" xfId="1" applyFont="1" applyFill="1" applyBorder="1" applyAlignment="1">
      <alignment horizontal="center" wrapText="1"/>
    </xf>
    <xf numFmtId="43" fontId="18" fillId="3" borderId="22" xfId="1" applyFont="1" applyFill="1" applyBorder="1" applyAlignment="1">
      <alignment horizontal="center" wrapText="1"/>
    </xf>
    <xf numFmtId="0" fontId="17" fillId="2" borderId="23" xfId="0" applyFont="1" applyFill="1" applyBorder="1" applyAlignment="1">
      <alignment horizontal="center" vertical="center" wrapText="1"/>
    </xf>
    <xf numFmtId="43" fontId="18" fillId="3" borderId="24" xfId="1" applyFont="1" applyFill="1" applyBorder="1" applyAlignment="1">
      <alignment horizontal="center" wrapText="1"/>
    </xf>
    <xf numFmtId="43" fontId="18" fillId="3" borderId="25" xfId="1" applyFont="1" applyFill="1" applyBorder="1" applyAlignment="1">
      <alignment horizontal="center" wrapText="1"/>
    </xf>
    <xf numFmtId="43" fontId="0" fillId="0" borderId="0" xfId="1" applyFont="1"/>
    <xf numFmtId="43" fontId="21" fillId="2" borderId="4" xfId="0" applyNumberFormat="1" applyFont="1" applyFill="1" applyBorder="1" applyAlignment="1">
      <alignment horizontal="justify" vertical="top"/>
    </xf>
    <xf numFmtId="0" fontId="25" fillId="4" borderId="4" xfId="0" applyFont="1" applyFill="1" applyBorder="1" applyAlignment="1">
      <alignment horizontal="center" vertical="top" wrapText="1"/>
    </xf>
    <xf numFmtId="0" fontId="25" fillId="4" borderId="3" xfId="0" applyFont="1" applyFill="1" applyBorder="1" applyAlignment="1">
      <alignment horizontal="center" vertical="center"/>
    </xf>
    <xf numFmtId="43" fontId="25" fillId="3" borderId="4" xfId="1" applyFont="1" applyFill="1" applyBorder="1" applyAlignment="1">
      <alignment horizontal="center" vertical="center"/>
    </xf>
    <xf numFmtId="43" fontId="25" fillId="2" borderId="4" xfId="0" applyNumberFormat="1" applyFont="1" applyFill="1" applyBorder="1" applyAlignment="1">
      <alignment vertical="top"/>
    </xf>
    <xf numFmtId="43" fontId="42" fillId="3" borderId="4" xfId="1" applyFont="1" applyFill="1" applyBorder="1" applyAlignment="1">
      <alignment horizontal="center" vertical="center" wrapText="1"/>
    </xf>
    <xf numFmtId="0" fontId="42" fillId="3" borderId="4" xfId="0" applyFont="1" applyFill="1" applyBorder="1" applyAlignment="1">
      <alignment horizontal="center"/>
    </xf>
    <xf numFmtId="43" fontId="25" fillId="2" borderId="4" xfId="0" applyNumberFormat="1" applyFont="1" applyFill="1" applyBorder="1" applyAlignment="1">
      <alignment horizontal="center"/>
    </xf>
    <xf numFmtId="0" fontId="32" fillId="0" borderId="0" xfId="0" applyFont="1" applyAlignment="1">
      <alignment horizontal="left"/>
    </xf>
    <xf numFmtId="0" fontId="0" fillId="0" borderId="0" xfId="0" applyAlignment="1">
      <alignment wrapText="1"/>
    </xf>
    <xf numFmtId="43" fontId="27" fillId="3" borderId="4" xfId="1" applyFont="1" applyFill="1" applyBorder="1" applyAlignment="1">
      <alignment horizontal="center" vertical="center" wrapText="1"/>
    </xf>
    <xf numFmtId="4" fontId="31" fillId="2" borderId="9" xfId="0" applyNumberFormat="1" applyFont="1" applyFill="1" applyBorder="1" applyAlignment="1">
      <alignment horizontal="right"/>
    </xf>
    <xf numFmtId="0" fontId="0" fillId="4" borderId="4" xfId="0" applyFill="1" applyBorder="1" applyAlignment="1">
      <alignment horizontal="right"/>
    </xf>
    <xf numFmtId="0" fontId="30" fillId="3" borderId="4" xfId="0" applyFont="1" applyFill="1" applyBorder="1" applyAlignment="1">
      <alignment horizontal="right"/>
    </xf>
    <xf numFmtId="0" fontId="41" fillId="4" borderId="4" xfId="0" applyFont="1" applyFill="1" applyBorder="1" applyAlignment="1">
      <alignment horizontal="right"/>
    </xf>
    <xf numFmtId="0" fontId="30" fillId="3" borderId="7" xfId="0" applyFont="1" applyFill="1" applyBorder="1" applyAlignment="1">
      <alignment horizontal="right"/>
    </xf>
    <xf numFmtId="0" fontId="41" fillId="4" borderId="7" xfId="0" applyFont="1" applyFill="1" applyBorder="1" applyAlignment="1">
      <alignment horizontal="right"/>
    </xf>
    <xf numFmtId="0" fontId="31" fillId="2" borderId="10" xfId="0" applyFont="1" applyFill="1" applyBorder="1" applyAlignment="1">
      <alignment horizontal="right" vertical="top"/>
    </xf>
    <xf numFmtId="0" fontId="0" fillId="0" borderId="0" xfId="0" applyAlignment="1">
      <alignment horizontal="right"/>
    </xf>
    <xf numFmtId="43" fontId="30" fillId="3" borderId="4" xfId="1" applyFont="1" applyFill="1" applyBorder="1" applyAlignment="1">
      <alignment horizontal="justify"/>
    </xf>
    <xf numFmtId="43" fontId="30" fillId="3" borderId="4" xfId="1" applyFont="1" applyFill="1" applyBorder="1" applyAlignment="1">
      <alignment horizontal="center" vertical="center"/>
    </xf>
    <xf numFmtId="43" fontId="17" fillId="2" borderId="1" xfId="1" applyFont="1" applyFill="1" applyBorder="1" applyAlignment="1">
      <alignment horizontal="center" vertical="center" wrapText="1"/>
    </xf>
    <xf numFmtId="43" fontId="17" fillId="2" borderId="3" xfId="1" applyFont="1" applyFill="1" applyBorder="1" applyAlignment="1">
      <alignment horizontal="center" vertical="center" wrapText="1"/>
    </xf>
    <xf numFmtId="43" fontId="17" fillId="2" borderId="3" xfId="1" applyFont="1" applyFill="1" applyBorder="1" applyAlignment="1">
      <alignment horizontal="center" vertical="center" wrapText="1"/>
    </xf>
    <xf numFmtId="165" fontId="32" fillId="3" borderId="4" xfId="1" applyNumberFormat="1" applyFont="1" applyFill="1" applyBorder="1" applyAlignment="1">
      <alignment wrapText="1"/>
    </xf>
    <xf numFmtId="43" fontId="45" fillId="2" borderId="1" xfId="1" applyFont="1" applyFill="1" applyBorder="1" applyAlignment="1">
      <alignment horizontal="center" vertical="center" wrapText="1"/>
    </xf>
    <xf numFmtId="0" fontId="26" fillId="2" borderId="2" xfId="0" applyFont="1" applyFill="1" applyBorder="1" applyAlignment="1">
      <alignment horizontal="center" vertical="top"/>
    </xf>
    <xf numFmtId="0" fontId="20" fillId="2" borderId="8" xfId="0" applyFont="1" applyFill="1" applyBorder="1" applyAlignment="1">
      <alignment horizontal="center" vertical="center"/>
    </xf>
    <xf numFmtId="0" fontId="39" fillId="2" borderId="8" xfId="0" applyFont="1" applyFill="1" applyBorder="1" applyAlignment="1">
      <alignment horizontal="center" vertical="center" wrapText="1"/>
    </xf>
    <xf numFmtId="0" fontId="41" fillId="4" borderId="1" xfId="0" applyFont="1" applyFill="1" applyBorder="1" applyAlignment="1">
      <alignment horizontal="center"/>
    </xf>
    <xf numFmtId="43" fontId="32" fillId="3" borderId="18" xfId="1" applyFont="1" applyFill="1" applyBorder="1" applyAlignment="1">
      <alignment horizontal="center" wrapText="1"/>
    </xf>
    <xf numFmtId="4" fontId="32" fillId="2" borderId="4" xfId="0" applyNumberFormat="1" applyFont="1" applyFill="1" applyBorder="1" applyAlignment="1">
      <alignment horizontal="justify" vertical="top" wrapText="1"/>
    </xf>
    <xf numFmtId="4" fontId="46" fillId="2" borderId="4" xfId="0" applyNumberFormat="1" applyFont="1" applyFill="1" applyBorder="1" applyAlignment="1">
      <alignment horizontal="center"/>
    </xf>
    <xf numFmtId="4" fontId="46" fillId="3" borderId="5" xfId="0" applyNumberFormat="1" applyFont="1" applyFill="1" applyBorder="1" applyAlignment="1">
      <alignment horizontal="center"/>
    </xf>
    <xf numFmtId="0" fontId="21" fillId="4" borderId="4" xfId="0" applyFont="1" applyFill="1" applyBorder="1" applyAlignment="1">
      <alignment horizontal="center" vertical="top"/>
    </xf>
    <xf numFmtId="43" fontId="25" fillId="4" borderId="4" xfId="1" applyFont="1" applyFill="1" applyBorder="1" applyAlignment="1">
      <alignment horizontal="center" vertical="top"/>
    </xf>
    <xf numFmtId="1" fontId="26" fillId="2" borderId="2" xfId="0" applyNumberFormat="1" applyFont="1" applyFill="1" applyBorder="1" applyAlignment="1">
      <alignment horizontal="center"/>
    </xf>
    <xf numFmtId="1" fontId="18" fillId="3" borderId="4" xfId="1" applyNumberFormat="1" applyFont="1" applyFill="1" applyBorder="1" applyAlignment="1">
      <alignment horizontal="center" vertical="center" wrapText="1"/>
    </xf>
    <xf numFmtId="1" fontId="0" fillId="0" borderId="0" xfId="0" applyNumberFormat="1"/>
    <xf numFmtId="43" fontId="17" fillId="2" borderId="3" xfId="1" applyFont="1" applyFill="1" applyBorder="1" applyAlignment="1">
      <alignment horizontal="center" vertical="center" wrapText="1"/>
    </xf>
    <xf numFmtId="0" fontId="34" fillId="2" borderId="1" xfId="0" applyFont="1" applyFill="1" applyBorder="1" applyAlignment="1"/>
    <xf numFmtId="4" fontId="0" fillId="0" borderId="0" xfId="0" applyNumberFormat="1"/>
    <xf numFmtId="3" fontId="38" fillId="3" borderId="4" xfId="0" applyNumberFormat="1" applyFont="1" applyFill="1" applyBorder="1" applyAlignment="1">
      <alignment horizontal="center" vertical="top"/>
    </xf>
    <xf numFmtId="0" fontId="33" fillId="4" borderId="5" xfId="0" applyFont="1" applyFill="1" applyBorder="1" applyAlignment="1">
      <alignment horizontal="center"/>
    </xf>
    <xf numFmtId="0" fontId="34" fillId="2"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34" fillId="2" borderId="9"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2" xfId="0" applyFont="1" applyFill="1" applyBorder="1" applyAlignment="1">
      <alignment horizontal="center" vertical="center"/>
    </xf>
    <xf numFmtId="0" fontId="43" fillId="2" borderId="14" xfId="0" applyFont="1" applyFill="1" applyBorder="1" applyAlignment="1">
      <alignment horizontal="center" vertical="center"/>
    </xf>
    <xf numFmtId="0" fontId="43" fillId="2" borderId="0" xfId="0" applyFont="1" applyFill="1" applyBorder="1" applyAlignment="1">
      <alignment horizontal="center" vertical="center"/>
    </xf>
    <xf numFmtId="0" fontId="35" fillId="4" borderId="14" xfId="0" applyFont="1" applyFill="1" applyBorder="1" applyAlignment="1">
      <alignment horizontal="center"/>
    </xf>
    <xf numFmtId="0" fontId="35" fillId="4" borderId="0" xfId="0" applyFont="1" applyFill="1" applyBorder="1" applyAlignment="1">
      <alignment horizontal="center"/>
    </xf>
    <xf numFmtId="0" fontId="25" fillId="0" borderId="12" xfId="0" applyFont="1" applyBorder="1" applyAlignment="1">
      <alignment horizontal="center"/>
    </xf>
    <xf numFmtId="0" fontId="20" fillId="2" borderId="9" xfId="0" applyFont="1" applyFill="1" applyBorder="1" applyAlignment="1">
      <alignment horizontal="center" vertical="center"/>
    </xf>
    <xf numFmtId="0" fontId="20" fillId="2" borderId="2" xfId="0" applyFont="1" applyFill="1" applyBorder="1" applyAlignment="1">
      <alignment horizontal="center" vertical="center"/>
    </xf>
    <xf numFmtId="0" fontId="16" fillId="0" borderId="12" xfId="0" applyFont="1" applyBorder="1" applyAlignment="1">
      <alignment horizontal="center"/>
    </xf>
    <xf numFmtId="0" fontId="20" fillId="2" borderId="9" xfId="0" applyFont="1" applyFill="1" applyBorder="1" applyAlignment="1">
      <alignment horizontal="right" vertical="top"/>
    </xf>
    <xf numFmtId="0" fontId="20" fillId="2" borderId="2" xfId="0" applyFont="1" applyFill="1" applyBorder="1" applyAlignment="1">
      <alignment horizontal="right" vertical="top"/>
    </xf>
    <xf numFmtId="0" fontId="20" fillId="2" borderId="9" xfId="0" applyFont="1" applyFill="1" applyBorder="1" applyAlignment="1">
      <alignment horizontal="center" vertical="top"/>
    </xf>
    <xf numFmtId="0" fontId="20" fillId="2" borderId="2" xfId="0" applyFont="1" applyFill="1" applyBorder="1" applyAlignment="1">
      <alignment horizontal="center" vertical="top"/>
    </xf>
    <xf numFmtId="0" fontId="25" fillId="0" borderId="12" xfId="0" applyFont="1" applyBorder="1" applyAlignment="1">
      <alignment horizontal="center" vertical="top"/>
    </xf>
    <xf numFmtId="0" fontId="23" fillId="4" borderId="7"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7" xfId="0" applyFont="1" applyFill="1" applyBorder="1" applyAlignment="1">
      <alignment horizontal="center" vertical="center"/>
    </xf>
    <xf numFmtId="0" fontId="23" fillId="4" borderId="3" xfId="0" applyFont="1" applyFill="1" applyBorder="1" applyAlignment="1">
      <alignment horizontal="center" vertical="center"/>
    </xf>
    <xf numFmtId="43" fontId="23" fillId="2" borderId="9" xfId="0" applyNumberFormat="1" applyFont="1" applyFill="1" applyBorder="1" applyAlignment="1">
      <alignment horizontal="center" wrapText="1"/>
    </xf>
    <xf numFmtId="0" fontId="23" fillId="2" borderId="2" xfId="0" applyFont="1" applyFill="1" applyBorder="1" applyAlignment="1">
      <alignment horizontal="center" wrapText="1"/>
    </xf>
    <xf numFmtId="0" fontId="22" fillId="2" borderId="9" xfId="0" applyFont="1" applyFill="1" applyBorder="1" applyAlignment="1">
      <alignment horizontal="center" vertical="top" wrapText="1"/>
    </xf>
    <xf numFmtId="0" fontId="22" fillId="2" borderId="2" xfId="0" applyFont="1" applyFill="1" applyBorder="1" applyAlignment="1">
      <alignment horizontal="center" vertical="top" wrapText="1"/>
    </xf>
    <xf numFmtId="0" fontId="23" fillId="4" borderId="6" xfId="0" applyFont="1" applyFill="1" applyBorder="1" applyAlignment="1">
      <alignment horizontal="center" vertical="center"/>
    </xf>
    <xf numFmtId="0" fontId="23" fillId="4" borderId="7" xfId="0" applyFont="1" applyFill="1" applyBorder="1" applyAlignment="1">
      <alignment horizontal="center" vertical="top" wrapText="1"/>
    </xf>
    <xf numFmtId="0" fontId="23" fillId="4" borderId="3" xfId="0" applyFont="1" applyFill="1" applyBorder="1" applyAlignment="1">
      <alignment horizontal="center" vertical="top" wrapText="1"/>
    </xf>
    <xf numFmtId="0" fontId="22" fillId="2" borderId="9" xfId="0" applyFont="1" applyFill="1" applyBorder="1" applyAlignment="1">
      <alignment horizontal="center" vertical="top"/>
    </xf>
    <xf numFmtId="0" fontId="22" fillId="2" borderId="2" xfId="0" applyFont="1" applyFill="1" applyBorder="1" applyAlignment="1">
      <alignment horizontal="center" vertical="top"/>
    </xf>
    <xf numFmtId="0" fontId="22" fillId="2" borderId="9" xfId="0" applyFont="1" applyFill="1" applyBorder="1" applyAlignment="1">
      <alignment horizontal="center"/>
    </xf>
    <xf numFmtId="0" fontId="22" fillId="2" borderId="2" xfId="0" applyFont="1" applyFill="1" applyBorder="1" applyAlignment="1">
      <alignment horizontal="center"/>
    </xf>
    <xf numFmtId="0" fontId="24" fillId="4" borderId="13" xfId="0" applyFont="1" applyFill="1" applyBorder="1" applyAlignment="1">
      <alignment horizontal="justify" vertical="top"/>
    </xf>
    <xf numFmtId="0" fontId="24" fillId="4" borderId="8" xfId="0" applyFont="1" applyFill="1" applyBorder="1" applyAlignment="1">
      <alignment horizontal="justify" vertical="top"/>
    </xf>
    <xf numFmtId="0" fontId="24" fillId="4" borderId="14" xfId="0" applyFont="1" applyFill="1" applyBorder="1" applyAlignment="1">
      <alignment horizontal="justify" vertical="top"/>
    </xf>
    <xf numFmtId="0" fontId="24" fillId="4" borderId="5" xfId="0" applyFont="1" applyFill="1" applyBorder="1" applyAlignment="1">
      <alignment horizontal="justify" vertical="top"/>
    </xf>
    <xf numFmtId="0" fontId="24" fillId="4" borderId="11" xfId="0" applyFont="1" applyFill="1" applyBorder="1" applyAlignment="1">
      <alignment horizontal="justify" vertical="top"/>
    </xf>
    <xf numFmtId="0" fontId="24" fillId="4" borderId="4" xfId="0" applyFont="1" applyFill="1" applyBorder="1" applyAlignment="1">
      <alignment horizontal="justify" vertical="top"/>
    </xf>
    <xf numFmtId="0" fontId="24" fillId="3" borderId="7" xfId="0" applyFont="1" applyFill="1" applyBorder="1" applyAlignment="1">
      <alignment horizontal="right" vertical="top"/>
    </xf>
    <xf numFmtId="0" fontId="24" fillId="3" borderId="6" xfId="0" applyFont="1" applyFill="1" applyBorder="1" applyAlignment="1">
      <alignment horizontal="right" vertical="top"/>
    </xf>
    <xf numFmtId="0" fontId="24" fillId="3" borderId="3" xfId="0" applyFont="1" applyFill="1" applyBorder="1" applyAlignment="1">
      <alignment horizontal="right" vertical="top"/>
    </xf>
    <xf numFmtId="0" fontId="21" fillId="3" borderId="14" xfId="0" applyFont="1" applyFill="1" applyBorder="1" applyAlignment="1">
      <alignment horizontal="justify" vertical="top" wrapText="1"/>
    </xf>
    <xf numFmtId="0" fontId="21" fillId="3" borderId="5" xfId="0" applyFont="1" applyFill="1" applyBorder="1" applyAlignment="1">
      <alignment horizontal="justify" vertical="top" wrapText="1"/>
    </xf>
    <xf numFmtId="0" fontId="20" fillId="2" borderId="13" xfId="0" applyFont="1" applyFill="1" applyBorder="1" applyAlignment="1">
      <alignment horizontal="center" vertical="top" wrapText="1"/>
    </xf>
    <xf numFmtId="0" fontId="20" fillId="2" borderId="15" xfId="0" applyFont="1" applyFill="1" applyBorder="1" applyAlignment="1">
      <alignment horizontal="center" vertical="top" wrapText="1"/>
    </xf>
    <xf numFmtId="0" fontId="20" fillId="2" borderId="8" xfId="0" applyFont="1" applyFill="1" applyBorder="1" applyAlignment="1">
      <alignment horizontal="center" vertical="top" wrapText="1"/>
    </xf>
    <xf numFmtId="0" fontId="20" fillId="2" borderId="11" xfId="0" applyFont="1" applyFill="1" applyBorder="1" applyAlignment="1">
      <alignment horizontal="center" vertical="top" wrapText="1"/>
    </xf>
    <xf numFmtId="0" fontId="20" fillId="2" borderId="12" xfId="0" applyFont="1" applyFill="1" applyBorder="1" applyAlignment="1">
      <alignment horizontal="center" vertical="top" wrapText="1"/>
    </xf>
    <xf numFmtId="0" fontId="20" fillId="2" borderId="4" xfId="0" applyFont="1" applyFill="1" applyBorder="1" applyAlignment="1">
      <alignment horizontal="center" vertical="top" wrapText="1"/>
    </xf>
    <xf numFmtId="0" fontId="26" fillId="2" borderId="9" xfId="0" applyFont="1" applyFill="1" applyBorder="1" applyAlignment="1">
      <alignment horizontal="justify" vertical="top" wrapText="1"/>
    </xf>
    <xf numFmtId="0" fontId="26" fillId="2" borderId="2" xfId="0" applyFont="1" applyFill="1" applyBorder="1" applyAlignment="1">
      <alignment horizontal="justify" vertical="top" wrapText="1"/>
    </xf>
    <xf numFmtId="0" fontId="21" fillId="3" borderId="7" xfId="0" applyFont="1" applyFill="1" applyBorder="1" applyAlignment="1">
      <alignment horizontal="justify" vertical="top" wrapText="1"/>
    </xf>
    <xf numFmtId="0" fontId="21" fillId="3" borderId="6" xfId="0" applyFont="1" applyFill="1" applyBorder="1" applyAlignment="1">
      <alignment horizontal="justify" vertical="top" wrapText="1"/>
    </xf>
    <xf numFmtId="0" fontId="21" fillId="3" borderId="3" xfId="0" applyFont="1" applyFill="1" applyBorder="1" applyAlignment="1">
      <alignment horizontal="justify" vertical="top" wrapText="1"/>
    </xf>
    <xf numFmtId="0" fontId="26" fillId="2" borderId="9" xfId="0" applyFont="1" applyFill="1" applyBorder="1" applyAlignment="1">
      <alignment horizontal="center" vertical="top"/>
    </xf>
    <xf numFmtId="0" fontId="26" fillId="2" borderId="2" xfId="0" applyFont="1" applyFill="1" applyBorder="1" applyAlignment="1">
      <alignment horizontal="center" vertical="top"/>
    </xf>
    <xf numFmtId="0" fontId="26" fillId="2" borderId="7" xfId="0" applyFont="1" applyFill="1" applyBorder="1" applyAlignment="1">
      <alignment horizontal="center"/>
    </xf>
    <xf numFmtId="0" fontId="26" fillId="2" borderId="3" xfId="0" applyFont="1" applyFill="1" applyBorder="1" applyAlignment="1">
      <alignment horizontal="center"/>
    </xf>
    <xf numFmtId="0" fontId="26" fillId="2" borderId="7" xfId="0" applyFont="1" applyFill="1" applyBorder="1" applyAlignment="1">
      <alignment horizontal="center" wrapText="1"/>
    </xf>
    <xf numFmtId="0" fontId="26" fillId="2" borderId="3" xfId="0" applyFont="1" applyFill="1" applyBorder="1" applyAlignment="1">
      <alignment horizontal="center" wrapText="1"/>
    </xf>
    <xf numFmtId="0" fontId="26" fillId="2" borderId="7" xfId="0" applyFont="1" applyFill="1" applyBorder="1" applyAlignment="1">
      <alignment horizontal="center" vertical="top" wrapText="1"/>
    </xf>
    <xf numFmtId="0" fontId="26" fillId="2" borderId="3" xfId="0" applyFont="1" applyFill="1" applyBorder="1" applyAlignment="1">
      <alignment horizontal="center" vertical="top" wrapText="1"/>
    </xf>
    <xf numFmtId="0" fontId="29" fillId="2" borderId="9" xfId="0" applyFont="1" applyFill="1" applyBorder="1" applyAlignment="1">
      <alignment horizontal="center" vertical="top" wrapText="1"/>
    </xf>
    <xf numFmtId="0" fontId="29" fillId="2" borderId="2" xfId="0" applyFont="1" applyFill="1" applyBorder="1" applyAlignment="1">
      <alignment horizontal="center" vertical="top" wrapText="1"/>
    </xf>
    <xf numFmtId="43" fontId="44" fillId="2" borderId="9" xfId="0" applyNumberFormat="1" applyFont="1" applyFill="1" applyBorder="1" applyAlignment="1">
      <alignment vertical="top" wrapText="1"/>
    </xf>
    <xf numFmtId="0" fontId="44" fillId="2" borderId="2" xfId="0" applyFont="1" applyFill="1" applyBorder="1" applyAlignment="1">
      <alignment vertical="top" wrapText="1"/>
    </xf>
    <xf numFmtId="0" fontId="16" fillId="0" borderId="12" xfId="0" applyFont="1" applyBorder="1" applyAlignment="1">
      <alignment horizontal="center" vertical="top"/>
    </xf>
    <xf numFmtId="0" fontId="21" fillId="3" borderId="9" xfId="0" applyFont="1" applyFill="1" applyBorder="1" applyAlignment="1"/>
    <xf numFmtId="0" fontId="21" fillId="3" borderId="2" xfId="0" applyFont="1" applyFill="1" applyBorder="1" applyAlignment="1"/>
    <xf numFmtId="0" fontId="21" fillId="4" borderId="6"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9" xfId="0" applyFont="1" applyFill="1" applyBorder="1" applyAlignment="1">
      <alignment horizontal="center" vertical="top"/>
    </xf>
    <xf numFmtId="0" fontId="21" fillId="4" borderId="2" xfId="0" applyFont="1" applyFill="1" applyBorder="1" applyAlignment="1">
      <alignment horizontal="center" vertical="top"/>
    </xf>
    <xf numFmtId="0" fontId="20" fillId="2" borderId="9" xfId="0" applyFont="1" applyFill="1" applyBorder="1" applyAlignment="1">
      <alignment horizontal="center" vertical="top" wrapText="1"/>
    </xf>
    <xf numFmtId="0" fontId="20" fillId="2" borderId="2" xfId="0" applyFont="1" applyFill="1" applyBorder="1" applyAlignment="1">
      <alignment horizontal="center" vertical="top" wrapText="1"/>
    </xf>
    <xf numFmtId="0" fontId="25" fillId="0" borderId="12" xfId="0" applyFont="1" applyBorder="1" applyAlignment="1">
      <alignment horizontal="center" wrapText="1"/>
    </xf>
    <xf numFmtId="43" fontId="32" fillId="3" borderId="10" xfId="1" applyFont="1" applyFill="1" applyBorder="1" applyAlignment="1">
      <alignment horizontal="center" vertical="center" wrapText="1"/>
    </xf>
    <xf numFmtId="43" fontId="32" fillId="3" borderId="2" xfId="1" applyFont="1" applyFill="1" applyBorder="1" applyAlignment="1">
      <alignment horizontal="center" vertical="center" wrapText="1"/>
    </xf>
    <xf numFmtId="43" fontId="16" fillId="0" borderId="12" xfId="1" applyFont="1" applyBorder="1" applyAlignment="1">
      <alignment horizontal="center" vertical="center" wrapText="1"/>
    </xf>
    <xf numFmtId="43" fontId="45" fillId="2" borderId="1" xfId="1" applyFont="1" applyFill="1" applyBorder="1" applyAlignment="1">
      <alignment horizontal="center" vertical="center" wrapText="1"/>
    </xf>
    <xf numFmtId="43" fontId="45" fillId="2" borderId="7" xfId="1" applyFont="1" applyFill="1" applyBorder="1" applyAlignment="1">
      <alignment horizontal="center" vertical="center" wrapText="1"/>
    </xf>
    <xf numFmtId="43" fontId="45" fillId="2" borderId="6" xfId="1" applyFont="1" applyFill="1" applyBorder="1" applyAlignment="1">
      <alignment horizontal="center" vertical="center" wrapText="1"/>
    </xf>
    <xf numFmtId="43" fontId="45" fillId="2" borderId="3" xfId="1" applyFont="1" applyFill="1" applyBorder="1" applyAlignment="1">
      <alignment horizontal="center" vertical="center" wrapText="1"/>
    </xf>
    <xf numFmtId="43" fontId="17" fillId="2" borderId="1" xfId="1" applyFont="1" applyFill="1" applyBorder="1" applyAlignment="1">
      <alignment horizontal="center" vertical="center" wrapText="1"/>
    </xf>
    <xf numFmtId="43" fontId="17" fillId="2" borderId="7" xfId="1" applyFont="1" applyFill="1" applyBorder="1" applyAlignment="1">
      <alignment horizontal="center" vertical="center" wrapText="1"/>
    </xf>
    <xf numFmtId="43" fontId="17" fillId="2" borderId="3" xfId="1" applyFont="1" applyFill="1" applyBorder="1" applyAlignment="1">
      <alignment horizontal="center" vertical="center" wrapText="1"/>
    </xf>
    <xf numFmtId="43" fontId="17" fillId="5" borderId="7" xfId="1" applyFont="1" applyFill="1" applyBorder="1" applyAlignment="1">
      <alignment horizontal="center" vertical="center" wrapText="1"/>
    </xf>
    <xf numFmtId="43" fontId="17" fillId="5" borderId="3" xfId="1" applyFont="1" applyFill="1" applyBorder="1" applyAlignment="1">
      <alignment horizontal="center" vertical="center" wrapText="1"/>
    </xf>
    <xf numFmtId="43" fontId="45" fillId="5" borderId="7" xfId="1" applyFont="1" applyFill="1" applyBorder="1" applyAlignment="1">
      <alignment horizontal="center" vertical="center" wrapText="1"/>
    </xf>
    <xf numFmtId="43" fontId="45" fillId="5" borderId="3" xfId="1" applyFont="1" applyFill="1" applyBorder="1" applyAlignment="1">
      <alignment horizontal="center" vertical="center" wrapText="1"/>
    </xf>
    <xf numFmtId="43" fontId="14" fillId="0" borderId="0" xfId="1" applyFont="1" applyAlignment="1">
      <alignment horizontal="center" vertical="center"/>
    </xf>
  </cellXfs>
  <cellStyles count="5">
    <cellStyle name="Millares" xfId="1" builtinId="3"/>
    <cellStyle name="Moneda 2" xfId="2"/>
    <cellStyle name="Normal" xfId="0" builtinId="0"/>
    <cellStyle name="Normal 3" xfId="3"/>
    <cellStyle name="TableStyleLigh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F19"/>
  <sheetViews>
    <sheetView workbookViewId="0">
      <selection activeCell="H16" sqref="H16"/>
    </sheetView>
  </sheetViews>
  <sheetFormatPr baseColWidth="10" defaultRowHeight="15"/>
  <cols>
    <col min="2" max="2" width="55.140625" bestFit="1" customWidth="1"/>
    <col min="3" max="3" width="21.5703125" customWidth="1"/>
    <col min="4" max="5" width="21" bestFit="1" customWidth="1"/>
    <col min="6" max="6" width="22" bestFit="1" customWidth="1"/>
  </cols>
  <sheetData>
    <row r="1" spans="1:6" ht="42" customHeight="1" thickBot="1">
      <c r="A1" s="263" t="s">
        <v>1371</v>
      </c>
      <c r="B1" s="264"/>
      <c r="C1" s="265"/>
      <c r="D1" s="266" t="s">
        <v>1370</v>
      </c>
      <c r="E1" s="267"/>
      <c r="F1" s="267"/>
    </row>
    <row r="2" spans="1:6" ht="19.5" thickBot="1">
      <c r="A2" s="268" t="s">
        <v>683</v>
      </c>
      <c r="B2" s="269"/>
      <c r="C2" s="269"/>
      <c r="D2" s="269"/>
      <c r="E2" s="269"/>
      <c r="F2" s="260" t="s">
        <v>684</v>
      </c>
    </row>
    <row r="3" spans="1:6" ht="63.75" thickBot="1">
      <c r="A3" s="261" t="s">
        <v>685</v>
      </c>
      <c r="B3" s="261" t="s">
        <v>105</v>
      </c>
      <c r="C3" s="262" t="s">
        <v>1505</v>
      </c>
      <c r="D3" s="262" t="s">
        <v>1506</v>
      </c>
      <c r="E3" s="261" t="s">
        <v>1372</v>
      </c>
      <c r="F3" s="261" t="s">
        <v>1373</v>
      </c>
    </row>
    <row r="4" spans="1:6" ht="16.5" customHeight="1" thickBot="1">
      <c r="A4" s="257"/>
      <c r="B4" s="120" t="s">
        <v>686</v>
      </c>
      <c r="C4" s="121" t="s">
        <v>1</v>
      </c>
      <c r="D4" s="121" t="s">
        <v>1</v>
      </c>
      <c r="E4" s="121" t="s">
        <v>1</v>
      </c>
      <c r="F4" s="121" t="s">
        <v>1</v>
      </c>
    </row>
    <row r="5" spans="1:6" ht="21.75" thickBot="1">
      <c r="A5" s="122">
        <v>1000</v>
      </c>
      <c r="B5" s="123" t="s">
        <v>2</v>
      </c>
      <c r="C5" s="259">
        <v>647429316</v>
      </c>
      <c r="D5" s="259">
        <v>647429315.52000022</v>
      </c>
      <c r="E5" s="259">
        <v>632318535.73000002</v>
      </c>
      <c r="F5" s="259">
        <v>685459982</v>
      </c>
    </row>
    <row r="6" spans="1:6" ht="21.75" thickBot="1">
      <c r="A6" s="122">
        <v>2000</v>
      </c>
      <c r="B6" s="123" t="s">
        <v>3</v>
      </c>
      <c r="C6" s="259">
        <v>110791884</v>
      </c>
      <c r="D6" s="259">
        <v>110650149.59999999</v>
      </c>
      <c r="E6" s="259">
        <v>107752844.28</v>
      </c>
      <c r="F6" s="259">
        <v>87276660.875999987</v>
      </c>
    </row>
    <row r="7" spans="1:6" ht="21.75" thickBot="1">
      <c r="A7" s="122">
        <v>3000</v>
      </c>
      <c r="B7" s="123" t="s">
        <v>4</v>
      </c>
      <c r="C7" s="259">
        <v>492982785</v>
      </c>
      <c r="D7" s="259">
        <v>490446785.39999998</v>
      </c>
      <c r="E7" s="259">
        <v>488665713.75</v>
      </c>
      <c r="F7" s="259">
        <v>427400332.2468428</v>
      </c>
    </row>
    <row r="8" spans="1:6" ht="21.75" thickBot="1">
      <c r="A8" s="122">
        <v>4000</v>
      </c>
      <c r="B8" s="123" t="s">
        <v>687</v>
      </c>
      <c r="C8" s="259">
        <v>144183914</v>
      </c>
      <c r="D8" s="259">
        <v>148621274.03000006</v>
      </c>
      <c r="E8" s="259">
        <v>147578362.63000003</v>
      </c>
      <c r="F8" s="259">
        <v>155580167.92000002</v>
      </c>
    </row>
    <row r="9" spans="1:6" ht="21.75" thickBot="1">
      <c r="A9" s="122">
        <v>5000</v>
      </c>
      <c r="B9" s="123" t="s">
        <v>6</v>
      </c>
      <c r="C9" s="259">
        <v>38359441</v>
      </c>
      <c r="D9" s="259">
        <v>41037175.68</v>
      </c>
      <c r="E9" s="259">
        <v>38899650.380000003</v>
      </c>
      <c r="F9" s="259">
        <v>7054772.7695000004</v>
      </c>
    </row>
    <row r="10" spans="1:6" ht="21.75" thickBot="1">
      <c r="A10" s="122">
        <v>6000</v>
      </c>
      <c r="B10" s="123" t="s">
        <v>7</v>
      </c>
      <c r="C10" s="259">
        <v>353988530</v>
      </c>
      <c r="D10" s="259">
        <v>349551170.75</v>
      </c>
      <c r="E10" s="259">
        <v>288664859.61000007</v>
      </c>
      <c r="F10" s="259">
        <v>232226011.37549999</v>
      </c>
    </row>
    <row r="11" spans="1:6" ht="21.75" thickBot="1">
      <c r="A11" s="122">
        <v>7000</v>
      </c>
      <c r="B11" s="123" t="s">
        <v>688</v>
      </c>
      <c r="C11" s="259"/>
      <c r="D11" s="259"/>
      <c r="E11" s="259"/>
      <c r="F11" s="259">
        <v>8500000</v>
      </c>
    </row>
    <row r="12" spans="1:6" ht="21.75" thickBot="1">
      <c r="A12" s="122">
        <v>8000</v>
      </c>
      <c r="B12" s="123" t="s">
        <v>9</v>
      </c>
      <c r="C12" s="259"/>
      <c r="D12" s="259"/>
      <c r="E12" s="259"/>
      <c r="F12" s="259"/>
    </row>
    <row r="13" spans="1:6" ht="21.75" thickBot="1">
      <c r="A13" s="122">
        <v>9000</v>
      </c>
      <c r="B13" s="123" t="s">
        <v>689</v>
      </c>
      <c r="C13" s="259">
        <v>63419713</v>
      </c>
      <c r="D13" s="259">
        <v>63419712.940000013</v>
      </c>
      <c r="E13" s="259">
        <v>62627303.409999996</v>
      </c>
      <c r="F13" s="259">
        <v>41029358.450000003</v>
      </c>
    </row>
    <row r="14" spans="1:6" ht="15.75">
      <c r="B14" s="203" t="s">
        <v>1504</v>
      </c>
      <c r="C14" s="258"/>
      <c r="D14" s="258"/>
      <c r="E14" s="258"/>
      <c r="F14" s="258"/>
    </row>
    <row r="15" spans="1:6">
      <c r="D15" s="216"/>
    </row>
    <row r="17" spans="3:3">
      <c r="C17" s="216"/>
    </row>
    <row r="19" spans="3:3">
      <c r="C19" s="216"/>
    </row>
  </sheetData>
  <mergeCells count="3">
    <mergeCell ref="A1:C1"/>
    <mergeCell ref="D1:F1"/>
    <mergeCell ref="A2:E2"/>
  </mergeCells>
  <pageMargins left="0.70866141732283472" right="0.70866141732283472" top="0.74803149606299213" bottom="0.74803149606299213" header="0.31496062992125984" footer="0.31496062992125984"/>
  <pageSetup paperSize="5" orientation="landscape" verticalDpi="0" r:id="rId1"/>
  <legacyDrawing r:id="rId2"/>
</worksheet>
</file>

<file path=xl/worksheets/sheet10.xml><?xml version="1.0" encoding="utf-8"?>
<worksheet xmlns="http://schemas.openxmlformats.org/spreadsheetml/2006/main" xmlns:r="http://schemas.openxmlformats.org/officeDocument/2006/relationships">
  <sheetPr>
    <tabColor theme="3" tint="0.39997558519241921"/>
  </sheetPr>
  <dimension ref="A1:E6"/>
  <sheetViews>
    <sheetView workbookViewId="0">
      <selection activeCell="D9" sqref="D9"/>
    </sheetView>
  </sheetViews>
  <sheetFormatPr baseColWidth="10" defaultRowHeight="15"/>
  <cols>
    <col min="5" max="5" width="22.5703125" bestFit="1" customWidth="1"/>
  </cols>
  <sheetData>
    <row r="1" spans="1:5" ht="15.75" thickBot="1">
      <c r="A1" s="270" t="s">
        <v>988</v>
      </c>
      <c r="B1" s="270"/>
      <c r="C1" s="270"/>
      <c r="D1" s="270"/>
      <c r="E1" s="270"/>
    </row>
    <row r="2" spans="1:5" ht="15.75" thickBot="1">
      <c r="A2" s="293" t="s">
        <v>31</v>
      </c>
      <c r="B2" s="294"/>
      <c r="C2" s="181" t="s">
        <v>27</v>
      </c>
      <c r="D2" s="181" t="s">
        <v>32</v>
      </c>
      <c r="E2" s="181" t="s">
        <v>987</v>
      </c>
    </row>
    <row r="3" spans="1:5">
      <c r="A3" s="295" t="s">
        <v>988</v>
      </c>
      <c r="B3" s="296"/>
      <c r="C3" s="182" t="s">
        <v>989</v>
      </c>
      <c r="D3" s="301"/>
      <c r="E3" s="301" t="s">
        <v>990</v>
      </c>
    </row>
    <row r="4" spans="1:5">
      <c r="A4" s="297"/>
      <c r="B4" s="298"/>
      <c r="C4" s="250">
        <v>40000</v>
      </c>
      <c r="D4" s="302"/>
      <c r="E4" s="302"/>
    </row>
    <row r="5" spans="1:5" ht="15.75" thickBot="1">
      <c r="A5" s="299"/>
      <c r="B5" s="300"/>
      <c r="C5" s="183"/>
      <c r="D5" s="303"/>
      <c r="E5" s="303"/>
    </row>
    <row r="6" spans="1:5" ht="15.75" thickBot="1">
      <c r="A6" s="291" t="s">
        <v>30</v>
      </c>
      <c r="B6" s="292"/>
      <c r="C6" s="249">
        <f>C4</f>
        <v>40000</v>
      </c>
      <c r="D6" s="184"/>
      <c r="E6" s="184"/>
    </row>
  </sheetData>
  <mergeCells count="6">
    <mergeCell ref="A6:B6"/>
    <mergeCell ref="A1:E1"/>
    <mergeCell ref="A2:B2"/>
    <mergeCell ref="A3:B5"/>
    <mergeCell ref="D3:D5"/>
    <mergeCell ref="E3: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3" tint="0.39997558519241921"/>
  </sheetPr>
  <dimension ref="A1:B11"/>
  <sheetViews>
    <sheetView workbookViewId="0">
      <selection activeCell="C28" sqref="C28"/>
    </sheetView>
  </sheetViews>
  <sheetFormatPr baseColWidth="10" defaultRowHeight="15"/>
  <cols>
    <col min="1" max="1" width="19" customWidth="1"/>
  </cols>
  <sheetData>
    <row r="1" spans="1:2" ht="15.75" thickBot="1">
      <c r="A1" s="270" t="s">
        <v>1044</v>
      </c>
      <c r="B1" s="270"/>
    </row>
    <row r="2" spans="1:2" ht="15.75" thickBot="1">
      <c r="A2" s="84" t="s">
        <v>105</v>
      </c>
      <c r="B2" s="117" t="s">
        <v>133</v>
      </c>
    </row>
    <row r="3" spans="1:2" ht="15.75" thickBot="1">
      <c r="A3" s="93" t="s">
        <v>991</v>
      </c>
      <c r="B3" s="125"/>
    </row>
    <row r="4" spans="1:2" ht="15.75" thickBot="1">
      <c r="A4" s="93" t="s">
        <v>992</v>
      </c>
      <c r="B4" s="125"/>
    </row>
    <row r="5" spans="1:2" ht="30.75" thickBot="1">
      <c r="A5" s="93" t="s">
        <v>993</v>
      </c>
      <c r="B5" s="125"/>
    </row>
    <row r="6" spans="1:2" ht="15.75" thickBot="1">
      <c r="A6" s="93" t="s">
        <v>994</v>
      </c>
      <c r="B6" s="125"/>
    </row>
    <row r="7" spans="1:2" ht="45.75" thickBot="1">
      <c r="A7" s="93" t="s">
        <v>995</v>
      </c>
      <c r="B7" s="125"/>
    </row>
    <row r="8" spans="1:2" ht="15.75" thickBot="1">
      <c r="A8" s="93" t="s">
        <v>996</v>
      </c>
      <c r="B8" s="125"/>
    </row>
    <row r="9" spans="1:2" ht="30.75" thickBot="1">
      <c r="A9" s="93" t="s">
        <v>997</v>
      </c>
      <c r="B9" s="125"/>
    </row>
    <row r="10" spans="1:2" ht="15.75" thickBot="1">
      <c r="A10" s="93" t="s">
        <v>1</v>
      </c>
      <c r="B10" s="125"/>
    </row>
    <row r="11" spans="1:2">
      <c r="A11" s="225" t="s">
        <v>998</v>
      </c>
    </row>
  </sheetData>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theme="3" tint="0.39997558519241921"/>
  </sheetPr>
  <dimension ref="A1:D15"/>
  <sheetViews>
    <sheetView workbookViewId="0">
      <selection activeCell="A2" sqref="A2:D2"/>
    </sheetView>
  </sheetViews>
  <sheetFormatPr baseColWidth="10" defaultRowHeight="15"/>
  <cols>
    <col min="1" max="1" width="10.42578125" customWidth="1"/>
    <col min="2" max="2" width="13" customWidth="1"/>
    <col min="3" max="3" width="15.85546875" customWidth="1"/>
    <col min="4" max="4" width="24.28515625" customWidth="1"/>
  </cols>
  <sheetData>
    <row r="1" spans="1:4" ht="15" customHeight="1">
      <c r="A1" s="306" t="s">
        <v>118</v>
      </c>
      <c r="B1" s="307"/>
      <c r="C1" s="307"/>
      <c r="D1" s="308"/>
    </row>
    <row r="2" spans="1:4" ht="30" customHeight="1" thickBot="1">
      <c r="A2" s="309" t="s">
        <v>1045</v>
      </c>
      <c r="B2" s="310"/>
      <c r="C2" s="310"/>
      <c r="D2" s="311"/>
    </row>
    <row r="3" spans="1:4" ht="15.75" thickBot="1">
      <c r="A3" s="312" t="s">
        <v>105</v>
      </c>
      <c r="B3" s="313"/>
      <c r="C3" s="314"/>
      <c r="D3" s="39" t="s">
        <v>118</v>
      </c>
    </row>
    <row r="4" spans="1:4" ht="30" customHeight="1" thickBot="1">
      <c r="A4" s="312" t="s">
        <v>106</v>
      </c>
      <c r="B4" s="313"/>
      <c r="C4" s="315"/>
      <c r="D4" s="46">
        <v>1644527285.6378429</v>
      </c>
    </row>
    <row r="5" spans="1:4" ht="30" customHeight="1" thickBot="1">
      <c r="A5" s="312" t="s">
        <v>107</v>
      </c>
      <c r="B5" s="313"/>
      <c r="C5" s="315"/>
      <c r="D5" s="46">
        <f>161501122.17+16626692.5</f>
        <v>178127814.66999999</v>
      </c>
    </row>
    <row r="6" spans="1:4" ht="45.75" thickBot="1">
      <c r="A6" s="41"/>
      <c r="B6" s="6" t="s">
        <v>108</v>
      </c>
      <c r="C6" s="316"/>
      <c r="D6" s="47">
        <v>19626692.5</v>
      </c>
    </row>
    <row r="7" spans="1:4" ht="45.75" thickBot="1">
      <c r="A7" s="304"/>
      <c r="B7" s="305"/>
      <c r="C7" s="6" t="s">
        <v>109</v>
      </c>
      <c r="D7" s="47"/>
    </row>
    <row r="8" spans="1:4" ht="45.75" thickBot="1">
      <c r="A8" s="304"/>
      <c r="B8" s="305"/>
      <c r="C8" s="6" t="s">
        <v>110</v>
      </c>
      <c r="D8" s="46">
        <v>19626692.5</v>
      </c>
    </row>
    <row r="9" spans="1:4" ht="45.75" thickBot="1">
      <c r="A9" s="41"/>
      <c r="B9" s="42" t="s">
        <v>111</v>
      </c>
      <c r="C9" s="43"/>
      <c r="D9" s="46"/>
    </row>
    <row r="10" spans="1:4" ht="45.75" thickBot="1">
      <c r="A10" s="304"/>
      <c r="B10" s="305"/>
      <c r="C10" s="44" t="s">
        <v>112</v>
      </c>
      <c r="D10" s="46"/>
    </row>
    <row r="11" spans="1:4" ht="45.75" thickBot="1">
      <c r="A11" s="304"/>
      <c r="B11" s="305"/>
      <c r="C11" s="44" t="s">
        <v>113</v>
      </c>
      <c r="D11" s="46">
        <f>D9-D10</f>
        <v>0</v>
      </c>
    </row>
    <row r="12" spans="1:4" ht="45.75" thickBot="1">
      <c r="A12" s="41"/>
      <c r="B12" s="6" t="s">
        <v>114</v>
      </c>
      <c r="C12" s="43"/>
      <c r="D12" s="46">
        <f>D5-D6-D9</f>
        <v>158501122.16999999</v>
      </c>
    </row>
    <row r="13" spans="1:4" ht="45.75" thickBot="1">
      <c r="A13" s="304"/>
      <c r="B13" s="305"/>
      <c r="C13" s="6" t="s">
        <v>115</v>
      </c>
      <c r="D13" s="46">
        <v>155620604.94</v>
      </c>
    </row>
    <row r="14" spans="1:4" ht="45.75" thickBot="1">
      <c r="A14" s="304"/>
      <c r="B14" s="305"/>
      <c r="C14" s="6" t="s">
        <v>116</v>
      </c>
      <c r="D14" s="46">
        <f>D12-D13</f>
        <v>2880517.2299999893</v>
      </c>
    </row>
    <row r="15" spans="1:4" ht="45.75" thickBot="1">
      <c r="A15" s="45"/>
      <c r="B15" s="42" t="s">
        <v>117</v>
      </c>
      <c r="C15" s="43"/>
      <c r="D15" s="40"/>
    </row>
  </sheetData>
  <mergeCells count="9">
    <mergeCell ref="A7:B8"/>
    <mergeCell ref="A10:B11"/>
    <mergeCell ref="A13:B14"/>
    <mergeCell ref="A1:D1"/>
    <mergeCell ref="A2:D2"/>
    <mergeCell ref="A3:B3"/>
    <mergeCell ref="C3:C6"/>
    <mergeCell ref="A4:B4"/>
    <mergeCell ref="A5:B5"/>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sheetPr>
    <tabColor theme="3" tint="0.39997558519241921"/>
  </sheetPr>
  <dimension ref="A1:C6"/>
  <sheetViews>
    <sheetView workbookViewId="0">
      <selection activeCell="H30" sqref="H30"/>
    </sheetView>
  </sheetViews>
  <sheetFormatPr baseColWidth="10" defaultRowHeight="15"/>
  <cols>
    <col min="2" max="2" width="13.42578125" customWidth="1"/>
    <col min="3" max="3" width="22.85546875" bestFit="1" customWidth="1"/>
  </cols>
  <sheetData>
    <row r="1" spans="1:3" ht="15.75" thickBot="1">
      <c r="A1" s="270" t="s">
        <v>1053</v>
      </c>
      <c r="B1" s="270"/>
      <c r="C1" s="270"/>
    </row>
    <row r="2" spans="1:3" ht="15.75" thickBot="1">
      <c r="A2" s="84" t="s">
        <v>31</v>
      </c>
      <c r="B2" s="119" t="s">
        <v>105</v>
      </c>
      <c r="C2" s="119" t="s">
        <v>586</v>
      </c>
    </row>
    <row r="3" spans="1:3" ht="30.75" thickBot="1">
      <c r="A3" s="93"/>
      <c r="B3" s="185" t="s">
        <v>999</v>
      </c>
      <c r="C3" s="83" t="s">
        <v>144</v>
      </c>
    </row>
    <row r="4" spans="1:3" ht="30.75" thickBot="1">
      <c r="A4" s="93"/>
      <c r="B4" s="185" t="s">
        <v>1000</v>
      </c>
      <c r="C4" s="83" t="s">
        <v>144</v>
      </c>
    </row>
    <row r="5" spans="1:3" ht="15.75" thickBot="1">
      <c r="A5" s="317" t="s">
        <v>1</v>
      </c>
      <c r="B5" s="318"/>
      <c r="C5" s="83" t="s">
        <v>144</v>
      </c>
    </row>
    <row r="6" spans="1:3">
      <c r="A6" s="225" t="s">
        <v>1001</v>
      </c>
    </row>
  </sheetData>
  <mergeCells count="2">
    <mergeCell ref="A5:B5"/>
    <mergeCell ref="A1:C1"/>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theme="3" tint="0.39997558519241921"/>
  </sheetPr>
  <dimension ref="A1:E12"/>
  <sheetViews>
    <sheetView workbookViewId="0">
      <selection activeCell="B22" sqref="B22"/>
    </sheetView>
  </sheetViews>
  <sheetFormatPr baseColWidth="10" defaultRowHeight="15"/>
  <cols>
    <col min="1" max="1" width="14.7109375" customWidth="1"/>
    <col min="2" max="2" width="14.140625" bestFit="1" customWidth="1"/>
    <col min="3" max="3" width="19.140625" bestFit="1" customWidth="1"/>
    <col min="4" max="4" width="12.7109375" bestFit="1" customWidth="1"/>
    <col min="5" max="5" width="18.7109375" bestFit="1" customWidth="1"/>
  </cols>
  <sheetData>
    <row r="1" spans="1:5" ht="15.75" thickBot="1">
      <c r="A1" s="270" t="s">
        <v>1376</v>
      </c>
      <c r="B1" s="270"/>
      <c r="C1" s="270"/>
      <c r="D1" s="270"/>
      <c r="E1" s="270"/>
    </row>
    <row r="2" spans="1:5">
      <c r="A2" s="319" t="s">
        <v>602</v>
      </c>
      <c r="B2" s="319" t="s">
        <v>1</v>
      </c>
      <c r="C2" s="319" t="s">
        <v>1002</v>
      </c>
      <c r="D2" s="186" t="s">
        <v>1003</v>
      </c>
      <c r="E2" s="319" t="s">
        <v>1005</v>
      </c>
    </row>
    <row r="3" spans="1:5" ht="15.75" thickBot="1">
      <c r="A3" s="320"/>
      <c r="B3" s="320"/>
      <c r="C3" s="320"/>
      <c r="D3" s="187" t="s">
        <v>1004</v>
      </c>
      <c r="E3" s="320"/>
    </row>
    <row r="4" spans="1:5" ht="30.75" thickBot="1">
      <c r="A4" s="93" t="s">
        <v>1006</v>
      </c>
      <c r="B4" s="126">
        <v>30778977.379999995</v>
      </c>
      <c r="C4" s="126">
        <f>$B$4/3</f>
        <v>10259659.126666665</v>
      </c>
      <c r="D4" s="126">
        <f t="shared" ref="D4:E4" si="0">$B$4/3</f>
        <v>10259659.126666665</v>
      </c>
      <c r="E4" s="126">
        <f t="shared" si="0"/>
        <v>10259659.126666665</v>
      </c>
    </row>
    <row r="5" spans="1:5" ht="30.75" thickBot="1">
      <c r="A5" s="93" t="s">
        <v>1007</v>
      </c>
      <c r="B5" s="126">
        <v>10250381.039999999</v>
      </c>
      <c r="C5" s="126">
        <f>$B$5/3</f>
        <v>3416793.6799999997</v>
      </c>
      <c r="D5" s="126">
        <f t="shared" ref="D5:E5" si="1">$B$5/3</f>
        <v>3416793.6799999997</v>
      </c>
      <c r="E5" s="126">
        <f t="shared" si="1"/>
        <v>3416793.6799999997</v>
      </c>
    </row>
    <row r="6" spans="1:5" ht="15.75" thickBot="1">
      <c r="A6" s="93" t="s">
        <v>1</v>
      </c>
      <c r="B6" s="130">
        <f>B4+B5</f>
        <v>41029358.419999994</v>
      </c>
      <c r="C6" s="130">
        <f t="shared" ref="C6:E6" si="2">C4+C5</f>
        <v>13676452.806666665</v>
      </c>
      <c r="D6" s="130">
        <f t="shared" si="2"/>
        <v>13676452.806666665</v>
      </c>
      <c r="E6" s="130">
        <f t="shared" si="2"/>
        <v>13676452.806666665</v>
      </c>
    </row>
    <row r="11" spans="1:5">
      <c r="B11" s="216"/>
    </row>
    <row r="12" spans="1:5">
      <c r="B12" s="216"/>
    </row>
  </sheetData>
  <mergeCells count="5">
    <mergeCell ref="A2:A3"/>
    <mergeCell ref="B2:B3"/>
    <mergeCell ref="C2:C3"/>
    <mergeCell ref="E2:E3"/>
    <mergeCell ref="A1:E1"/>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3" tint="0.39997558519241921"/>
  </sheetPr>
  <dimension ref="A1:G12"/>
  <sheetViews>
    <sheetView workbookViewId="0">
      <selection activeCell="A2" sqref="A2:A3"/>
    </sheetView>
  </sheetViews>
  <sheetFormatPr baseColWidth="10" defaultRowHeight="15"/>
  <cols>
    <col min="1" max="1" width="32.28515625" customWidth="1"/>
    <col min="2" max="2" width="40.7109375" customWidth="1"/>
    <col min="3" max="3" width="14.7109375" bestFit="1" customWidth="1"/>
    <col min="4" max="4" width="13.5703125" bestFit="1" customWidth="1"/>
    <col min="5" max="5" width="23.85546875" customWidth="1"/>
    <col min="6" max="6" width="20.85546875" customWidth="1"/>
    <col min="7" max="7" width="13.5703125" bestFit="1" customWidth="1"/>
  </cols>
  <sheetData>
    <row r="1" spans="1:7" ht="15.75" thickBot="1">
      <c r="A1" s="270" t="s">
        <v>1008</v>
      </c>
      <c r="B1" s="270"/>
      <c r="C1" s="270"/>
      <c r="D1" s="270"/>
      <c r="E1" s="270"/>
      <c r="F1" s="270"/>
      <c r="G1" s="270"/>
    </row>
    <row r="2" spans="1:7">
      <c r="A2" s="321" t="s">
        <v>119</v>
      </c>
      <c r="B2" s="323" t="s">
        <v>120</v>
      </c>
      <c r="C2" s="321" t="s">
        <v>121</v>
      </c>
      <c r="D2" s="321" t="s">
        <v>122</v>
      </c>
      <c r="E2" s="48" t="s">
        <v>123</v>
      </c>
      <c r="F2" s="321" t="s">
        <v>125</v>
      </c>
      <c r="G2" s="321" t="s">
        <v>1</v>
      </c>
    </row>
    <row r="3" spans="1:7" ht="15.75" thickBot="1">
      <c r="A3" s="322"/>
      <c r="B3" s="324"/>
      <c r="C3" s="322"/>
      <c r="D3" s="322"/>
      <c r="E3" s="49" t="s">
        <v>124</v>
      </c>
      <c r="F3" s="322"/>
      <c r="G3" s="322"/>
    </row>
    <row r="4" spans="1:7" ht="15.75" thickBot="1">
      <c r="A4" s="50" t="s">
        <v>126</v>
      </c>
      <c r="B4" s="43" t="s">
        <v>1377</v>
      </c>
      <c r="C4" s="32">
        <v>8323142.6200000001</v>
      </c>
      <c r="D4" s="32">
        <v>8964944.8800000008</v>
      </c>
      <c r="E4" s="43" t="s">
        <v>1383</v>
      </c>
      <c r="F4" s="43" t="s">
        <v>128</v>
      </c>
      <c r="G4" s="53">
        <f>C4+D4</f>
        <v>17288087.5</v>
      </c>
    </row>
    <row r="5" spans="1:7" ht="15.75" thickBot="1">
      <c r="A5" s="50" t="s">
        <v>126</v>
      </c>
      <c r="B5" s="43" t="s">
        <v>1379</v>
      </c>
      <c r="C5" s="32">
        <v>8484848.5299999993</v>
      </c>
      <c r="D5" s="32">
        <v>143495.75</v>
      </c>
      <c r="E5" s="43" t="s">
        <v>1382</v>
      </c>
      <c r="F5" s="43" t="s">
        <v>129</v>
      </c>
      <c r="G5" s="53">
        <f>C5+D5</f>
        <v>8628344.2799999993</v>
      </c>
    </row>
    <row r="6" spans="1:7" ht="15.75" thickBot="1">
      <c r="A6" s="50" t="s">
        <v>126</v>
      </c>
      <c r="B6" s="43" t="s">
        <v>1378</v>
      </c>
      <c r="C6" s="32">
        <v>9420495.4700000007</v>
      </c>
      <c r="D6" s="32">
        <v>974661.12</v>
      </c>
      <c r="E6" s="43" t="s">
        <v>1386</v>
      </c>
      <c r="F6" s="43" t="s">
        <v>130</v>
      </c>
      <c r="G6" s="53">
        <f>C6+D6</f>
        <v>10395156.59</v>
      </c>
    </row>
    <row r="7" spans="1:7" ht="15.75" thickBot="1">
      <c r="A7" s="50" t="s">
        <v>127</v>
      </c>
      <c r="B7" s="43" t="s">
        <v>1381</v>
      </c>
      <c r="C7" s="32">
        <v>1326000</v>
      </c>
      <c r="D7" s="32">
        <v>52263.53</v>
      </c>
      <c r="E7" s="43" t="s">
        <v>1384</v>
      </c>
      <c r="F7" s="43" t="s">
        <v>143</v>
      </c>
      <c r="G7" s="53">
        <f>C7+D7</f>
        <v>1378263.53</v>
      </c>
    </row>
    <row r="8" spans="1:7" ht="15.75" thickBot="1">
      <c r="A8" s="50" t="s">
        <v>126</v>
      </c>
      <c r="B8" s="43" t="s">
        <v>1380</v>
      </c>
      <c r="C8" s="32">
        <v>3224490.76</v>
      </c>
      <c r="D8" s="32">
        <v>115015.76</v>
      </c>
      <c r="E8" s="43" t="s">
        <v>1385</v>
      </c>
      <c r="F8" s="43" t="s">
        <v>131</v>
      </c>
      <c r="G8" s="53">
        <f>C8+D8</f>
        <v>3339506.5199999996</v>
      </c>
    </row>
    <row r="9" spans="1:7" ht="15.75" thickBot="1">
      <c r="A9" s="51" t="s">
        <v>1</v>
      </c>
      <c r="B9" s="52"/>
      <c r="C9" s="54">
        <f>SUM(C4:C8)</f>
        <v>30778977.379999995</v>
      </c>
      <c r="D9" s="54">
        <f>SUM(D4:D8)</f>
        <v>10250381.039999999</v>
      </c>
      <c r="E9" s="52"/>
      <c r="F9" s="52"/>
      <c r="G9" s="54">
        <f>SUM(G4:G8)</f>
        <v>41029358.420000002</v>
      </c>
    </row>
    <row r="12" spans="1:7">
      <c r="C12" s="98"/>
      <c r="D12" s="98"/>
    </row>
  </sheetData>
  <mergeCells count="7">
    <mergeCell ref="A1:G1"/>
    <mergeCell ref="G2:G3"/>
    <mergeCell ref="A2:A3"/>
    <mergeCell ref="B2:B3"/>
    <mergeCell ref="C2:C3"/>
    <mergeCell ref="D2:D3"/>
    <mergeCell ref="F2: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theme="3" tint="0.39997558519241921"/>
  </sheetPr>
  <dimension ref="A1:E19"/>
  <sheetViews>
    <sheetView workbookViewId="0">
      <selection activeCell="A5" sqref="A5"/>
    </sheetView>
  </sheetViews>
  <sheetFormatPr baseColWidth="10" defaultRowHeight="15"/>
  <cols>
    <col min="1" max="1" width="24.140625" customWidth="1"/>
    <col min="2" max="2" width="33.85546875" customWidth="1"/>
    <col min="5" max="5" width="15.140625" bestFit="1" customWidth="1"/>
  </cols>
  <sheetData>
    <row r="1" spans="1:5" ht="15.75" thickBot="1">
      <c r="A1" s="273" t="s">
        <v>1009</v>
      </c>
      <c r="B1" s="273"/>
    </row>
    <row r="2" spans="1:5" ht="15.75" thickBot="1">
      <c r="A2" s="1" t="s">
        <v>132</v>
      </c>
      <c r="B2" s="2" t="s">
        <v>133</v>
      </c>
    </row>
    <row r="3" spans="1:5" ht="15.75" thickBot="1">
      <c r="A3" s="55" t="s">
        <v>134</v>
      </c>
      <c r="B3" s="227">
        <v>219500096</v>
      </c>
    </row>
    <row r="4" spans="1:5" ht="15.75" thickBot="1">
      <c r="A4" s="55" t="s">
        <v>135</v>
      </c>
      <c r="B4" s="95">
        <v>15381265</v>
      </c>
    </row>
    <row r="5" spans="1:5" ht="24" thickBot="1">
      <c r="A5" s="55" t="s">
        <v>136</v>
      </c>
      <c r="B5" s="95">
        <v>6929712</v>
      </c>
    </row>
    <row r="6" spans="1:5" ht="24" thickBot="1">
      <c r="A6" s="55" t="s">
        <v>1388</v>
      </c>
      <c r="B6" s="95">
        <v>483243</v>
      </c>
    </row>
    <row r="7" spans="1:5" ht="24" thickBot="1">
      <c r="A7" s="55" t="s">
        <v>1390</v>
      </c>
      <c r="B7" s="95">
        <v>2924014</v>
      </c>
    </row>
    <row r="8" spans="1:5" ht="15.75" thickBot="1">
      <c r="A8" s="55" t="s">
        <v>1389</v>
      </c>
      <c r="B8" s="95">
        <v>65696057</v>
      </c>
    </row>
    <row r="9" spans="1:5" ht="15.75" thickBot="1">
      <c r="A9" s="55" t="s">
        <v>137</v>
      </c>
      <c r="B9" s="95">
        <v>20053180</v>
      </c>
    </row>
    <row r="10" spans="1:5" ht="15.75" thickBot="1">
      <c r="A10" s="55" t="s">
        <v>138</v>
      </c>
      <c r="B10" s="95"/>
    </row>
    <row r="11" spans="1:5" ht="24" thickBot="1">
      <c r="A11" s="55" t="s">
        <v>139</v>
      </c>
      <c r="B11" s="95">
        <v>12569163</v>
      </c>
    </row>
    <row r="12" spans="1:5" ht="35.25" thickBot="1">
      <c r="A12" s="55" t="s">
        <v>140</v>
      </c>
      <c r="B12" s="95">
        <v>2522991</v>
      </c>
    </row>
    <row r="13" spans="1:5" ht="15.75" thickBot="1">
      <c r="A13" s="55" t="s">
        <v>141</v>
      </c>
      <c r="B13" s="56" t="s">
        <v>144</v>
      </c>
    </row>
    <row r="14" spans="1:5" ht="35.25" thickBot="1">
      <c r="A14" s="55" t="s">
        <v>142</v>
      </c>
      <c r="B14" s="56" t="s">
        <v>144</v>
      </c>
    </row>
    <row r="15" spans="1:5" ht="15.75" thickBot="1">
      <c r="A15" s="55" t="s">
        <v>1</v>
      </c>
      <c r="B15" s="57">
        <f>SUM(B3:B14)</f>
        <v>346059721</v>
      </c>
    </row>
    <row r="16" spans="1:5" ht="23.25">
      <c r="B16" s="96" t="s">
        <v>1143</v>
      </c>
      <c r="E16" s="72"/>
    </row>
    <row r="18" spans="2:5">
      <c r="E18" s="72"/>
    </row>
    <row r="19" spans="2:5">
      <c r="B19" s="98"/>
    </row>
  </sheetData>
  <mergeCells count="1">
    <mergeCell ref="A1:B1"/>
  </mergeCell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sheetPr>
    <tabColor theme="3" tint="0.39997558519241921"/>
  </sheetPr>
  <dimension ref="A1:D12"/>
  <sheetViews>
    <sheetView workbookViewId="0">
      <selection activeCell="C12" sqref="C12"/>
    </sheetView>
  </sheetViews>
  <sheetFormatPr baseColWidth="10" defaultRowHeight="15"/>
  <cols>
    <col min="2" max="2" width="26.42578125" customWidth="1"/>
    <col min="3" max="3" width="14.140625" bestFit="1" customWidth="1"/>
    <col min="4" max="4" width="15.140625" bestFit="1" customWidth="1"/>
  </cols>
  <sheetData>
    <row r="1" spans="1:4" ht="15.75" thickBot="1">
      <c r="A1" s="329" t="s">
        <v>1010</v>
      </c>
      <c r="B1" s="329"/>
      <c r="C1" s="329"/>
    </row>
    <row r="2" spans="1:4" ht="26.25" thickBot="1">
      <c r="A2" s="325" t="s">
        <v>31</v>
      </c>
      <c r="B2" s="326"/>
      <c r="C2" s="58" t="s">
        <v>145</v>
      </c>
    </row>
    <row r="3" spans="1:4" ht="27" thickBot="1">
      <c r="A3" s="59"/>
      <c r="B3" s="60" t="s">
        <v>146</v>
      </c>
      <c r="C3" s="63" t="s">
        <v>144</v>
      </c>
    </row>
    <row r="4" spans="1:4" ht="27" thickBot="1">
      <c r="A4" s="59"/>
      <c r="B4" s="60" t="s">
        <v>147</v>
      </c>
      <c r="C4" s="63" t="s">
        <v>144</v>
      </c>
    </row>
    <row r="5" spans="1:4" ht="39.75" thickBot="1">
      <c r="A5" s="61"/>
      <c r="B5" s="60" t="s">
        <v>148</v>
      </c>
      <c r="C5" s="64">
        <v>35160092</v>
      </c>
    </row>
    <row r="6" spans="1:4" ht="52.5" thickBot="1">
      <c r="A6" s="61"/>
      <c r="B6" s="60" t="s">
        <v>149</v>
      </c>
      <c r="C6" s="64">
        <v>217855248</v>
      </c>
    </row>
    <row r="7" spans="1:4" ht="27" thickBot="1">
      <c r="A7" s="61"/>
      <c r="B7" s="60" t="s">
        <v>150</v>
      </c>
      <c r="C7" s="64" t="s">
        <v>144</v>
      </c>
    </row>
    <row r="8" spans="1:4" ht="39.75" thickBot="1">
      <c r="A8" s="61"/>
      <c r="B8" s="60" t="s">
        <v>151</v>
      </c>
      <c r="C8" s="64" t="s">
        <v>144</v>
      </c>
    </row>
    <row r="9" spans="1:4" ht="39.75" thickBot="1">
      <c r="A9" s="61"/>
      <c r="B9" s="60" t="s">
        <v>152</v>
      </c>
      <c r="C9" s="64" t="s">
        <v>144</v>
      </c>
    </row>
    <row r="10" spans="1:4" ht="39.75" thickBot="1">
      <c r="A10" s="61"/>
      <c r="B10" s="60" t="s">
        <v>153</v>
      </c>
      <c r="C10" s="64" t="s">
        <v>144</v>
      </c>
    </row>
    <row r="11" spans="1:4" ht="15.75" thickBot="1">
      <c r="A11" s="62" t="s">
        <v>1</v>
      </c>
      <c r="B11" s="327">
        <f>C5+C6</f>
        <v>253015340</v>
      </c>
      <c r="C11" s="328"/>
      <c r="D11" s="72"/>
    </row>
    <row r="12" spans="1:4" ht="57">
      <c r="C12" s="96" t="s">
        <v>1387</v>
      </c>
    </row>
  </sheetData>
  <mergeCells count="3">
    <mergeCell ref="A2:B2"/>
    <mergeCell ref="B11:C11"/>
    <mergeCell ref="A1:C1"/>
  </mergeCells>
  <pageMargins left="0.7" right="0.7" top="0.75" bottom="0.75" header="0.3" footer="0.3"/>
</worksheet>
</file>

<file path=xl/worksheets/sheet18.xml><?xml version="1.0" encoding="utf-8"?>
<worksheet xmlns="http://schemas.openxmlformats.org/spreadsheetml/2006/main" xmlns:r="http://schemas.openxmlformats.org/officeDocument/2006/relationships">
  <sheetPr>
    <tabColor theme="3" tint="0.39997558519241921"/>
  </sheetPr>
  <dimension ref="A1:C5"/>
  <sheetViews>
    <sheetView workbookViewId="0">
      <selection sqref="A1:C1"/>
    </sheetView>
  </sheetViews>
  <sheetFormatPr baseColWidth="10" defaultRowHeight="15"/>
  <cols>
    <col min="1" max="1" width="22.85546875" customWidth="1"/>
    <col min="2" max="2" width="24" customWidth="1"/>
    <col min="3" max="3" width="18.28515625" customWidth="1"/>
  </cols>
  <sheetData>
    <row r="1" spans="1:3" ht="15.75" thickBot="1">
      <c r="A1" s="273" t="s">
        <v>1011</v>
      </c>
      <c r="B1" s="273"/>
      <c r="C1" s="273"/>
    </row>
    <row r="2" spans="1:3" ht="27" thickBot="1">
      <c r="A2" s="65" t="s">
        <v>154</v>
      </c>
      <c r="B2" s="66" t="s">
        <v>155</v>
      </c>
      <c r="C2" s="66" t="s">
        <v>133</v>
      </c>
    </row>
    <row r="3" spans="1:3" ht="39.75" thickBot="1">
      <c r="A3" s="67" t="s">
        <v>156</v>
      </c>
      <c r="B3" s="68" t="s">
        <v>157</v>
      </c>
      <c r="C3" s="64">
        <v>35160092</v>
      </c>
    </row>
    <row r="4" spans="1:3" ht="115.5" thickBot="1">
      <c r="A4" s="67" t="s">
        <v>158</v>
      </c>
      <c r="B4" s="68" t="s">
        <v>159</v>
      </c>
      <c r="C4" s="64">
        <v>217855248</v>
      </c>
    </row>
    <row r="5" spans="1:3" ht="15.75" thickBot="1">
      <c r="A5" s="69" t="s">
        <v>1</v>
      </c>
      <c r="B5" s="70"/>
      <c r="C5" s="71">
        <f>C3+C4</f>
        <v>253015340</v>
      </c>
    </row>
  </sheetData>
  <mergeCells count="1">
    <mergeCell ref="A1:C1"/>
  </mergeCells>
  <pageMargins left="0.7" right="0.7" top="0.75" bottom="0.75" header="0.3" footer="0.3"/>
</worksheet>
</file>

<file path=xl/worksheets/sheet19.xml><?xml version="1.0" encoding="utf-8"?>
<worksheet xmlns="http://schemas.openxmlformats.org/spreadsheetml/2006/main" xmlns:r="http://schemas.openxmlformats.org/officeDocument/2006/relationships">
  <sheetPr>
    <tabColor theme="3" tint="0.39997558519241921"/>
  </sheetPr>
  <dimension ref="A1:E7"/>
  <sheetViews>
    <sheetView workbookViewId="0">
      <selection activeCell="E32" sqref="E32"/>
    </sheetView>
  </sheetViews>
  <sheetFormatPr baseColWidth="10" defaultRowHeight="15"/>
  <cols>
    <col min="1" max="1" width="37.5703125" customWidth="1"/>
  </cols>
  <sheetData>
    <row r="1" spans="1:5" ht="15.75" thickBot="1">
      <c r="A1" s="270" t="s">
        <v>1012</v>
      </c>
      <c r="B1" s="270"/>
      <c r="C1" s="270"/>
      <c r="D1" s="270"/>
      <c r="E1" s="270"/>
    </row>
    <row r="2" spans="1:5" ht="15.75" thickBot="1">
      <c r="A2" s="191" t="s">
        <v>1013</v>
      </c>
      <c r="B2" s="317" t="s">
        <v>1014</v>
      </c>
      <c r="C2" s="318"/>
      <c r="D2" s="317" t="s">
        <v>1015</v>
      </c>
      <c r="E2" s="318"/>
    </row>
    <row r="3" spans="1:5" ht="15.75" thickBot="1">
      <c r="A3" s="192"/>
      <c r="B3" s="92" t="s">
        <v>1016</v>
      </c>
      <c r="C3" s="92" t="s">
        <v>1017</v>
      </c>
      <c r="D3" s="92" t="s">
        <v>1018</v>
      </c>
      <c r="E3" s="92" t="s">
        <v>1017</v>
      </c>
    </row>
    <row r="4" spans="1:5" ht="15.75" thickBot="1">
      <c r="A4" s="193" t="s">
        <v>1019</v>
      </c>
      <c r="B4" s="188">
        <v>0</v>
      </c>
      <c r="C4" s="189">
        <v>20000</v>
      </c>
      <c r="D4" s="188">
        <v>0</v>
      </c>
      <c r="E4" s="190">
        <v>1345800</v>
      </c>
    </row>
    <row r="5" spans="1:5" ht="15.75" thickBot="1">
      <c r="A5" s="194" t="s">
        <v>1020</v>
      </c>
      <c r="B5" s="188">
        <v>0</v>
      </c>
      <c r="C5" s="189">
        <v>70000</v>
      </c>
      <c r="D5" s="188">
        <v>0</v>
      </c>
      <c r="E5" s="190">
        <v>4710300</v>
      </c>
    </row>
    <row r="6" spans="1:5" ht="15.75" thickBot="1">
      <c r="A6" s="194" t="s">
        <v>1021</v>
      </c>
      <c r="B6" s="330" t="s">
        <v>1022</v>
      </c>
      <c r="C6" s="331"/>
      <c r="D6" s="330" t="s">
        <v>1023</v>
      </c>
      <c r="E6" s="331"/>
    </row>
    <row r="7" spans="1:5">
      <c r="A7" s="195" t="s">
        <v>1024</v>
      </c>
    </row>
  </sheetData>
  <mergeCells count="5">
    <mergeCell ref="B2:C2"/>
    <mergeCell ref="D2:E2"/>
    <mergeCell ref="B6:C6"/>
    <mergeCell ref="D6:E6"/>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3" tint="0.39997558519241921"/>
  </sheetPr>
  <dimension ref="A1:C6"/>
  <sheetViews>
    <sheetView workbookViewId="0">
      <selection activeCell="C6" sqref="C6"/>
    </sheetView>
  </sheetViews>
  <sheetFormatPr baseColWidth="10" defaultRowHeight="15"/>
  <cols>
    <col min="2" max="2" width="31.28515625" customWidth="1"/>
    <col min="3" max="3" width="15.28515625" bestFit="1" customWidth="1"/>
  </cols>
  <sheetData>
    <row r="1" spans="1:3" ht="15.75" thickBot="1">
      <c r="A1" s="270" t="s">
        <v>1050</v>
      </c>
      <c r="B1" s="270"/>
      <c r="C1" s="270"/>
    </row>
    <row r="2" spans="1:3" ht="15.75" thickBot="1">
      <c r="A2" s="84" t="s">
        <v>690</v>
      </c>
      <c r="B2" s="116" t="s">
        <v>691</v>
      </c>
      <c r="C2" s="116" t="s">
        <v>133</v>
      </c>
    </row>
    <row r="3" spans="1:3" ht="15.75" thickBot="1">
      <c r="A3" s="124">
        <v>1</v>
      </c>
      <c r="B3" s="125" t="s">
        <v>692</v>
      </c>
      <c r="C3" s="201">
        <f>'2014-2015'!F5+'2014-2015'!F6+'2014-2015'!F7+'2014-2015'!F8</f>
        <v>1355717143.0428429</v>
      </c>
    </row>
    <row r="4" spans="1:3" ht="15.75" thickBot="1">
      <c r="A4" s="124">
        <v>2</v>
      </c>
      <c r="B4" s="125" t="s">
        <v>693</v>
      </c>
      <c r="C4" s="201">
        <f>'2014-2015'!F9+'2014-2015'!F10+'2014-2015'!F11</f>
        <v>247780784.14499998</v>
      </c>
    </row>
    <row r="5" spans="1:3" ht="30">
      <c r="A5" s="127">
        <v>3</v>
      </c>
      <c r="B5" s="128" t="s">
        <v>694</v>
      </c>
      <c r="C5" s="202">
        <f>'2014-2015'!F13</f>
        <v>41029358.450000003</v>
      </c>
    </row>
    <row r="6" spans="1:3" ht="15.75" thickBot="1">
      <c r="A6" s="131" t="s">
        <v>1</v>
      </c>
      <c r="B6" s="92"/>
      <c r="C6" s="130">
        <f>C3+C4+C5</f>
        <v>1644527285.6378429</v>
      </c>
    </row>
  </sheetData>
  <mergeCells count="1">
    <mergeCell ref="A1:C1"/>
  </mergeCells>
  <pageMargins left="0.7" right="0.7" top="0.75" bottom="0.75" header="0.3" footer="0.3"/>
</worksheet>
</file>

<file path=xl/worksheets/sheet20.xml><?xml version="1.0" encoding="utf-8"?>
<worksheet xmlns="http://schemas.openxmlformats.org/spreadsheetml/2006/main" xmlns:r="http://schemas.openxmlformats.org/officeDocument/2006/relationships">
  <sheetPr>
    <tabColor theme="3" tint="0.39997558519241921"/>
  </sheetPr>
  <dimension ref="A1:D429"/>
  <sheetViews>
    <sheetView zoomScaleNormal="100" workbookViewId="0">
      <selection sqref="A1:D1"/>
    </sheetView>
  </sheetViews>
  <sheetFormatPr baseColWidth="10" defaultRowHeight="15"/>
  <cols>
    <col min="1" max="1" width="18.5703125" customWidth="1"/>
    <col min="2" max="2" width="26.140625" customWidth="1"/>
    <col min="3" max="3" width="18" customWidth="1"/>
    <col min="4" max="4" width="24.85546875" style="72" bestFit="1" customWidth="1"/>
  </cols>
  <sheetData>
    <row r="1" spans="1:4" ht="15.75" thickBot="1">
      <c r="A1" s="273" t="s">
        <v>1054</v>
      </c>
      <c r="B1" s="273"/>
      <c r="C1" s="273"/>
      <c r="D1" s="273"/>
    </row>
    <row r="2" spans="1:4" ht="15.75" thickBot="1">
      <c r="A2" s="81" t="s">
        <v>580</v>
      </c>
      <c r="B2" s="78" t="s">
        <v>581</v>
      </c>
      <c r="C2" s="79"/>
      <c r="D2" s="75" t="s">
        <v>133</v>
      </c>
    </row>
    <row r="3" spans="1:4" ht="15.75" customHeight="1" thickBot="1">
      <c r="A3" s="82"/>
      <c r="B3" s="73" t="s">
        <v>105</v>
      </c>
      <c r="C3" s="73" t="s">
        <v>582</v>
      </c>
      <c r="D3" s="76"/>
    </row>
    <row r="4" spans="1:4" ht="15" customHeight="1" thickBot="1">
      <c r="A4" s="334" t="s">
        <v>160</v>
      </c>
      <c r="B4" s="40" t="s">
        <v>160</v>
      </c>
      <c r="C4" s="40">
        <v>1000</v>
      </c>
      <c r="D4" s="46">
        <v>685459981.65119755</v>
      </c>
    </row>
    <row r="5" spans="1:4" ht="45.75" thickBot="1">
      <c r="A5" s="332"/>
      <c r="B5" s="73" t="s">
        <v>161</v>
      </c>
      <c r="C5" s="73">
        <v>1100</v>
      </c>
      <c r="D5" s="77">
        <v>411816125.99735463</v>
      </c>
    </row>
    <row r="6" spans="1:4" ht="15.75" thickBot="1">
      <c r="A6" s="332"/>
      <c r="B6" s="73" t="s">
        <v>162</v>
      </c>
      <c r="C6" s="73">
        <v>1110</v>
      </c>
      <c r="D6" s="77">
        <v>9979606.3200000003</v>
      </c>
    </row>
    <row r="7" spans="1:4" ht="15.75" thickBot="1">
      <c r="A7" s="332"/>
      <c r="B7" s="73" t="s">
        <v>163</v>
      </c>
      <c r="C7" s="73">
        <v>1120</v>
      </c>
      <c r="D7" s="77"/>
    </row>
    <row r="8" spans="1:4" ht="30.75" thickBot="1">
      <c r="A8" s="332"/>
      <c r="B8" s="73" t="s">
        <v>164</v>
      </c>
      <c r="C8" s="73">
        <v>1130</v>
      </c>
      <c r="D8" s="77">
        <v>401836519.67735463</v>
      </c>
    </row>
    <row r="9" spans="1:4" ht="45.75" thickBot="1">
      <c r="A9" s="332"/>
      <c r="B9" s="73" t="s">
        <v>165</v>
      </c>
      <c r="C9" s="73">
        <v>1140</v>
      </c>
      <c r="D9" s="77">
        <v>0</v>
      </c>
    </row>
    <row r="10" spans="1:4" ht="45.75" thickBot="1">
      <c r="A10" s="332"/>
      <c r="B10" s="73" t="s">
        <v>166</v>
      </c>
      <c r="C10" s="73">
        <v>1200</v>
      </c>
      <c r="D10" s="77">
        <v>53350572.743999988</v>
      </c>
    </row>
    <row r="11" spans="1:4" ht="30.75" thickBot="1">
      <c r="A11" s="332"/>
      <c r="B11" s="73" t="s">
        <v>167</v>
      </c>
      <c r="C11" s="73">
        <v>1210</v>
      </c>
      <c r="D11" s="77"/>
    </row>
    <row r="12" spans="1:4" ht="30.75" thickBot="1">
      <c r="A12" s="332"/>
      <c r="B12" s="73" t="s">
        <v>168</v>
      </c>
      <c r="C12" s="73">
        <v>1220</v>
      </c>
      <c r="D12" s="77">
        <v>53350572.744000003</v>
      </c>
    </row>
    <row r="13" spans="1:4" ht="30.75" thickBot="1">
      <c r="A13" s="332"/>
      <c r="B13" s="73" t="s">
        <v>169</v>
      </c>
      <c r="C13" s="73">
        <v>1230</v>
      </c>
      <c r="D13" s="77"/>
    </row>
    <row r="14" spans="1:4" ht="75.75" thickBot="1">
      <c r="A14" s="332"/>
      <c r="B14" s="73" t="s">
        <v>170</v>
      </c>
      <c r="C14" s="73">
        <v>1240</v>
      </c>
      <c r="D14" s="77"/>
    </row>
    <row r="15" spans="1:4" ht="30.75" thickBot="1">
      <c r="A15" s="332"/>
      <c r="B15" s="73" t="s">
        <v>171</v>
      </c>
      <c r="C15" s="73">
        <v>1300</v>
      </c>
      <c r="D15" s="77">
        <v>74749142.077780202</v>
      </c>
    </row>
    <row r="16" spans="1:4" ht="30.75" thickBot="1">
      <c r="A16" s="332"/>
      <c r="B16" s="73" t="s">
        <v>172</v>
      </c>
      <c r="C16" s="73">
        <v>1310</v>
      </c>
      <c r="D16" s="77"/>
    </row>
    <row r="17" spans="1:4" ht="45.75" thickBot="1">
      <c r="A17" s="332"/>
      <c r="B17" s="73" t="s">
        <v>173</v>
      </c>
      <c r="C17" s="73">
        <v>1320</v>
      </c>
      <c r="D17" s="77">
        <v>74429138.077780202</v>
      </c>
    </row>
    <row r="18" spans="1:4" ht="15.75" thickBot="1">
      <c r="A18" s="332"/>
      <c r="B18" s="73" t="s">
        <v>174</v>
      </c>
      <c r="C18" s="73">
        <v>1330</v>
      </c>
      <c r="D18" s="77">
        <v>320004</v>
      </c>
    </row>
    <row r="19" spans="1:4" ht="15.75" thickBot="1">
      <c r="A19" s="332"/>
      <c r="B19" s="73" t="s">
        <v>175</v>
      </c>
      <c r="C19" s="73">
        <v>1340</v>
      </c>
      <c r="D19" s="77"/>
    </row>
    <row r="20" spans="1:4" ht="15.75" thickBot="1">
      <c r="A20" s="332"/>
      <c r="B20" s="73" t="s">
        <v>176</v>
      </c>
      <c r="C20" s="73">
        <v>1350</v>
      </c>
      <c r="D20" s="77"/>
    </row>
    <row r="21" spans="1:4" ht="45.75" thickBot="1">
      <c r="A21" s="332"/>
      <c r="B21" s="73" t="s">
        <v>177</v>
      </c>
      <c r="C21" s="73">
        <v>1360</v>
      </c>
      <c r="D21" s="77"/>
    </row>
    <row r="22" spans="1:4" ht="15.75" thickBot="1">
      <c r="A22" s="332"/>
      <c r="B22" s="73" t="s">
        <v>178</v>
      </c>
      <c r="C22" s="73">
        <v>1370</v>
      </c>
      <c r="D22" s="77"/>
    </row>
    <row r="23" spans="1:4" ht="60.75" thickBot="1">
      <c r="A23" s="332"/>
      <c r="B23" s="73" t="s">
        <v>179</v>
      </c>
      <c r="C23" s="73">
        <v>1380</v>
      </c>
      <c r="D23" s="77"/>
    </row>
    <row r="24" spans="1:4" ht="15.75" thickBot="1">
      <c r="A24" s="332"/>
      <c r="B24" s="73" t="s">
        <v>180</v>
      </c>
      <c r="C24" s="73">
        <v>1400</v>
      </c>
      <c r="D24" s="77">
        <v>94852719.34257552</v>
      </c>
    </row>
    <row r="25" spans="1:4" ht="30.75" thickBot="1">
      <c r="A25" s="332"/>
      <c r="B25" s="73" t="s">
        <v>181</v>
      </c>
      <c r="C25" s="73">
        <v>1410</v>
      </c>
      <c r="D25" s="77">
        <v>23985529.355999999</v>
      </c>
    </row>
    <row r="26" spans="1:4" ht="30.75" thickBot="1">
      <c r="A26" s="332"/>
      <c r="B26" s="73" t="s">
        <v>182</v>
      </c>
      <c r="C26" s="73">
        <v>1420</v>
      </c>
      <c r="D26" s="77">
        <v>12055095.590286421</v>
      </c>
    </row>
    <row r="27" spans="1:4" ht="30.75" thickBot="1">
      <c r="A27" s="332"/>
      <c r="B27" s="73" t="s">
        <v>183</v>
      </c>
      <c r="C27" s="73">
        <v>1430</v>
      </c>
      <c r="D27" s="77">
        <v>54247930.156289108</v>
      </c>
    </row>
    <row r="28" spans="1:4" ht="15.75" thickBot="1">
      <c r="A28" s="332"/>
      <c r="B28" s="73" t="s">
        <v>184</v>
      </c>
      <c r="C28" s="73">
        <v>1440</v>
      </c>
      <c r="D28" s="77">
        <v>4564164.24</v>
      </c>
    </row>
    <row r="29" spans="1:4" ht="30.75" thickBot="1">
      <c r="A29" s="332"/>
      <c r="B29" s="73" t="s">
        <v>185</v>
      </c>
      <c r="C29" s="73">
        <v>1500</v>
      </c>
      <c r="D29" s="77">
        <v>50691421.489487275</v>
      </c>
    </row>
    <row r="30" spans="1:4" ht="30.75" thickBot="1">
      <c r="A30" s="332"/>
      <c r="B30" s="73" t="s">
        <v>186</v>
      </c>
      <c r="C30" s="73">
        <v>1510</v>
      </c>
      <c r="D30" s="77"/>
    </row>
    <row r="31" spans="1:4" ht="15.75" thickBot="1">
      <c r="A31" s="332"/>
      <c r="B31" s="73" t="s">
        <v>187</v>
      </c>
      <c r="C31" s="73">
        <v>1520</v>
      </c>
      <c r="D31" s="77">
        <v>15000000</v>
      </c>
    </row>
    <row r="32" spans="1:4" ht="30.75" thickBot="1">
      <c r="A32" s="332"/>
      <c r="B32" s="73" t="s">
        <v>188</v>
      </c>
      <c r="C32" s="73">
        <v>1530</v>
      </c>
      <c r="D32" s="77"/>
    </row>
    <row r="33" spans="1:4" ht="15.75" thickBot="1">
      <c r="A33" s="332"/>
      <c r="B33" s="73" t="s">
        <v>189</v>
      </c>
      <c r="C33" s="73">
        <v>1540</v>
      </c>
      <c r="D33" s="77"/>
    </row>
    <row r="34" spans="1:4" ht="30.75" thickBot="1">
      <c r="A34" s="332"/>
      <c r="B34" s="73" t="s">
        <v>190</v>
      </c>
      <c r="C34" s="73">
        <v>1550</v>
      </c>
      <c r="D34" s="77"/>
    </row>
    <row r="35" spans="1:4" ht="30.75" thickBot="1">
      <c r="A35" s="332"/>
      <c r="B35" s="73" t="s">
        <v>191</v>
      </c>
      <c r="C35" s="73">
        <v>1590</v>
      </c>
      <c r="D35" s="77">
        <v>35691421.489487275</v>
      </c>
    </row>
    <row r="36" spans="1:4" ht="15.75" thickBot="1">
      <c r="A36" s="332"/>
      <c r="B36" s="73" t="s">
        <v>192</v>
      </c>
      <c r="C36" s="73">
        <v>1600</v>
      </c>
      <c r="D36" s="77">
        <v>0</v>
      </c>
    </row>
    <row r="37" spans="1:4" ht="45.75" thickBot="1">
      <c r="A37" s="332"/>
      <c r="B37" s="73" t="s">
        <v>193</v>
      </c>
      <c r="C37" s="73">
        <v>1610</v>
      </c>
      <c r="D37" s="77">
        <v>0</v>
      </c>
    </row>
    <row r="38" spans="1:4" ht="30.75" thickBot="1">
      <c r="A38" s="332"/>
      <c r="B38" s="73" t="s">
        <v>194</v>
      </c>
      <c r="C38" s="73">
        <v>1700</v>
      </c>
      <c r="D38" s="77">
        <v>0</v>
      </c>
    </row>
    <row r="39" spans="1:4" ht="15.75" thickBot="1">
      <c r="A39" s="332"/>
      <c r="B39" s="73" t="s">
        <v>195</v>
      </c>
      <c r="C39" s="73">
        <v>1710</v>
      </c>
      <c r="D39" s="77"/>
    </row>
    <row r="40" spans="1:4" ht="15.75" thickBot="1">
      <c r="A40" s="333"/>
      <c r="B40" s="73" t="s">
        <v>196</v>
      </c>
      <c r="C40" s="73">
        <v>1720</v>
      </c>
      <c r="D40" s="77">
        <v>0</v>
      </c>
    </row>
    <row r="41" spans="1:4" ht="15.75" customHeight="1" thickBot="1">
      <c r="A41" s="334" t="s">
        <v>197</v>
      </c>
      <c r="B41" s="40" t="s">
        <v>197</v>
      </c>
      <c r="C41" s="40">
        <v>2000</v>
      </c>
      <c r="D41" s="46">
        <v>87276660.875999987</v>
      </c>
    </row>
    <row r="42" spans="1:4" ht="60.75" thickBot="1">
      <c r="A42" s="332"/>
      <c r="B42" s="73" t="s">
        <v>198</v>
      </c>
      <c r="C42" s="73">
        <v>2100</v>
      </c>
      <c r="D42" s="77">
        <v>6498249.3499999996</v>
      </c>
    </row>
    <row r="43" spans="1:4" ht="30.75" thickBot="1">
      <c r="A43" s="332"/>
      <c r="B43" s="73" t="s">
        <v>199</v>
      </c>
      <c r="C43" s="73">
        <v>2110</v>
      </c>
      <c r="D43" s="77">
        <v>2062403.03</v>
      </c>
    </row>
    <row r="44" spans="1:4" ht="30.75" thickBot="1">
      <c r="A44" s="332"/>
      <c r="B44" s="73" t="s">
        <v>200</v>
      </c>
      <c r="C44" s="73">
        <v>2120</v>
      </c>
      <c r="D44" s="77">
        <v>6000</v>
      </c>
    </row>
    <row r="45" spans="1:4" ht="30.75" thickBot="1">
      <c r="A45" s="332"/>
      <c r="B45" s="73" t="s">
        <v>201</v>
      </c>
      <c r="C45" s="73">
        <v>2130</v>
      </c>
      <c r="D45" s="77"/>
    </row>
    <row r="46" spans="1:4" ht="60.75" thickBot="1">
      <c r="A46" s="332"/>
      <c r="B46" s="73" t="s">
        <v>202</v>
      </c>
      <c r="C46" s="73">
        <v>2140</v>
      </c>
      <c r="D46" s="77">
        <v>1026015.84</v>
      </c>
    </row>
    <row r="47" spans="1:4" ht="30.75" thickBot="1">
      <c r="A47" s="332"/>
      <c r="B47" s="73" t="s">
        <v>203</v>
      </c>
      <c r="C47" s="73">
        <v>2150</v>
      </c>
      <c r="D47" s="77">
        <v>7738.48</v>
      </c>
    </row>
    <row r="48" spans="1:4" ht="15.75" thickBot="1">
      <c r="A48" s="332"/>
      <c r="B48" s="73" t="s">
        <v>204</v>
      </c>
      <c r="C48" s="73">
        <v>2160</v>
      </c>
      <c r="D48" s="77">
        <v>1339092</v>
      </c>
    </row>
    <row r="49" spans="1:4" ht="30.75" thickBot="1">
      <c r="A49" s="332"/>
      <c r="B49" s="73" t="s">
        <v>205</v>
      </c>
      <c r="C49" s="73">
        <v>2170</v>
      </c>
      <c r="D49" s="77">
        <v>5000</v>
      </c>
    </row>
    <row r="50" spans="1:4" ht="45.75" thickBot="1">
      <c r="A50" s="332"/>
      <c r="B50" s="73" t="s">
        <v>206</v>
      </c>
      <c r="C50" s="73">
        <v>2180</v>
      </c>
      <c r="D50" s="77">
        <v>2052000</v>
      </c>
    </row>
    <row r="51" spans="1:4" ht="15.75" thickBot="1">
      <c r="A51" s="332"/>
      <c r="B51" s="73" t="s">
        <v>207</v>
      </c>
      <c r="C51" s="73">
        <v>2200</v>
      </c>
      <c r="D51" s="77">
        <v>2167665.7100000004</v>
      </c>
    </row>
    <row r="52" spans="1:4" ht="30.75" thickBot="1">
      <c r="A52" s="332"/>
      <c r="B52" s="73" t="s">
        <v>208</v>
      </c>
      <c r="C52" s="73">
        <v>2210</v>
      </c>
      <c r="D52" s="77">
        <v>1860665.71</v>
      </c>
    </row>
    <row r="53" spans="1:4" ht="30.75" thickBot="1">
      <c r="A53" s="332"/>
      <c r="B53" s="73" t="s">
        <v>209</v>
      </c>
      <c r="C53" s="73">
        <v>2220</v>
      </c>
      <c r="D53" s="77">
        <v>307000</v>
      </c>
    </row>
    <row r="54" spans="1:4" ht="30.75" thickBot="1">
      <c r="A54" s="332"/>
      <c r="B54" s="73" t="s">
        <v>210</v>
      </c>
      <c r="C54" s="73">
        <v>2230</v>
      </c>
      <c r="D54" s="77"/>
    </row>
    <row r="55" spans="1:4" ht="60.75" thickBot="1">
      <c r="A55" s="332"/>
      <c r="B55" s="73" t="s">
        <v>211</v>
      </c>
      <c r="C55" s="73">
        <v>2300</v>
      </c>
      <c r="D55" s="77">
        <v>3000</v>
      </c>
    </row>
    <row r="56" spans="1:4" ht="60.75" thickBot="1">
      <c r="A56" s="332"/>
      <c r="B56" s="73" t="s">
        <v>212</v>
      </c>
      <c r="C56" s="73">
        <v>2310</v>
      </c>
      <c r="D56" s="77"/>
    </row>
    <row r="57" spans="1:4" ht="30.75" thickBot="1">
      <c r="A57" s="332"/>
      <c r="B57" s="73" t="s">
        <v>213</v>
      </c>
      <c r="C57" s="73">
        <v>2320</v>
      </c>
      <c r="D57" s="77"/>
    </row>
    <row r="58" spans="1:4" ht="45.75" thickBot="1">
      <c r="A58" s="332"/>
      <c r="B58" s="73" t="s">
        <v>214</v>
      </c>
      <c r="C58" s="73">
        <v>2330</v>
      </c>
      <c r="D58" s="77"/>
    </row>
    <row r="59" spans="1:4" ht="60.75" thickBot="1">
      <c r="A59" s="332"/>
      <c r="B59" s="73" t="s">
        <v>215</v>
      </c>
      <c r="C59" s="73">
        <v>2340</v>
      </c>
      <c r="D59" s="77">
        <v>3000</v>
      </c>
    </row>
    <row r="60" spans="1:4" ht="60.75" thickBot="1">
      <c r="A60" s="332"/>
      <c r="B60" s="73" t="s">
        <v>216</v>
      </c>
      <c r="C60" s="73">
        <v>2350</v>
      </c>
      <c r="D60" s="77"/>
    </row>
    <row r="61" spans="1:4" ht="60.75" thickBot="1">
      <c r="A61" s="332"/>
      <c r="B61" s="73" t="s">
        <v>217</v>
      </c>
      <c r="C61" s="73">
        <v>2360</v>
      </c>
      <c r="D61" s="77"/>
    </row>
    <row r="62" spans="1:4" ht="45.75" thickBot="1">
      <c r="A62" s="332"/>
      <c r="B62" s="73" t="s">
        <v>218</v>
      </c>
      <c r="C62" s="73">
        <v>2370</v>
      </c>
      <c r="D62" s="77"/>
    </row>
    <row r="63" spans="1:4" ht="30.75" thickBot="1">
      <c r="A63" s="332"/>
      <c r="B63" s="73" t="s">
        <v>219</v>
      </c>
      <c r="C63" s="73">
        <v>2380</v>
      </c>
      <c r="D63" s="77"/>
    </row>
    <row r="64" spans="1:4" ht="30.75" thickBot="1">
      <c r="A64" s="332"/>
      <c r="B64" s="73" t="s">
        <v>220</v>
      </c>
      <c r="C64" s="73">
        <v>2390</v>
      </c>
      <c r="D64" s="77"/>
    </row>
    <row r="65" spans="1:4" ht="45.75" thickBot="1">
      <c r="A65" s="332"/>
      <c r="B65" s="73" t="s">
        <v>221</v>
      </c>
      <c r="C65" s="73">
        <v>2400</v>
      </c>
      <c r="D65" s="77">
        <v>21928144.220000003</v>
      </c>
    </row>
    <row r="66" spans="1:4" ht="30.75" thickBot="1">
      <c r="A66" s="332"/>
      <c r="B66" s="73" t="s">
        <v>222</v>
      </c>
      <c r="C66" s="73">
        <v>2410</v>
      </c>
      <c r="D66" s="77">
        <v>467585.61</v>
      </c>
    </row>
    <row r="67" spans="1:4" ht="30.75" thickBot="1">
      <c r="A67" s="332"/>
      <c r="B67" s="73" t="s">
        <v>223</v>
      </c>
      <c r="C67" s="73">
        <v>2420</v>
      </c>
      <c r="D67" s="77">
        <v>12398380.76</v>
      </c>
    </row>
    <row r="68" spans="1:4" ht="30.75" thickBot="1">
      <c r="A68" s="332"/>
      <c r="B68" s="73" t="s">
        <v>224</v>
      </c>
      <c r="C68" s="73">
        <v>2430</v>
      </c>
      <c r="D68" s="77">
        <v>48503.199999999997</v>
      </c>
    </row>
    <row r="69" spans="1:4" ht="30.75" thickBot="1">
      <c r="A69" s="332"/>
      <c r="B69" s="73" t="s">
        <v>225</v>
      </c>
      <c r="C69" s="73">
        <v>2440</v>
      </c>
      <c r="D69" s="77">
        <v>32734.32</v>
      </c>
    </row>
    <row r="70" spans="1:4" ht="15.75" thickBot="1">
      <c r="A70" s="332"/>
      <c r="B70" s="73" t="s">
        <v>226</v>
      </c>
      <c r="C70" s="73">
        <v>2450</v>
      </c>
      <c r="D70" s="77">
        <v>51487</v>
      </c>
    </row>
    <row r="71" spans="1:4" ht="30.75" thickBot="1">
      <c r="A71" s="332"/>
      <c r="B71" s="73" t="s">
        <v>227</v>
      </c>
      <c r="C71" s="73">
        <v>2460</v>
      </c>
      <c r="D71" s="77">
        <v>2673611.2199999997</v>
      </c>
    </row>
    <row r="72" spans="1:4" ht="30.75" thickBot="1">
      <c r="A72" s="332"/>
      <c r="B72" s="73" t="s">
        <v>228</v>
      </c>
      <c r="C72" s="73">
        <v>2470</v>
      </c>
      <c r="D72" s="77">
        <v>2587602.8600000003</v>
      </c>
    </row>
    <row r="73" spans="1:4" ht="30.75" thickBot="1">
      <c r="A73" s="332"/>
      <c r="B73" s="73" t="s">
        <v>229</v>
      </c>
      <c r="C73" s="73">
        <v>2480</v>
      </c>
      <c r="D73" s="77">
        <v>2948.53</v>
      </c>
    </row>
    <row r="74" spans="1:4" ht="45.75" thickBot="1">
      <c r="A74" s="332"/>
      <c r="B74" s="73" t="s">
        <v>230</v>
      </c>
      <c r="C74" s="73">
        <v>2490</v>
      </c>
      <c r="D74" s="77">
        <v>3665290.72</v>
      </c>
    </row>
    <row r="75" spans="1:4" ht="45.75" thickBot="1">
      <c r="A75" s="332"/>
      <c r="B75" s="73" t="s">
        <v>231</v>
      </c>
      <c r="C75" s="73">
        <v>2500</v>
      </c>
      <c r="D75" s="77">
        <v>7980665.5559999989</v>
      </c>
    </row>
    <row r="76" spans="1:4" ht="15.75" thickBot="1">
      <c r="A76" s="332"/>
      <c r="B76" s="73" t="s">
        <v>232</v>
      </c>
      <c r="C76" s="73">
        <v>2510</v>
      </c>
      <c r="D76" s="77">
        <v>1505000</v>
      </c>
    </row>
    <row r="77" spans="1:4" ht="30.75" thickBot="1">
      <c r="A77" s="332"/>
      <c r="B77" s="73" t="s">
        <v>233</v>
      </c>
      <c r="C77" s="73">
        <v>2520</v>
      </c>
      <c r="D77" s="77">
        <v>357380</v>
      </c>
    </row>
    <row r="78" spans="1:4" ht="30.75" thickBot="1">
      <c r="A78" s="332"/>
      <c r="B78" s="73" t="s">
        <v>234</v>
      </c>
      <c r="C78" s="73">
        <v>2530</v>
      </c>
      <c r="D78" s="77">
        <v>3190001.2600000002</v>
      </c>
    </row>
    <row r="79" spans="1:4" ht="30.75" thickBot="1">
      <c r="A79" s="332"/>
      <c r="B79" s="73" t="s">
        <v>235</v>
      </c>
      <c r="C79" s="73">
        <v>2540</v>
      </c>
      <c r="D79" s="77">
        <v>2469819.8319999999</v>
      </c>
    </row>
    <row r="80" spans="1:4" ht="30.75" thickBot="1">
      <c r="A80" s="332"/>
      <c r="B80" s="73" t="s">
        <v>236</v>
      </c>
      <c r="C80" s="73">
        <v>2550</v>
      </c>
      <c r="D80" s="77">
        <v>451464.46400000004</v>
      </c>
    </row>
    <row r="81" spans="1:4" ht="30.75" thickBot="1">
      <c r="A81" s="332"/>
      <c r="B81" s="73" t="s">
        <v>237</v>
      </c>
      <c r="C81" s="73">
        <v>2560</v>
      </c>
      <c r="D81" s="77">
        <v>7000</v>
      </c>
    </row>
    <row r="82" spans="1:4" ht="15.75" thickBot="1">
      <c r="A82" s="332"/>
      <c r="B82" s="73" t="s">
        <v>238</v>
      </c>
      <c r="C82" s="73">
        <v>2590</v>
      </c>
      <c r="D82" s="77"/>
    </row>
    <row r="83" spans="1:4" ht="30.75" thickBot="1">
      <c r="A83" s="332"/>
      <c r="B83" s="73" t="s">
        <v>239</v>
      </c>
      <c r="C83" s="73">
        <v>2600</v>
      </c>
      <c r="D83" s="77">
        <v>36500000</v>
      </c>
    </row>
    <row r="84" spans="1:4" ht="30.75" thickBot="1">
      <c r="A84" s="332"/>
      <c r="B84" s="73" t="s">
        <v>240</v>
      </c>
      <c r="C84" s="73">
        <v>2610</v>
      </c>
      <c r="D84" s="77">
        <v>36500000</v>
      </c>
    </row>
    <row r="85" spans="1:4" ht="15.75" thickBot="1">
      <c r="A85" s="332"/>
      <c r="B85" s="73" t="s">
        <v>241</v>
      </c>
      <c r="C85" s="73">
        <v>2620</v>
      </c>
      <c r="D85" s="77"/>
    </row>
    <row r="86" spans="1:4" ht="45.75" thickBot="1">
      <c r="A86" s="332"/>
      <c r="B86" s="73" t="s">
        <v>242</v>
      </c>
      <c r="C86" s="73">
        <v>2700</v>
      </c>
      <c r="D86" s="77">
        <v>1298524.08</v>
      </c>
    </row>
    <row r="87" spans="1:4" ht="15.75" thickBot="1">
      <c r="A87" s="332"/>
      <c r="B87" s="73" t="s">
        <v>243</v>
      </c>
      <c r="C87" s="73">
        <v>2710</v>
      </c>
      <c r="D87" s="77">
        <v>485524.04000000004</v>
      </c>
    </row>
    <row r="88" spans="1:4" ht="30.75" thickBot="1">
      <c r="A88" s="332"/>
      <c r="B88" s="73" t="s">
        <v>244</v>
      </c>
      <c r="C88" s="73">
        <v>2720</v>
      </c>
      <c r="D88" s="77">
        <v>813000.04</v>
      </c>
    </row>
    <row r="89" spans="1:4" ht="15.75" thickBot="1">
      <c r="A89" s="332"/>
      <c r="B89" s="73" t="s">
        <v>245</v>
      </c>
      <c r="C89" s="73">
        <v>2730</v>
      </c>
      <c r="D89" s="77"/>
    </row>
    <row r="90" spans="1:4" ht="15.75" thickBot="1">
      <c r="A90" s="332"/>
      <c r="B90" s="73" t="s">
        <v>246</v>
      </c>
      <c r="C90" s="73">
        <v>2740</v>
      </c>
      <c r="D90" s="77"/>
    </row>
    <row r="91" spans="1:4" ht="45.75" thickBot="1">
      <c r="A91" s="332"/>
      <c r="B91" s="73" t="s">
        <v>247</v>
      </c>
      <c r="C91" s="73">
        <v>2750</v>
      </c>
      <c r="D91" s="77"/>
    </row>
    <row r="92" spans="1:4" ht="30.75" thickBot="1">
      <c r="A92" s="332"/>
      <c r="B92" s="73" t="s">
        <v>248</v>
      </c>
      <c r="C92" s="73">
        <v>2800</v>
      </c>
      <c r="D92" s="77">
        <v>105000</v>
      </c>
    </row>
    <row r="93" spans="1:4" ht="30.75" thickBot="1">
      <c r="A93" s="332"/>
      <c r="B93" s="73" t="s">
        <v>249</v>
      </c>
      <c r="C93" s="73">
        <v>2810</v>
      </c>
      <c r="D93" s="77"/>
    </row>
    <row r="94" spans="1:4" ht="30.75" thickBot="1">
      <c r="A94" s="332"/>
      <c r="B94" s="73" t="s">
        <v>250</v>
      </c>
      <c r="C94" s="73">
        <v>2820</v>
      </c>
      <c r="D94" s="77">
        <v>55000</v>
      </c>
    </row>
    <row r="95" spans="1:4" ht="30.75" thickBot="1">
      <c r="A95" s="332"/>
      <c r="B95" s="73" t="s">
        <v>251</v>
      </c>
      <c r="C95" s="73">
        <v>2830</v>
      </c>
      <c r="D95" s="77">
        <v>50000</v>
      </c>
    </row>
    <row r="96" spans="1:4" ht="45.75" thickBot="1">
      <c r="A96" s="332"/>
      <c r="B96" s="73" t="s">
        <v>252</v>
      </c>
      <c r="C96" s="73">
        <v>2900</v>
      </c>
      <c r="D96" s="77">
        <v>10795411.960000001</v>
      </c>
    </row>
    <row r="97" spans="1:4" ht="15.75" thickBot="1">
      <c r="A97" s="332"/>
      <c r="B97" s="73" t="s">
        <v>253</v>
      </c>
      <c r="C97" s="73">
        <v>2910</v>
      </c>
      <c r="D97" s="77">
        <v>1482000.04</v>
      </c>
    </row>
    <row r="98" spans="1:4" ht="30.75" thickBot="1">
      <c r="A98" s="332"/>
      <c r="B98" s="73" t="s">
        <v>254</v>
      </c>
      <c r="C98" s="73">
        <v>2920</v>
      </c>
      <c r="D98" s="77">
        <v>30700</v>
      </c>
    </row>
    <row r="99" spans="1:4" ht="60.75" thickBot="1">
      <c r="A99" s="332"/>
      <c r="B99" s="73" t="s">
        <v>255</v>
      </c>
      <c r="C99" s="73">
        <v>2930</v>
      </c>
      <c r="D99" s="77"/>
    </row>
    <row r="100" spans="1:4" ht="60.75" thickBot="1">
      <c r="A100" s="332"/>
      <c r="B100" s="73" t="s">
        <v>256</v>
      </c>
      <c r="C100" s="73">
        <v>2940</v>
      </c>
      <c r="D100" s="77">
        <v>110000</v>
      </c>
    </row>
    <row r="101" spans="1:4" ht="60.75" thickBot="1">
      <c r="A101" s="332"/>
      <c r="B101" s="73" t="s">
        <v>257</v>
      </c>
      <c r="C101" s="73">
        <v>2950</v>
      </c>
      <c r="D101" s="77"/>
    </row>
    <row r="102" spans="1:4" ht="45.75" thickBot="1">
      <c r="A102" s="332"/>
      <c r="B102" s="73" t="s">
        <v>258</v>
      </c>
      <c r="C102" s="73">
        <v>2960</v>
      </c>
      <c r="D102" s="77">
        <v>5803242.9199999999</v>
      </c>
    </row>
    <row r="103" spans="1:4" ht="45.75" thickBot="1">
      <c r="A103" s="332"/>
      <c r="B103" s="73" t="s">
        <v>259</v>
      </c>
      <c r="C103" s="73">
        <v>2970</v>
      </c>
      <c r="D103" s="77"/>
    </row>
    <row r="104" spans="1:4" ht="45.75" thickBot="1">
      <c r="A104" s="332"/>
      <c r="B104" s="73" t="s">
        <v>260</v>
      </c>
      <c r="C104" s="73">
        <v>2980</v>
      </c>
      <c r="D104" s="77">
        <v>3369469</v>
      </c>
    </row>
    <row r="105" spans="1:4" ht="45.75" thickBot="1">
      <c r="A105" s="332"/>
      <c r="B105" s="73" t="s">
        <v>261</v>
      </c>
      <c r="C105" s="73">
        <v>2990</v>
      </c>
      <c r="D105" s="77"/>
    </row>
    <row r="106" spans="1:4" ht="30" customHeight="1" thickBot="1">
      <c r="A106" s="332" t="s">
        <v>262</v>
      </c>
      <c r="B106" s="40" t="s">
        <v>262</v>
      </c>
      <c r="C106" s="40">
        <v>3000</v>
      </c>
      <c r="D106" s="46">
        <v>427400332.24684286</v>
      </c>
    </row>
    <row r="107" spans="1:4" ht="15.75" thickBot="1">
      <c r="A107" s="332"/>
      <c r="B107" s="73" t="s">
        <v>263</v>
      </c>
      <c r="C107" s="73">
        <v>3100</v>
      </c>
      <c r="D107" s="77">
        <v>112419155.88600001</v>
      </c>
    </row>
    <row r="108" spans="1:4" ht="15.75" thickBot="1">
      <c r="A108" s="332"/>
      <c r="B108" s="73" t="s">
        <v>264</v>
      </c>
      <c r="C108" s="73">
        <v>3110</v>
      </c>
      <c r="D108" s="77">
        <v>105727537.2</v>
      </c>
    </row>
    <row r="109" spans="1:4" ht="15.75" thickBot="1">
      <c r="A109" s="332"/>
      <c r="B109" s="73" t="s">
        <v>265</v>
      </c>
      <c r="C109" s="73">
        <v>3120</v>
      </c>
      <c r="D109" s="77">
        <v>55000</v>
      </c>
    </row>
    <row r="110" spans="1:4" ht="15.75" thickBot="1">
      <c r="A110" s="332"/>
      <c r="B110" s="73" t="s">
        <v>266</v>
      </c>
      <c r="C110" s="73">
        <v>3130</v>
      </c>
      <c r="D110" s="77">
        <v>2800000</v>
      </c>
    </row>
    <row r="111" spans="1:4" ht="15.75" thickBot="1">
      <c r="A111" s="332"/>
      <c r="B111" s="73" t="s">
        <v>267</v>
      </c>
      <c r="C111" s="73">
        <v>3140</v>
      </c>
      <c r="D111" s="77">
        <v>2676609.8100000005</v>
      </c>
    </row>
    <row r="112" spans="1:4" ht="15.75" thickBot="1">
      <c r="A112" s="332"/>
      <c r="B112" s="73" t="s">
        <v>268</v>
      </c>
      <c r="C112" s="73">
        <v>3150</v>
      </c>
      <c r="D112" s="77">
        <v>422750.28600000002</v>
      </c>
    </row>
    <row r="113" spans="1:4" ht="45.75" thickBot="1">
      <c r="A113" s="332"/>
      <c r="B113" s="73" t="s">
        <v>269</v>
      </c>
      <c r="C113" s="73">
        <v>3160</v>
      </c>
      <c r="D113" s="77"/>
    </row>
    <row r="114" spans="1:4" ht="60.75" thickBot="1">
      <c r="A114" s="332"/>
      <c r="B114" s="73" t="s">
        <v>270</v>
      </c>
      <c r="C114" s="73">
        <v>3170</v>
      </c>
      <c r="D114" s="77">
        <v>724470.39000000013</v>
      </c>
    </row>
    <row r="115" spans="1:4" ht="30.75" thickBot="1">
      <c r="A115" s="332"/>
      <c r="B115" s="73" t="s">
        <v>271</v>
      </c>
      <c r="C115" s="73">
        <v>3180</v>
      </c>
      <c r="D115" s="77">
        <v>12788.2</v>
      </c>
    </row>
    <row r="116" spans="1:4" ht="30.75" thickBot="1">
      <c r="A116" s="332"/>
      <c r="B116" s="73" t="s">
        <v>272</v>
      </c>
      <c r="C116" s="73">
        <v>3190</v>
      </c>
      <c r="D116" s="77"/>
    </row>
    <row r="117" spans="1:4" ht="30.75" thickBot="1">
      <c r="A117" s="332"/>
      <c r="B117" s="73" t="s">
        <v>273</v>
      </c>
      <c r="C117" s="73">
        <v>3200</v>
      </c>
      <c r="D117" s="77">
        <v>60678462.677142866</v>
      </c>
    </row>
    <row r="118" spans="1:4" ht="15.75" thickBot="1">
      <c r="A118" s="332"/>
      <c r="B118" s="73" t="s">
        <v>274</v>
      </c>
      <c r="C118" s="73">
        <v>3210</v>
      </c>
      <c r="D118" s="77"/>
    </row>
    <row r="119" spans="1:4" ht="15.75" thickBot="1">
      <c r="A119" s="332"/>
      <c r="B119" s="73" t="s">
        <v>275</v>
      </c>
      <c r="C119" s="73">
        <v>3220</v>
      </c>
      <c r="D119" s="77">
        <v>2002550.1371428573</v>
      </c>
    </row>
    <row r="120" spans="1:4" ht="60.75" thickBot="1">
      <c r="A120" s="332"/>
      <c r="B120" s="73" t="s">
        <v>276</v>
      </c>
      <c r="C120" s="73">
        <v>3230</v>
      </c>
      <c r="D120" s="77">
        <v>1473213.42</v>
      </c>
    </row>
    <row r="121" spans="1:4" ht="45.75" thickBot="1">
      <c r="A121" s="332"/>
      <c r="B121" s="73" t="s">
        <v>277</v>
      </c>
      <c r="C121" s="73">
        <v>3240</v>
      </c>
      <c r="D121" s="77"/>
    </row>
    <row r="122" spans="1:4" ht="30.75" thickBot="1">
      <c r="A122" s="332"/>
      <c r="B122" s="73" t="s">
        <v>278</v>
      </c>
      <c r="C122" s="73">
        <v>3250</v>
      </c>
      <c r="D122" s="77">
        <v>10036293.16</v>
      </c>
    </row>
    <row r="123" spans="1:4" ht="45.75" thickBot="1">
      <c r="A123" s="332"/>
      <c r="B123" s="73" t="s">
        <v>279</v>
      </c>
      <c r="C123" s="73">
        <v>3260</v>
      </c>
      <c r="D123" s="77">
        <v>46231405.960000001</v>
      </c>
    </row>
    <row r="124" spans="1:4" ht="30.75" thickBot="1">
      <c r="A124" s="332"/>
      <c r="B124" s="73" t="s">
        <v>280</v>
      </c>
      <c r="C124" s="73">
        <v>3270</v>
      </c>
      <c r="D124" s="77"/>
    </row>
    <row r="125" spans="1:4" ht="15.75" thickBot="1">
      <c r="A125" s="332"/>
      <c r="B125" s="73" t="s">
        <v>281</v>
      </c>
      <c r="C125" s="73">
        <v>3280</v>
      </c>
      <c r="D125" s="77"/>
    </row>
    <row r="126" spans="1:4" ht="15.75" thickBot="1">
      <c r="A126" s="332"/>
      <c r="B126" s="73" t="s">
        <v>282</v>
      </c>
      <c r="C126" s="73">
        <v>3290</v>
      </c>
      <c r="D126" s="77">
        <v>935000</v>
      </c>
    </row>
    <row r="127" spans="1:4" ht="45.75" thickBot="1">
      <c r="A127" s="332"/>
      <c r="B127" s="73" t="s">
        <v>283</v>
      </c>
      <c r="C127" s="73">
        <v>3300</v>
      </c>
      <c r="D127" s="77">
        <v>75245118.659999982</v>
      </c>
    </row>
    <row r="128" spans="1:4" ht="45.75" thickBot="1">
      <c r="A128" s="332"/>
      <c r="B128" s="73" t="s">
        <v>284</v>
      </c>
      <c r="C128" s="73">
        <v>3310</v>
      </c>
      <c r="D128" s="77">
        <v>6347630.0100000007</v>
      </c>
    </row>
    <row r="129" spans="1:4" ht="45.75" thickBot="1">
      <c r="A129" s="332"/>
      <c r="B129" s="73" t="s">
        <v>285</v>
      </c>
      <c r="C129" s="73">
        <v>3320</v>
      </c>
      <c r="D129" s="77">
        <v>6090000</v>
      </c>
    </row>
    <row r="130" spans="1:4" ht="60.75" thickBot="1">
      <c r="A130" s="332"/>
      <c r="B130" s="73" t="s">
        <v>286</v>
      </c>
      <c r="C130" s="73">
        <v>3330</v>
      </c>
      <c r="D130" s="77">
        <v>32844879.780000001</v>
      </c>
    </row>
    <row r="131" spans="1:4" ht="15.75" thickBot="1">
      <c r="A131" s="332"/>
      <c r="B131" s="73" t="s">
        <v>287</v>
      </c>
      <c r="C131" s="73">
        <v>3340</v>
      </c>
      <c r="D131" s="77">
        <v>774746.51</v>
      </c>
    </row>
    <row r="132" spans="1:4" ht="30.75" thickBot="1">
      <c r="A132" s="332"/>
      <c r="B132" s="73" t="s">
        <v>288</v>
      </c>
      <c r="C132" s="73">
        <v>3350</v>
      </c>
      <c r="D132" s="77"/>
    </row>
    <row r="133" spans="1:4" ht="45.75" thickBot="1">
      <c r="A133" s="332"/>
      <c r="B133" s="73" t="s">
        <v>289</v>
      </c>
      <c r="C133" s="73">
        <v>3360</v>
      </c>
      <c r="D133" s="77">
        <v>6541270.3200000003</v>
      </c>
    </row>
    <row r="134" spans="1:4" ht="30.75" thickBot="1">
      <c r="A134" s="332"/>
      <c r="B134" s="73" t="s">
        <v>290</v>
      </c>
      <c r="C134" s="73">
        <v>3370</v>
      </c>
      <c r="D134" s="77">
        <v>1157540</v>
      </c>
    </row>
    <row r="135" spans="1:4" ht="15.75" thickBot="1">
      <c r="A135" s="332"/>
      <c r="B135" s="73" t="s">
        <v>291</v>
      </c>
      <c r="C135" s="73">
        <v>3380</v>
      </c>
      <c r="D135" s="77"/>
    </row>
    <row r="136" spans="1:4" ht="45.75" thickBot="1">
      <c r="A136" s="332"/>
      <c r="B136" s="73" t="s">
        <v>292</v>
      </c>
      <c r="C136" s="73">
        <v>3390</v>
      </c>
      <c r="D136" s="77">
        <v>21489052.039999999</v>
      </c>
    </row>
    <row r="137" spans="1:4" ht="30.75" thickBot="1">
      <c r="A137" s="332"/>
      <c r="B137" s="73" t="s">
        <v>293</v>
      </c>
      <c r="C137" s="73">
        <v>3400</v>
      </c>
      <c r="D137" s="77">
        <v>27110260.477000002</v>
      </c>
    </row>
    <row r="138" spans="1:4" ht="30.75" thickBot="1">
      <c r="A138" s="332"/>
      <c r="B138" s="73" t="s">
        <v>294</v>
      </c>
      <c r="C138" s="73">
        <v>3410</v>
      </c>
      <c r="D138" s="77">
        <v>3097726.7250000001</v>
      </c>
    </row>
    <row r="139" spans="1:4" ht="45.75" thickBot="1">
      <c r="A139" s="332"/>
      <c r="B139" s="73" t="s">
        <v>295</v>
      </c>
      <c r="C139" s="73">
        <v>3420</v>
      </c>
      <c r="D139" s="77">
        <v>20110339.960000001</v>
      </c>
    </row>
    <row r="140" spans="1:4" ht="45.75" thickBot="1">
      <c r="A140" s="332"/>
      <c r="B140" s="73" t="s">
        <v>296</v>
      </c>
      <c r="C140" s="73">
        <v>3430</v>
      </c>
      <c r="D140" s="77"/>
    </row>
    <row r="141" spans="1:4" ht="30.75" thickBot="1">
      <c r="A141" s="332"/>
      <c r="B141" s="73" t="s">
        <v>297</v>
      </c>
      <c r="C141" s="73">
        <v>3440</v>
      </c>
      <c r="D141" s="77">
        <v>123396</v>
      </c>
    </row>
    <row r="142" spans="1:4" ht="30.75" thickBot="1">
      <c r="A142" s="332"/>
      <c r="B142" s="73" t="s">
        <v>298</v>
      </c>
      <c r="C142" s="73">
        <v>3450</v>
      </c>
      <c r="D142" s="77">
        <v>3778797.7920000004</v>
      </c>
    </row>
    <row r="143" spans="1:4" ht="30.75" thickBot="1">
      <c r="A143" s="332"/>
      <c r="B143" s="73" t="s">
        <v>299</v>
      </c>
      <c r="C143" s="73">
        <v>3460</v>
      </c>
      <c r="D143" s="77"/>
    </row>
    <row r="144" spans="1:4" ht="15.75" thickBot="1">
      <c r="A144" s="332"/>
      <c r="B144" s="73" t="s">
        <v>300</v>
      </c>
      <c r="C144" s="73">
        <v>3470</v>
      </c>
      <c r="D144" s="77"/>
    </row>
    <row r="145" spans="1:4" ht="15.75" thickBot="1">
      <c r="A145" s="332"/>
      <c r="B145" s="73" t="s">
        <v>301</v>
      </c>
      <c r="C145" s="73">
        <v>3480</v>
      </c>
      <c r="D145" s="77"/>
    </row>
    <row r="146" spans="1:4" ht="45.75" thickBot="1">
      <c r="A146" s="332"/>
      <c r="B146" s="73" t="s">
        <v>302</v>
      </c>
      <c r="C146" s="73">
        <v>3490</v>
      </c>
      <c r="D146" s="77"/>
    </row>
    <row r="147" spans="1:4" ht="60.75" thickBot="1">
      <c r="A147" s="332"/>
      <c r="B147" s="73" t="s">
        <v>303</v>
      </c>
      <c r="C147" s="73">
        <v>3500</v>
      </c>
      <c r="D147" s="77">
        <v>104429819.2067</v>
      </c>
    </row>
    <row r="148" spans="1:4" ht="45.75" thickBot="1">
      <c r="A148" s="332"/>
      <c r="B148" s="73" t="s">
        <v>304</v>
      </c>
      <c r="C148" s="73">
        <v>3510</v>
      </c>
      <c r="D148" s="77">
        <v>12464509.827000001</v>
      </c>
    </row>
    <row r="149" spans="1:4" ht="75.75" thickBot="1">
      <c r="A149" s="332"/>
      <c r="B149" s="73" t="s">
        <v>305</v>
      </c>
      <c r="C149" s="73">
        <v>3520</v>
      </c>
      <c r="D149" s="77">
        <v>24000.04</v>
      </c>
    </row>
    <row r="150" spans="1:4" ht="60.75" thickBot="1">
      <c r="A150" s="332"/>
      <c r="B150" s="73" t="s">
        <v>306</v>
      </c>
      <c r="C150" s="73">
        <v>3530</v>
      </c>
      <c r="D150" s="77">
        <v>90000</v>
      </c>
    </row>
    <row r="151" spans="1:4" ht="60.75" thickBot="1">
      <c r="A151" s="332"/>
      <c r="B151" s="73" t="s">
        <v>307</v>
      </c>
      <c r="C151" s="73">
        <v>3540</v>
      </c>
      <c r="D151" s="77">
        <v>40000</v>
      </c>
    </row>
    <row r="152" spans="1:4" ht="45.75" thickBot="1">
      <c r="A152" s="332"/>
      <c r="B152" s="73" t="s">
        <v>308</v>
      </c>
      <c r="C152" s="73">
        <v>3550</v>
      </c>
      <c r="D152" s="77">
        <v>5185996</v>
      </c>
    </row>
    <row r="153" spans="1:4" ht="45.75" thickBot="1">
      <c r="A153" s="332"/>
      <c r="B153" s="73" t="s">
        <v>309</v>
      </c>
      <c r="C153" s="73">
        <v>3560</v>
      </c>
      <c r="D153" s="77"/>
    </row>
    <row r="154" spans="1:4" ht="60.75" thickBot="1">
      <c r="A154" s="332"/>
      <c r="B154" s="73" t="s">
        <v>310</v>
      </c>
      <c r="C154" s="73">
        <v>3570</v>
      </c>
      <c r="D154" s="77">
        <v>23467400.039999999</v>
      </c>
    </row>
    <row r="155" spans="1:4" ht="30.75" thickBot="1">
      <c r="A155" s="332"/>
      <c r="B155" s="73" t="s">
        <v>311</v>
      </c>
      <c r="C155" s="73">
        <v>3580</v>
      </c>
      <c r="D155" s="77">
        <v>63157913.299699999</v>
      </c>
    </row>
    <row r="156" spans="1:4" ht="30.75" thickBot="1">
      <c r="A156" s="332"/>
      <c r="B156" s="73" t="s">
        <v>312</v>
      </c>
      <c r="C156" s="73">
        <v>3590</v>
      </c>
      <c r="D156" s="77"/>
    </row>
    <row r="157" spans="1:4" ht="45.75" thickBot="1">
      <c r="A157" s="332"/>
      <c r="B157" s="73" t="s">
        <v>313</v>
      </c>
      <c r="C157" s="73">
        <v>3600</v>
      </c>
      <c r="D157" s="77">
        <v>21342482.830000006</v>
      </c>
    </row>
    <row r="158" spans="1:4" ht="75.75" thickBot="1">
      <c r="A158" s="332"/>
      <c r="B158" s="73" t="s">
        <v>314</v>
      </c>
      <c r="C158" s="73">
        <v>3610</v>
      </c>
      <c r="D158" s="77">
        <v>18534262.030000001</v>
      </c>
    </row>
    <row r="159" spans="1:4" ht="75.75" thickBot="1">
      <c r="A159" s="332"/>
      <c r="B159" s="73" t="s">
        <v>315</v>
      </c>
      <c r="C159" s="73">
        <v>3620</v>
      </c>
      <c r="D159" s="77"/>
    </row>
    <row r="160" spans="1:4" ht="60.75" thickBot="1">
      <c r="A160" s="332"/>
      <c r="B160" s="73" t="s">
        <v>316</v>
      </c>
      <c r="C160" s="73">
        <v>3630</v>
      </c>
      <c r="D160" s="77">
        <v>2808220.8</v>
      </c>
    </row>
    <row r="161" spans="1:4" ht="30.75" thickBot="1">
      <c r="A161" s="332"/>
      <c r="B161" s="73" t="s">
        <v>317</v>
      </c>
      <c r="C161" s="73">
        <v>3640</v>
      </c>
      <c r="D161" s="77"/>
    </row>
    <row r="162" spans="1:4" ht="45.75" thickBot="1">
      <c r="A162" s="332"/>
      <c r="B162" s="73" t="s">
        <v>318</v>
      </c>
      <c r="C162" s="73">
        <v>3650</v>
      </c>
      <c r="D162" s="77"/>
    </row>
    <row r="163" spans="1:4" ht="60.75" thickBot="1">
      <c r="A163" s="332"/>
      <c r="B163" s="73" t="s">
        <v>319</v>
      </c>
      <c r="C163" s="73">
        <v>3660</v>
      </c>
      <c r="D163" s="77"/>
    </row>
    <row r="164" spans="1:4" ht="30.75" thickBot="1">
      <c r="A164" s="332"/>
      <c r="B164" s="73" t="s">
        <v>320</v>
      </c>
      <c r="C164" s="73">
        <v>3690</v>
      </c>
      <c r="D164" s="77"/>
    </row>
    <row r="165" spans="1:4" ht="30.75" thickBot="1">
      <c r="A165" s="332"/>
      <c r="B165" s="73" t="s">
        <v>321</v>
      </c>
      <c r="C165" s="73">
        <v>3700</v>
      </c>
      <c r="D165" s="77">
        <v>237805.28000000003</v>
      </c>
    </row>
    <row r="166" spans="1:4" ht="15.75" thickBot="1">
      <c r="A166" s="332"/>
      <c r="B166" s="73" t="s">
        <v>322</v>
      </c>
      <c r="C166" s="73">
        <v>3710</v>
      </c>
      <c r="D166" s="77">
        <v>137723.76999999999</v>
      </c>
    </row>
    <row r="167" spans="1:4" ht="15.75" thickBot="1">
      <c r="A167" s="332"/>
      <c r="B167" s="73" t="s">
        <v>323</v>
      </c>
      <c r="C167" s="73">
        <v>3720</v>
      </c>
      <c r="D167" s="77">
        <v>37872.6</v>
      </c>
    </row>
    <row r="168" spans="1:4" ht="30.75" thickBot="1">
      <c r="A168" s="332"/>
      <c r="B168" s="73" t="s">
        <v>324</v>
      </c>
      <c r="C168" s="73">
        <v>3730</v>
      </c>
      <c r="D168" s="77"/>
    </row>
    <row r="169" spans="1:4" ht="15.75" thickBot="1">
      <c r="A169" s="332"/>
      <c r="B169" s="73" t="s">
        <v>325</v>
      </c>
      <c r="C169" s="73">
        <v>3740</v>
      </c>
      <c r="D169" s="77"/>
    </row>
    <row r="170" spans="1:4" ht="15.75" thickBot="1">
      <c r="A170" s="332"/>
      <c r="B170" s="73" t="s">
        <v>326</v>
      </c>
      <c r="C170" s="73">
        <v>3750</v>
      </c>
      <c r="D170" s="77">
        <v>60680.91</v>
      </c>
    </row>
    <row r="171" spans="1:4" ht="15.75" thickBot="1">
      <c r="A171" s="332"/>
      <c r="B171" s="73" t="s">
        <v>327</v>
      </c>
      <c r="C171" s="73">
        <v>3760</v>
      </c>
      <c r="D171" s="77"/>
    </row>
    <row r="172" spans="1:4" ht="30.75" thickBot="1">
      <c r="A172" s="332"/>
      <c r="B172" s="73" t="s">
        <v>328</v>
      </c>
      <c r="C172" s="73">
        <v>3770</v>
      </c>
      <c r="D172" s="77"/>
    </row>
    <row r="173" spans="1:4" ht="30.75" thickBot="1">
      <c r="A173" s="332"/>
      <c r="B173" s="73" t="s">
        <v>329</v>
      </c>
      <c r="C173" s="73">
        <v>3780</v>
      </c>
      <c r="D173" s="77"/>
    </row>
    <row r="174" spans="1:4" ht="30.75" thickBot="1">
      <c r="A174" s="332"/>
      <c r="B174" s="73" t="s">
        <v>330</v>
      </c>
      <c r="C174" s="73">
        <v>3790</v>
      </c>
      <c r="D174" s="77">
        <v>1528</v>
      </c>
    </row>
    <row r="175" spans="1:4" ht="15.75" thickBot="1">
      <c r="A175" s="332"/>
      <c r="B175" s="73" t="s">
        <v>331</v>
      </c>
      <c r="C175" s="73">
        <v>3800</v>
      </c>
      <c r="D175" s="77">
        <v>4164000</v>
      </c>
    </row>
    <row r="176" spans="1:4" ht="15.75" thickBot="1">
      <c r="A176" s="332"/>
      <c r="B176" s="73" t="s">
        <v>332</v>
      </c>
      <c r="C176" s="73">
        <v>3810</v>
      </c>
      <c r="D176" s="77">
        <v>13000</v>
      </c>
    </row>
    <row r="177" spans="1:4" ht="30.75" thickBot="1">
      <c r="A177" s="332"/>
      <c r="B177" s="73" t="s">
        <v>333</v>
      </c>
      <c r="C177" s="73">
        <v>3820</v>
      </c>
      <c r="D177" s="77">
        <v>4085000</v>
      </c>
    </row>
    <row r="178" spans="1:4" ht="15.75" thickBot="1">
      <c r="A178" s="332"/>
      <c r="B178" s="73" t="s">
        <v>334</v>
      </c>
      <c r="C178" s="73">
        <v>3830</v>
      </c>
      <c r="D178" s="77">
        <v>56000</v>
      </c>
    </row>
    <row r="179" spans="1:4" ht="15.75" thickBot="1">
      <c r="A179" s="332"/>
      <c r="B179" s="73" t="s">
        <v>335</v>
      </c>
      <c r="C179" s="73">
        <v>3840</v>
      </c>
      <c r="D179" s="77"/>
    </row>
    <row r="180" spans="1:4" ht="15.75" thickBot="1">
      <c r="A180" s="332"/>
      <c r="B180" s="73" t="s">
        <v>336</v>
      </c>
      <c r="C180" s="73">
        <v>3850</v>
      </c>
      <c r="D180" s="77">
        <v>10000</v>
      </c>
    </row>
    <row r="181" spans="1:4" ht="30.75" thickBot="1">
      <c r="A181" s="332"/>
      <c r="B181" s="73" t="s">
        <v>337</v>
      </c>
      <c r="C181" s="73">
        <v>3900</v>
      </c>
      <c r="D181" s="77">
        <v>21773227.23</v>
      </c>
    </row>
    <row r="182" spans="1:4" ht="30.75" thickBot="1">
      <c r="A182" s="332"/>
      <c r="B182" s="73" t="s">
        <v>338</v>
      </c>
      <c r="C182" s="73">
        <v>3910</v>
      </c>
      <c r="D182" s="77">
        <v>250000</v>
      </c>
    </row>
    <row r="183" spans="1:4" ht="15.75" thickBot="1">
      <c r="A183" s="332"/>
      <c r="B183" s="73" t="s">
        <v>339</v>
      </c>
      <c r="C183" s="73">
        <v>3920</v>
      </c>
      <c r="D183" s="77">
        <v>4814827.2299999995</v>
      </c>
    </row>
    <row r="184" spans="1:4" ht="30.75" thickBot="1">
      <c r="A184" s="332"/>
      <c r="B184" s="73" t="s">
        <v>340</v>
      </c>
      <c r="C184" s="73">
        <v>3930</v>
      </c>
      <c r="D184" s="77"/>
    </row>
    <row r="185" spans="1:4" ht="30.75" thickBot="1">
      <c r="A185" s="332"/>
      <c r="B185" s="73" t="s">
        <v>341</v>
      </c>
      <c r="C185" s="73">
        <v>3940</v>
      </c>
      <c r="D185" s="77">
        <v>15000000</v>
      </c>
    </row>
    <row r="186" spans="1:4" ht="30.75" thickBot="1">
      <c r="A186" s="332"/>
      <c r="B186" s="73" t="s">
        <v>342</v>
      </c>
      <c r="C186" s="73">
        <v>3950</v>
      </c>
      <c r="D186" s="77">
        <v>8400</v>
      </c>
    </row>
    <row r="187" spans="1:4" ht="30.75" thickBot="1">
      <c r="A187" s="332"/>
      <c r="B187" s="73" t="s">
        <v>343</v>
      </c>
      <c r="C187" s="73">
        <v>3960</v>
      </c>
      <c r="D187" s="77">
        <v>1700000</v>
      </c>
    </row>
    <row r="188" spans="1:4" ht="15.75" thickBot="1">
      <c r="A188" s="332"/>
      <c r="B188" s="73" t="s">
        <v>344</v>
      </c>
      <c r="C188" s="73">
        <v>3970</v>
      </c>
      <c r="D188" s="77"/>
    </row>
    <row r="189" spans="1:4" ht="45.75" thickBot="1">
      <c r="A189" s="332"/>
      <c r="B189" s="73" t="s">
        <v>345</v>
      </c>
      <c r="C189" s="73">
        <v>3980</v>
      </c>
      <c r="D189" s="77"/>
    </row>
    <row r="190" spans="1:4" ht="15.75" thickBot="1">
      <c r="A190" s="333"/>
      <c r="B190" s="73" t="s">
        <v>346</v>
      </c>
      <c r="C190" s="73">
        <v>3990</v>
      </c>
      <c r="D190" s="77"/>
    </row>
    <row r="191" spans="1:4" ht="90" customHeight="1" thickBot="1">
      <c r="A191" s="334" t="s">
        <v>347</v>
      </c>
      <c r="B191" s="40" t="s">
        <v>347</v>
      </c>
      <c r="C191" s="40">
        <v>4000</v>
      </c>
      <c r="D191" s="46">
        <v>155580167.92000002</v>
      </c>
    </row>
    <row r="192" spans="1:4" ht="45.75" thickBot="1">
      <c r="A192" s="332"/>
      <c r="B192" s="73" t="s">
        <v>348</v>
      </c>
      <c r="C192" s="73">
        <v>4100</v>
      </c>
      <c r="D192" s="77">
        <v>0</v>
      </c>
    </row>
    <row r="193" spans="1:4" ht="45.75" thickBot="1">
      <c r="A193" s="332"/>
      <c r="B193" s="73" t="s">
        <v>349</v>
      </c>
      <c r="C193" s="73">
        <v>4110</v>
      </c>
      <c r="D193" s="77">
        <v>0</v>
      </c>
    </row>
    <row r="194" spans="1:4" ht="45.75" thickBot="1">
      <c r="A194" s="332"/>
      <c r="B194" s="73" t="s">
        <v>350</v>
      </c>
      <c r="C194" s="73">
        <v>4120</v>
      </c>
      <c r="D194" s="77">
        <v>0</v>
      </c>
    </row>
    <row r="195" spans="1:4" ht="45.75" thickBot="1">
      <c r="A195" s="332"/>
      <c r="B195" s="73" t="s">
        <v>351</v>
      </c>
      <c r="C195" s="73">
        <v>4130</v>
      </c>
      <c r="D195" s="77">
        <v>0</v>
      </c>
    </row>
    <row r="196" spans="1:4" ht="45.75" thickBot="1">
      <c r="A196" s="332"/>
      <c r="B196" s="73" t="s">
        <v>352</v>
      </c>
      <c r="C196" s="73">
        <v>4140</v>
      </c>
      <c r="D196" s="77">
        <v>0</v>
      </c>
    </row>
    <row r="197" spans="1:4" ht="75.75" thickBot="1">
      <c r="A197" s="332"/>
      <c r="B197" s="73" t="s">
        <v>353</v>
      </c>
      <c r="C197" s="73">
        <v>4150</v>
      </c>
      <c r="D197" s="77">
        <v>0</v>
      </c>
    </row>
    <row r="198" spans="1:4" ht="60.75" thickBot="1">
      <c r="A198" s="332"/>
      <c r="B198" s="73" t="s">
        <v>354</v>
      </c>
      <c r="C198" s="73">
        <v>4160</v>
      </c>
      <c r="D198" s="77">
        <v>0</v>
      </c>
    </row>
    <row r="199" spans="1:4" ht="60.75" thickBot="1">
      <c r="A199" s="332"/>
      <c r="B199" s="73" t="s">
        <v>355</v>
      </c>
      <c r="C199" s="73">
        <v>4170</v>
      </c>
      <c r="D199" s="77">
        <v>0</v>
      </c>
    </row>
    <row r="200" spans="1:4" ht="60.75" thickBot="1">
      <c r="A200" s="332"/>
      <c r="B200" s="73" t="s">
        <v>356</v>
      </c>
      <c r="C200" s="73">
        <v>4180</v>
      </c>
      <c r="D200" s="77">
        <v>0</v>
      </c>
    </row>
    <row r="201" spans="1:4" ht="45.75" thickBot="1">
      <c r="A201" s="332"/>
      <c r="B201" s="73" t="s">
        <v>357</v>
      </c>
      <c r="C201" s="73">
        <v>4190</v>
      </c>
      <c r="D201" s="77">
        <v>0</v>
      </c>
    </row>
    <row r="202" spans="1:4" ht="30.75" thickBot="1">
      <c r="A202" s="332"/>
      <c r="B202" s="73" t="s">
        <v>358</v>
      </c>
      <c r="C202" s="73">
        <v>4200</v>
      </c>
      <c r="D202" s="77">
        <v>47546870.280000009</v>
      </c>
    </row>
    <row r="203" spans="1:4" ht="60.75" thickBot="1">
      <c r="A203" s="332"/>
      <c r="B203" s="73" t="s">
        <v>359</v>
      </c>
      <c r="C203" s="73">
        <v>4210</v>
      </c>
      <c r="D203" s="77">
        <v>46967556.280000001</v>
      </c>
    </row>
    <row r="204" spans="1:4" ht="60.75" thickBot="1">
      <c r="A204" s="332"/>
      <c r="B204" s="73" t="s">
        <v>360</v>
      </c>
      <c r="C204" s="73">
        <v>4220</v>
      </c>
      <c r="D204" s="77">
        <v>0</v>
      </c>
    </row>
    <row r="205" spans="1:4" ht="60.75" thickBot="1">
      <c r="A205" s="332"/>
      <c r="B205" s="73" t="s">
        <v>361</v>
      </c>
      <c r="C205" s="73">
        <v>4230</v>
      </c>
      <c r="D205" s="77">
        <v>0</v>
      </c>
    </row>
    <row r="206" spans="1:4" ht="45.75" thickBot="1">
      <c r="A206" s="332"/>
      <c r="B206" s="73" t="s">
        <v>362</v>
      </c>
      <c r="C206" s="73">
        <v>4240</v>
      </c>
      <c r="D206" s="77">
        <v>0</v>
      </c>
    </row>
    <row r="207" spans="1:4" ht="45.75" thickBot="1">
      <c r="A207" s="332"/>
      <c r="B207" s="73" t="s">
        <v>363</v>
      </c>
      <c r="C207" s="73">
        <v>4250</v>
      </c>
      <c r="D207" s="77">
        <v>579314</v>
      </c>
    </row>
    <row r="208" spans="1:4" ht="15.75" thickBot="1">
      <c r="A208" s="332"/>
      <c r="B208" s="73" t="s">
        <v>33</v>
      </c>
      <c r="C208" s="73">
        <v>4300</v>
      </c>
      <c r="D208" s="77">
        <v>21311450</v>
      </c>
    </row>
    <row r="209" spans="1:4" ht="15.75" thickBot="1">
      <c r="A209" s="332"/>
      <c r="B209" s="73" t="s">
        <v>364</v>
      </c>
      <c r="C209" s="73">
        <v>4310</v>
      </c>
      <c r="D209" s="77">
        <v>2365450</v>
      </c>
    </row>
    <row r="210" spans="1:4" ht="15.75" thickBot="1">
      <c r="A210" s="332"/>
      <c r="B210" s="73" t="s">
        <v>365</v>
      </c>
      <c r="C210" s="73">
        <v>4320</v>
      </c>
      <c r="D210" s="77">
        <v>0</v>
      </c>
    </row>
    <row r="211" spans="1:4" ht="15.75" thickBot="1">
      <c r="A211" s="332"/>
      <c r="B211" s="73" t="s">
        <v>366</v>
      </c>
      <c r="C211" s="73">
        <v>4330</v>
      </c>
      <c r="D211" s="77">
        <v>600000</v>
      </c>
    </row>
    <row r="212" spans="1:4" ht="30.75" thickBot="1">
      <c r="A212" s="332"/>
      <c r="B212" s="73" t="s">
        <v>367</v>
      </c>
      <c r="C212" s="73">
        <v>4340</v>
      </c>
      <c r="D212" s="77">
        <v>18346000</v>
      </c>
    </row>
    <row r="213" spans="1:4" ht="45.75" thickBot="1">
      <c r="A213" s="332"/>
      <c r="B213" s="73" t="s">
        <v>368</v>
      </c>
      <c r="C213" s="73">
        <v>4350</v>
      </c>
      <c r="D213" s="77">
        <v>0</v>
      </c>
    </row>
    <row r="214" spans="1:4" ht="15.75" thickBot="1">
      <c r="A214" s="332"/>
      <c r="B214" s="73" t="s">
        <v>369</v>
      </c>
      <c r="C214" s="73">
        <v>4360</v>
      </c>
      <c r="D214" s="77">
        <v>0</v>
      </c>
    </row>
    <row r="215" spans="1:4" ht="15.75" thickBot="1">
      <c r="A215" s="332"/>
      <c r="B215" s="73" t="s">
        <v>370</v>
      </c>
      <c r="C215" s="73">
        <v>4370</v>
      </c>
      <c r="D215" s="77">
        <v>0</v>
      </c>
    </row>
    <row r="216" spans="1:4" ht="30.75" thickBot="1">
      <c r="A216" s="332"/>
      <c r="B216" s="73" t="s">
        <v>371</v>
      </c>
      <c r="C216" s="73">
        <v>4380</v>
      </c>
      <c r="D216" s="77">
        <v>0</v>
      </c>
    </row>
    <row r="217" spans="1:4" ht="15.75" thickBot="1">
      <c r="A217" s="332"/>
      <c r="B217" s="73" t="s">
        <v>372</v>
      </c>
      <c r="C217" s="73">
        <v>4390</v>
      </c>
      <c r="D217" s="77">
        <v>0</v>
      </c>
    </row>
    <row r="218" spans="1:4" ht="15.75" thickBot="1">
      <c r="A218" s="332"/>
      <c r="B218" s="73" t="s">
        <v>373</v>
      </c>
      <c r="C218" s="73">
        <v>4400</v>
      </c>
      <c r="D218" s="77">
        <v>86721847.64000003</v>
      </c>
    </row>
    <row r="219" spans="1:4" ht="15.75" thickBot="1">
      <c r="A219" s="332"/>
      <c r="B219" s="73" t="s">
        <v>374</v>
      </c>
      <c r="C219" s="73">
        <v>4410</v>
      </c>
      <c r="D219" s="77">
        <v>77254348.280000001</v>
      </c>
    </row>
    <row r="220" spans="1:4" ht="30.75" thickBot="1">
      <c r="A220" s="332"/>
      <c r="B220" s="73" t="s">
        <v>375</v>
      </c>
      <c r="C220" s="73">
        <v>4420</v>
      </c>
      <c r="D220" s="77">
        <v>450000</v>
      </c>
    </row>
    <row r="221" spans="1:4" ht="30.75" thickBot="1">
      <c r="A221" s="332"/>
      <c r="B221" s="73" t="s">
        <v>376</v>
      </c>
      <c r="C221" s="73">
        <v>4430</v>
      </c>
      <c r="D221" s="77">
        <v>6977499.3600000003</v>
      </c>
    </row>
    <row r="222" spans="1:4" ht="45.75" thickBot="1">
      <c r="A222" s="332"/>
      <c r="B222" s="73" t="s">
        <v>377</v>
      </c>
      <c r="C222" s="73">
        <v>4440</v>
      </c>
      <c r="D222" s="77"/>
    </row>
    <row r="223" spans="1:4" ht="45.75" thickBot="1">
      <c r="A223" s="332"/>
      <c r="B223" s="73" t="s">
        <v>378</v>
      </c>
      <c r="C223" s="73">
        <v>4450</v>
      </c>
      <c r="D223" s="77">
        <v>2000000</v>
      </c>
    </row>
    <row r="224" spans="1:4" ht="30.75" thickBot="1">
      <c r="A224" s="332"/>
      <c r="B224" s="73" t="s">
        <v>379</v>
      </c>
      <c r="C224" s="73">
        <v>4460</v>
      </c>
      <c r="D224" s="77"/>
    </row>
    <row r="225" spans="1:4" ht="30.75" thickBot="1">
      <c r="A225" s="332"/>
      <c r="B225" s="73" t="s">
        <v>380</v>
      </c>
      <c r="C225" s="73">
        <v>4470</v>
      </c>
      <c r="D225" s="77"/>
    </row>
    <row r="226" spans="1:4" ht="30.75" thickBot="1">
      <c r="A226" s="332"/>
      <c r="B226" s="73" t="s">
        <v>381</v>
      </c>
      <c r="C226" s="73">
        <v>4480</v>
      </c>
      <c r="D226" s="77">
        <v>40000</v>
      </c>
    </row>
    <row r="227" spans="1:4" ht="15.75" thickBot="1">
      <c r="A227" s="332"/>
      <c r="B227" s="73" t="s">
        <v>382</v>
      </c>
      <c r="C227" s="73">
        <v>4500</v>
      </c>
      <c r="D227" s="77">
        <v>0</v>
      </c>
    </row>
    <row r="228" spans="1:4" ht="15.75" thickBot="1">
      <c r="A228" s="332"/>
      <c r="B228" s="73" t="s">
        <v>383</v>
      </c>
      <c r="C228" s="73">
        <v>4510</v>
      </c>
      <c r="D228" s="77">
        <v>0</v>
      </c>
    </row>
    <row r="229" spans="1:4" ht="15.75" thickBot="1">
      <c r="A229" s="332"/>
      <c r="B229" s="73" t="s">
        <v>384</v>
      </c>
      <c r="C229" s="73">
        <v>4520</v>
      </c>
      <c r="D229" s="77">
        <v>0</v>
      </c>
    </row>
    <row r="230" spans="1:4" ht="30.75" thickBot="1">
      <c r="A230" s="332"/>
      <c r="B230" s="73" t="s">
        <v>385</v>
      </c>
      <c r="C230" s="73">
        <v>4590</v>
      </c>
      <c r="D230" s="77">
        <v>0</v>
      </c>
    </row>
    <row r="231" spans="1:4" ht="45.75" thickBot="1">
      <c r="A231" s="332"/>
      <c r="B231" s="73" t="s">
        <v>386</v>
      </c>
      <c r="C231" s="73">
        <v>4600</v>
      </c>
      <c r="D231" s="77">
        <v>0</v>
      </c>
    </row>
    <row r="232" spans="1:4" ht="45.75" thickBot="1">
      <c r="A232" s="332"/>
      <c r="B232" s="73" t="s">
        <v>387</v>
      </c>
      <c r="C232" s="73">
        <v>4610</v>
      </c>
      <c r="D232" s="77">
        <v>0</v>
      </c>
    </row>
    <row r="233" spans="1:4" ht="45.75" thickBot="1">
      <c r="A233" s="332"/>
      <c r="B233" s="73" t="s">
        <v>388</v>
      </c>
      <c r="C233" s="73">
        <v>4620</v>
      </c>
      <c r="D233" s="77">
        <v>0</v>
      </c>
    </row>
    <row r="234" spans="1:4" ht="45.75" thickBot="1">
      <c r="A234" s="332"/>
      <c r="B234" s="73" t="s">
        <v>389</v>
      </c>
      <c r="C234" s="73">
        <v>4630</v>
      </c>
      <c r="D234" s="77">
        <v>0</v>
      </c>
    </row>
    <row r="235" spans="1:4" ht="75.75" thickBot="1">
      <c r="A235" s="332"/>
      <c r="B235" s="73" t="s">
        <v>390</v>
      </c>
      <c r="C235" s="73">
        <v>4640</v>
      </c>
      <c r="D235" s="77">
        <v>0</v>
      </c>
    </row>
    <row r="236" spans="1:4" ht="75.75" thickBot="1">
      <c r="A236" s="332"/>
      <c r="B236" s="73" t="s">
        <v>391</v>
      </c>
      <c r="C236" s="73">
        <v>4650</v>
      </c>
      <c r="D236" s="77">
        <v>0</v>
      </c>
    </row>
    <row r="237" spans="1:4" ht="60.75" thickBot="1">
      <c r="A237" s="332"/>
      <c r="B237" s="73" t="s">
        <v>392</v>
      </c>
      <c r="C237" s="73">
        <v>4660</v>
      </c>
      <c r="D237" s="77">
        <v>0</v>
      </c>
    </row>
    <row r="238" spans="1:4" ht="30.75" thickBot="1">
      <c r="A238" s="332"/>
      <c r="B238" s="73" t="s">
        <v>393</v>
      </c>
      <c r="C238" s="73">
        <v>4700</v>
      </c>
      <c r="D238" s="77">
        <v>0</v>
      </c>
    </row>
    <row r="239" spans="1:4" ht="30.75" thickBot="1">
      <c r="A239" s="332"/>
      <c r="B239" s="73" t="s">
        <v>394</v>
      </c>
      <c r="C239" s="73">
        <v>4710</v>
      </c>
      <c r="D239" s="77">
        <v>0</v>
      </c>
    </row>
    <row r="240" spans="1:4" ht="15.75" thickBot="1">
      <c r="A240" s="332"/>
      <c r="B240" s="73" t="s">
        <v>395</v>
      </c>
      <c r="C240" s="73">
        <v>4800</v>
      </c>
      <c r="D240" s="77">
        <v>0</v>
      </c>
    </row>
    <row r="241" spans="1:4" ht="30.75" thickBot="1">
      <c r="A241" s="332"/>
      <c r="B241" s="73" t="s">
        <v>396</v>
      </c>
      <c r="C241" s="73">
        <v>4810</v>
      </c>
      <c r="D241" s="77"/>
    </row>
    <row r="242" spans="1:4" ht="30.75" thickBot="1">
      <c r="A242" s="332"/>
      <c r="B242" s="73" t="s">
        <v>397</v>
      </c>
      <c r="C242" s="73">
        <v>4820</v>
      </c>
      <c r="D242" s="77"/>
    </row>
    <row r="243" spans="1:4" ht="30.75" thickBot="1">
      <c r="A243" s="332"/>
      <c r="B243" s="73" t="s">
        <v>398</v>
      </c>
      <c r="C243" s="73">
        <v>4830</v>
      </c>
      <c r="D243" s="77"/>
    </row>
    <row r="244" spans="1:4" ht="30.75" thickBot="1">
      <c r="A244" s="332"/>
      <c r="B244" s="73" t="s">
        <v>399</v>
      </c>
      <c r="C244" s="73">
        <v>4840</v>
      </c>
      <c r="D244" s="77"/>
    </row>
    <row r="245" spans="1:4" ht="15.75" thickBot="1">
      <c r="A245" s="332"/>
      <c r="B245" s="73" t="s">
        <v>400</v>
      </c>
      <c r="C245" s="73">
        <v>4850</v>
      </c>
      <c r="D245" s="77">
        <v>0</v>
      </c>
    </row>
    <row r="246" spans="1:4" ht="30.75" thickBot="1">
      <c r="A246" s="332"/>
      <c r="B246" s="73" t="s">
        <v>401</v>
      </c>
      <c r="C246" s="73">
        <v>4900</v>
      </c>
      <c r="D246" s="77">
        <v>0</v>
      </c>
    </row>
    <row r="247" spans="1:4" ht="30.75" thickBot="1">
      <c r="A247" s="332"/>
      <c r="B247" s="73" t="s">
        <v>402</v>
      </c>
      <c r="C247" s="73">
        <v>4910</v>
      </c>
      <c r="D247" s="77">
        <v>0</v>
      </c>
    </row>
    <row r="248" spans="1:4" ht="30.75" thickBot="1">
      <c r="A248" s="332"/>
      <c r="B248" s="73" t="s">
        <v>403</v>
      </c>
      <c r="C248" s="73">
        <v>4920</v>
      </c>
      <c r="D248" s="77">
        <v>0</v>
      </c>
    </row>
    <row r="249" spans="1:4" ht="30.75" thickBot="1">
      <c r="A249" s="332"/>
      <c r="B249" s="73" t="s">
        <v>404</v>
      </c>
      <c r="C249" s="73">
        <v>4930</v>
      </c>
      <c r="D249" s="77">
        <v>0</v>
      </c>
    </row>
    <row r="250" spans="1:4" ht="30.75" thickBot="1">
      <c r="A250" s="332" t="s">
        <v>583</v>
      </c>
      <c r="B250" s="40" t="s">
        <v>405</v>
      </c>
      <c r="C250" s="40">
        <v>5000</v>
      </c>
      <c r="D250" s="46">
        <v>7054772.7694999995</v>
      </c>
    </row>
    <row r="251" spans="1:4" ht="30.75" thickBot="1">
      <c r="A251" s="332"/>
      <c r="B251" s="73" t="s">
        <v>406</v>
      </c>
      <c r="C251" s="73">
        <v>5100</v>
      </c>
      <c r="D251" s="77">
        <v>346319.96</v>
      </c>
    </row>
    <row r="252" spans="1:4" ht="30.75" thickBot="1">
      <c r="A252" s="332"/>
      <c r="B252" s="73" t="s">
        <v>407</v>
      </c>
      <c r="C252" s="73">
        <v>5110</v>
      </c>
      <c r="D252" s="77">
        <v>206319</v>
      </c>
    </row>
    <row r="253" spans="1:4" ht="30.75" thickBot="1">
      <c r="A253" s="332"/>
      <c r="B253" s="73" t="s">
        <v>408</v>
      </c>
      <c r="C253" s="73">
        <v>5120</v>
      </c>
      <c r="D253" s="77"/>
    </row>
    <row r="254" spans="1:4" ht="30.75" thickBot="1">
      <c r="A254" s="332"/>
      <c r="B254" s="73" t="s">
        <v>409</v>
      </c>
      <c r="C254" s="73">
        <v>5130</v>
      </c>
      <c r="D254" s="77"/>
    </row>
    <row r="255" spans="1:4" ht="15.75" thickBot="1">
      <c r="A255" s="332"/>
      <c r="B255" s="73" t="s">
        <v>410</v>
      </c>
      <c r="C255" s="73">
        <v>5140</v>
      </c>
      <c r="D255" s="77"/>
    </row>
    <row r="256" spans="1:4" ht="45.75" thickBot="1">
      <c r="A256" s="332"/>
      <c r="B256" s="73" t="s">
        <v>411</v>
      </c>
      <c r="C256" s="73">
        <v>5150</v>
      </c>
      <c r="D256" s="77">
        <v>90000</v>
      </c>
    </row>
    <row r="257" spans="1:4" ht="30.75" thickBot="1">
      <c r="A257" s="332"/>
      <c r="B257" s="73" t="s">
        <v>412</v>
      </c>
      <c r="C257" s="73">
        <v>5190</v>
      </c>
      <c r="D257" s="77">
        <v>50000.959999999999</v>
      </c>
    </row>
    <row r="258" spans="1:4" ht="45.75" thickBot="1">
      <c r="A258" s="332"/>
      <c r="B258" s="73" t="s">
        <v>413</v>
      </c>
      <c r="C258" s="73">
        <v>5200</v>
      </c>
      <c r="D258" s="77">
        <v>72304.5</v>
      </c>
    </row>
    <row r="259" spans="1:4" ht="30.75" thickBot="1">
      <c r="A259" s="332"/>
      <c r="B259" s="73" t="s">
        <v>414</v>
      </c>
      <c r="C259" s="73">
        <v>5210</v>
      </c>
      <c r="D259" s="77">
        <v>12304.5</v>
      </c>
    </row>
    <row r="260" spans="1:4" ht="15.75" thickBot="1">
      <c r="A260" s="332"/>
      <c r="B260" s="73" t="s">
        <v>415</v>
      </c>
      <c r="C260" s="73">
        <v>5220</v>
      </c>
      <c r="D260" s="77"/>
    </row>
    <row r="261" spans="1:4" ht="30.75" thickBot="1">
      <c r="A261" s="332"/>
      <c r="B261" s="73" t="s">
        <v>416</v>
      </c>
      <c r="C261" s="73">
        <v>5230</v>
      </c>
      <c r="D261" s="77">
        <v>10000</v>
      </c>
    </row>
    <row r="262" spans="1:4" ht="30.75" thickBot="1">
      <c r="A262" s="332"/>
      <c r="B262" s="73" t="s">
        <v>417</v>
      </c>
      <c r="C262" s="73">
        <v>5290</v>
      </c>
      <c r="D262" s="77">
        <v>50000</v>
      </c>
    </row>
    <row r="263" spans="1:4" ht="30.75" thickBot="1">
      <c r="A263" s="332"/>
      <c r="B263" s="73" t="s">
        <v>418</v>
      </c>
      <c r="C263" s="73">
        <v>5300</v>
      </c>
      <c r="D263" s="77">
        <v>0</v>
      </c>
    </row>
    <row r="264" spans="1:4" ht="30.75" thickBot="1">
      <c r="A264" s="332"/>
      <c r="B264" s="73" t="s">
        <v>419</v>
      </c>
      <c r="C264" s="73">
        <v>5310</v>
      </c>
      <c r="D264" s="77"/>
    </row>
    <row r="265" spans="1:4" ht="30.75" thickBot="1">
      <c r="A265" s="332"/>
      <c r="B265" s="73" t="s">
        <v>420</v>
      </c>
      <c r="C265" s="73">
        <v>5320</v>
      </c>
      <c r="D265" s="77"/>
    </row>
    <row r="266" spans="1:4" ht="30.75" thickBot="1">
      <c r="A266" s="332"/>
      <c r="B266" s="73" t="s">
        <v>421</v>
      </c>
      <c r="C266" s="73">
        <v>5400</v>
      </c>
      <c r="D266" s="77">
        <v>155000</v>
      </c>
    </row>
    <row r="267" spans="1:4" ht="30.75" thickBot="1">
      <c r="A267" s="332"/>
      <c r="B267" s="73" t="s">
        <v>422</v>
      </c>
      <c r="C267" s="73">
        <v>5410</v>
      </c>
      <c r="D267" s="77">
        <v>110000</v>
      </c>
    </row>
    <row r="268" spans="1:4" ht="15.75" thickBot="1">
      <c r="A268" s="332"/>
      <c r="B268" s="73" t="s">
        <v>423</v>
      </c>
      <c r="C268" s="73">
        <v>5420</v>
      </c>
      <c r="D268" s="77"/>
    </row>
    <row r="269" spans="1:4" ht="15.75" thickBot="1">
      <c r="A269" s="332"/>
      <c r="B269" s="73" t="s">
        <v>424</v>
      </c>
      <c r="C269" s="73">
        <v>5430</v>
      </c>
      <c r="D269" s="77"/>
    </row>
    <row r="270" spans="1:4" ht="15.75" thickBot="1">
      <c r="A270" s="332"/>
      <c r="B270" s="73" t="s">
        <v>425</v>
      </c>
      <c r="C270" s="73">
        <v>5440</v>
      </c>
      <c r="D270" s="77"/>
    </row>
    <row r="271" spans="1:4" ht="15.75" thickBot="1">
      <c r="A271" s="332"/>
      <c r="B271" s="73" t="s">
        <v>426</v>
      </c>
      <c r="C271" s="73">
        <v>5450</v>
      </c>
      <c r="D271" s="77"/>
    </row>
    <row r="272" spans="1:4" ht="15.75" thickBot="1">
      <c r="A272" s="332"/>
      <c r="B272" s="73" t="s">
        <v>427</v>
      </c>
      <c r="C272" s="73">
        <v>5490</v>
      </c>
      <c r="D272" s="77">
        <v>45000</v>
      </c>
    </row>
    <row r="273" spans="1:4" ht="30.75" thickBot="1">
      <c r="A273" s="332"/>
      <c r="B273" s="73" t="s">
        <v>428</v>
      </c>
      <c r="C273" s="73">
        <v>5500</v>
      </c>
      <c r="D273" s="77">
        <v>0</v>
      </c>
    </row>
    <row r="274" spans="1:4" ht="30.75" thickBot="1">
      <c r="A274" s="332"/>
      <c r="B274" s="73" t="s">
        <v>429</v>
      </c>
      <c r="C274" s="73">
        <v>5510</v>
      </c>
      <c r="D274" s="77"/>
    </row>
    <row r="275" spans="1:4" ht="30.75" thickBot="1">
      <c r="A275" s="332"/>
      <c r="B275" s="73" t="s">
        <v>430</v>
      </c>
      <c r="C275" s="73">
        <v>5600</v>
      </c>
      <c r="D275" s="77">
        <v>810000</v>
      </c>
    </row>
    <row r="276" spans="1:4" ht="30.75" thickBot="1">
      <c r="A276" s="332"/>
      <c r="B276" s="73" t="s">
        <v>431</v>
      </c>
      <c r="C276" s="73">
        <v>5610</v>
      </c>
      <c r="D276" s="77"/>
    </row>
    <row r="277" spans="1:4" ht="30.75" thickBot="1">
      <c r="A277" s="332"/>
      <c r="B277" s="73" t="s">
        <v>432</v>
      </c>
      <c r="C277" s="73">
        <v>5620</v>
      </c>
      <c r="D277" s="77"/>
    </row>
    <row r="278" spans="1:4" ht="30.75" thickBot="1">
      <c r="A278" s="332"/>
      <c r="B278" s="73" t="s">
        <v>433</v>
      </c>
      <c r="C278" s="73">
        <v>5630</v>
      </c>
      <c r="D278" s="77"/>
    </row>
    <row r="279" spans="1:4" ht="60.75" thickBot="1">
      <c r="A279" s="332"/>
      <c r="B279" s="73" t="s">
        <v>434</v>
      </c>
      <c r="C279" s="73">
        <v>5640</v>
      </c>
      <c r="D279" s="77"/>
    </row>
    <row r="280" spans="1:4" ht="30.75" thickBot="1">
      <c r="A280" s="332"/>
      <c r="B280" s="73" t="s">
        <v>435</v>
      </c>
      <c r="C280" s="73">
        <v>5650</v>
      </c>
      <c r="D280" s="77">
        <v>60000</v>
      </c>
    </row>
    <row r="281" spans="1:4" ht="45.75" thickBot="1">
      <c r="A281" s="332"/>
      <c r="B281" s="73" t="s">
        <v>436</v>
      </c>
      <c r="C281" s="73">
        <v>5660</v>
      </c>
      <c r="D281" s="77"/>
    </row>
    <row r="282" spans="1:4" ht="30.75" thickBot="1">
      <c r="A282" s="332"/>
      <c r="B282" s="73" t="s">
        <v>437</v>
      </c>
      <c r="C282" s="73">
        <v>5670</v>
      </c>
      <c r="D282" s="77">
        <v>600000</v>
      </c>
    </row>
    <row r="283" spans="1:4" ht="15.75" thickBot="1">
      <c r="A283" s="332"/>
      <c r="B283" s="73" t="s">
        <v>438</v>
      </c>
      <c r="C283" s="73">
        <v>5690</v>
      </c>
      <c r="D283" s="77">
        <v>150000</v>
      </c>
    </row>
    <row r="284" spans="1:4" ht="15.75" thickBot="1">
      <c r="A284" s="332"/>
      <c r="B284" s="73" t="s">
        <v>439</v>
      </c>
      <c r="C284" s="73">
        <v>5700</v>
      </c>
      <c r="D284" s="77">
        <v>285000</v>
      </c>
    </row>
    <row r="285" spans="1:4" ht="15.75" thickBot="1">
      <c r="A285" s="332"/>
      <c r="B285" s="73" t="s">
        <v>440</v>
      </c>
      <c r="C285" s="73">
        <v>5710</v>
      </c>
      <c r="D285" s="77"/>
    </row>
    <row r="286" spans="1:4" ht="15.75" thickBot="1">
      <c r="A286" s="332"/>
      <c r="B286" s="73" t="s">
        <v>441</v>
      </c>
      <c r="C286" s="73">
        <v>5720</v>
      </c>
      <c r="D286" s="77"/>
    </row>
    <row r="287" spans="1:4" ht="15.75" thickBot="1">
      <c r="A287" s="332"/>
      <c r="B287" s="73" t="s">
        <v>442</v>
      </c>
      <c r="C287" s="73">
        <v>5730</v>
      </c>
      <c r="D287" s="77"/>
    </row>
    <row r="288" spans="1:4" ht="15.75" thickBot="1">
      <c r="A288" s="332"/>
      <c r="B288" s="73" t="s">
        <v>443</v>
      </c>
      <c r="C288" s="73">
        <v>5740</v>
      </c>
      <c r="D288" s="77"/>
    </row>
    <row r="289" spans="1:4" ht="15.75" thickBot="1">
      <c r="A289" s="332"/>
      <c r="B289" s="73" t="s">
        <v>444</v>
      </c>
      <c r="C289" s="73">
        <v>5750</v>
      </c>
      <c r="D289" s="77">
        <v>15000</v>
      </c>
    </row>
    <row r="290" spans="1:4" ht="15.75" thickBot="1">
      <c r="A290" s="332"/>
      <c r="B290" s="73" t="s">
        <v>445</v>
      </c>
      <c r="C290" s="73">
        <v>5760</v>
      </c>
      <c r="D290" s="77"/>
    </row>
    <row r="291" spans="1:4" ht="30.75" thickBot="1">
      <c r="A291" s="332"/>
      <c r="B291" s="73" t="s">
        <v>446</v>
      </c>
      <c r="C291" s="73">
        <v>5770</v>
      </c>
      <c r="D291" s="77"/>
    </row>
    <row r="292" spans="1:4" ht="15.75" thickBot="1">
      <c r="A292" s="332"/>
      <c r="B292" s="73" t="s">
        <v>447</v>
      </c>
      <c r="C292" s="73">
        <v>5780</v>
      </c>
      <c r="D292" s="77">
        <v>270000</v>
      </c>
    </row>
    <row r="293" spans="1:4" ht="15.75" thickBot="1">
      <c r="A293" s="332"/>
      <c r="B293" s="73" t="s">
        <v>448</v>
      </c>
      <c r="C293" s="73">
        <v>5790</v>
      </c>
      <c r="D293" s="77"/>
    </row>
    <row r="294" spans="1:4" ht="15.75" thickBot="1">
      <c r="A294" s="332"/>
      <c r="B294" s="73" t="s">
        <v>449</v>
      </c>
      <c r="C294" s="73">
        <v>5800</v>
      </c>
      <c r="D294" s="77">
        <v>4988828.32</v>
      </c>
    </row>
    <row r="295" spans="1:4" ht="15.75" thickBot="1">
      <c r="A295" s="332"/>
      <c r="B295" s="73" t="s">
        <v>450</v>
      </c>
      <c r="C295" s="73">
        <v>5810</v>
      </c>
      <c r="D295" s="77">
        <v>4988828.32</v>
      </c>
    </row>
    <row r="296" spans="1:4" ht="15.75" thickBot="1">
      <c r="A296" s="332"/>
      <c r="B296" s="73" t="s">
        <v>451</v>
      </c>
      <c r="C296" s="73">
        <v>5820</v>
      </c>
      <c r="D296" s="77"/>
    </row>
    <row r="297" spans="1:4" ht="15.75" thickBot="1">
      <c r="A297" s="332"/>
      <c r="B297" s="73" t="s">
        <v>452</v>
      </c>
      <c r="C297" s="73">
        <v>5830</v>
      </c>
      <c r="D297" s="77"/>
    </row>
    <row r="298" spans="1:4" ht="15.75" thickBot="1">
      <c r="A298" s="332"/>
      <c r="B298" s="73" t="s">
        <v>453</v>
      </c>
      <c r="C298" s="73">
        <v>5890</v>
      </c>
      <c r="D298" s="77"/>
    </row>
    <row r="299" spans="1:4" ht="15.75" thickBot="1">
      <c r="A299" s="332"/>
      <c r="B299" s="73" t="s">
        <v>454</v>
      </c>
      <c r="C299" s="73">
        <v>5900</v>
      </c>
      <c r="D299" s="77">
        <v>397319.98950000003</v>
      </c>
    </row>
    <row r="300" spans="1:4" ht="15.75" thickBot="1">
      <c r="A300" s="332"/>
      <c r="B300" s="73" t="s">
        <v>455</v>
      </c>
      <c r="C300" s="73">
        <v>5910</v>
      </c>
      <c r="D300" s="77">
        <v>397319.98950000003</v>
      </c>
    </row>
    <row r="301" spans="1:4" ht="15.75" thickBot="1">
      <c r="A301" s="332"/>
      <c r="B301" s="73" t="s">
        <v>456</v>
      </c>
      <c r="C301" s="73">
        <v>5920</v>
      </c>
      <c r="D301" s="77"/>
    </row>
    <row r="302" spans="1:4" ht="15.75" thickBot="1">
      <c r="A302" s="332"/>
      <c r="B302" s="73" t="s">
        <v>457</v>
      </c>
      <c r="C302" s="73">
        <v>5930</v>
      </c>
      <c r="D302" s="77"/>
    </row>
    <row r="303" spans="1:4" ht="15.75" thickBot="1">
      <c r="A303" s="332"/>
      <c r="B303" s="73" t="s">
        <v>458</v>
      </c>
      <c r="C303" s="73">
        <v>5940</v>
      </c>
      <c r="D303" s="77"/>
    </row>
    <row r="304" spans="1:4" ht="15.75" thickBot="1">
      <c r="A304" s="332"/>
      <c r="B304" s="73" t="s">
        <v>459</v>
      </c>
      <c r="C304" s="73">
        <v>5950</v>
      </c>
      <c r="D304" s="77"/>
    </row>
    <row r="305" spans="1:4" ht="15.75" thickBot="1">
      <c r="A305" s="332"/>
      <c r="B305" s="73" t="s">
        <v>460</v>
      </c>
      <c r="C305" s="73">
        <v>5960</v>
      </c>
      <c r="D305" s="77"/>
    </row>
    <row r="306" spans="1:4" ht="30.75" thickBot="1">
      <c r="A306" s="332"/>
      <c r="B306" s="73" t="s">
        <v>461</v>
      </c>
      <c r="C306" s="73">
        <v>5970</v>
      </c>
      <c r="D306" s="77"/>
    </row>
    <row r="307" spans="1:4" ht="30.75" thickBot="1">
      <c r="A307" s="332"/>
      <c r="B307" s="73" t="s">
        <v>462</v>
      </c>
      <c r="C307" s="73">
        <v>5980</v>
      </c>
      <c r="D307" s="77"/>
    </row>
    <row r="308" spans="1:4" ht="15.75" thickBot="1">
      <c r="A308" s="332"/>
      <c r="B308" s="73" t="s">
        <v>463</v>
      </c>
      <c r="C308" s="73">
        <v>5990</v>
      </c>
      <c r="D308" s="77"/>
    </row>
    <row r="309" spans="1:4" ht="30" customHeight="1" thickBot="1">
      <c r="A309" s="332" t="s">
        <v>464</v>
      </c>
      <c r="B309" s="40" t="s">
        <v>464</v>
      </c>
      <c r="C309" s="40">
        <v>6000</v>
      </c>
      <c r="D309" s="46">
        <v>232226011.37549999</v>
      </c>
    </row>
    <row r="310" spans="1:4" ht="30.75" thickBot="1">
      <c r="A310" s="332"/>
      <c r="B310" s="73" t="s">
        <v>465</v>
      </c>
      <c r="C310" s="73">
        <v>6100</v>
      </c>
      <c r="D310" s="77">
        <v>180309690.47999999</v>
      </c>
    </row>
    <row r="311" spans="1:4" ht="15.75" thickBot="1">
      <c r="A311" s="332"/>
      <c r="B311" s="73" t="s">
        <v>466</v>
      </c>
      <c r="C311" s="73">
        <v>6110</v>
      </c>
      <c r="D311" s="77"/>
    </row>
    <row r="312" spans="1:4" ht="15.75" thickBot="1">
      <c r="A312" s="332"/>
      <c r="B312" s="73" t="s">
        <v>467</v>
      </c>
      <c r="C312" s="73">
        <v>6120</v>
      </c>
      <c r="D312" s="77">
        <v>41596105.039999992</v>
      </c>
    </row>
    <row r="313" spans="1:4" ht="60.75" thickBot="1">
      <c r="A313" s="332"/>
      <c r="B313" s="73" t="s">
        <v>468</v>
      </c>
      <c r="C313" s="73">
        <v>6130</v>
      </c>
      <c r="D313" s="77">
        <v>90191861.859999999</v>
      </c>
    </row>
    <row r="314" spans="1:4" ht="45.75" thickBot="1">
      <c r="A314" s="332"/>
      <c r="B314" s="73" t="s">
        <v>469</v>
      </c>
      <c r="C314" s="73">
        <v>6140</v>
      </c>
      <c r="D314" s="77"/>
    </row>
    <row r="315" spans="1:4" ht="30.75" thickBot="1">
      <c r="A315" s="332"/>
      <c r="B315" s="73" t="s">
        <v>470</v>
      </c>
      <c r="C315" s="73">
        <v>6150</v>
      </c>
      <c r="D315" s="77">
        <v>47735135.009999998</v>
      </c>
    </row>
    <row r="316" spans="1:4" ht="45.75" thickBot="1">
      <c r="A316" s="332"/>
      <c r="B316" s="73" t="s">
        <v>471</v>
      </c>
      <c r="C316" s="73">
        <v>6160</v>
      </c>
      <c r="D316" s="77">
        <v>786588.57</v>
      </c>
    </row>
    <row r="317" spans="1:4" ht="45.75" thickBot="1">
      <c r="A317" s="332"/>
      <c r="B317" s="73" t="s">
        <v>472</v>
      </c>
      <c r="C317" s="73">
        <v>6170</v>
      </c>
      <c r="D317" s="77"/>
    </row>
    <row r="318" spans="1:4" ht="45.75" thickBot="1">
      <c r="A318" s="332"/>
      <c r="B318" s="73" t="s">
        <v>473</v>
      </c>
      <c r="C318" s="73">
        <v>6190</v>
      </c>
      <c r="D318" s="77"/>
    </row>
    <row r="319" spans="1:4" ht="30.75" thickBot="1">
      <c r="A319" s="332"/>
      <c r="B319" s="73" t="s">
        <v>474</v>
      </c>
      <c r="C319" s="73">
        <v>6200</v>
      </c>
      <c r="D319" s="77">
        <v>255727.10999999993</v>
      </c>
    </row>
    <row r="320" spans="1:4" ht="15.75" thickBot="1">
      <c r="A320" s="332"/>
      <c r="B320" s="73" t="s">
        <v>466</v>
      </c>
      <c r="C320" s="73">
        <v>6210</v>
      </c>
      <c r="D320" s="77">
        <v>0</v>
      </c>
    </row>
    <row r="321" spans="1:4" ht="15.75" thickBot="1">
      <c r="A321" s="332"/>
      <c r="B321" s="73" t="s">
        <v>475</v>
      </c>
      <c r="C321" s="73">
        <v>6220</v>
      </c>
      <c r="D321" s="77">
        <v>255727.11</v>
      </c>
    </row>
    <row r="322" spans="1:4" ht="60.75" thickBot="1">
      <c r="A322" s="332"/>
      <c r="B322" s="73" t="s">
        <v>476</v>
      </c>
      <c r="C322" s="73">
        <v>6230</v>
      </c>
      <c r="D322" s="77">
        <v>0</v>
      </c>
    </row>
    <row r="323" spans="1:4" ht="45.75" thickBot="1">
      <c r="A323" s="332"/>
      <c r="B323" s="73" t="s">
        <v>469</v>
      </c>
      <c r="C323" s="73">
        <v>6240</v>
      </c>
      <c r="D323" s="77">
        <v>0</v>
      </c>
    </row>
    <row r="324" spans="1:4" ht="30.75" thickBot="1">
      <c r="A324" s="332"/>
      <c r="B324" s="73" t="s">
        <v>470</v>
      </c>
      <c r="C324" s="73">
        <v>6250</v>
      </c>
      <c r="D324" s="77">
        <v>0</v>
      </c>
    </row>
    <row r="325" spans="1:4" ht="45.75" thickBot="1">
      <c r="A325" s="332"/>
      <c r="B325" s="73" t="s">
        <v>471</v>
      </c>
      <c r="C325" s="73">
        <v>6260</v>
      </c>
      <c r="D325" s="77">
        <v>0</v>
      </c>
    </row>
    <row r="326" spans="1:4" ht="45.75" thickBot="1">
      <c r="A326" s="332"/>
      <c r="B326" s="73" t="s">
        <v>472</v>
      </c>
      <c r="C326" s="73">
        <v>6270</v>
      </c>
      <c r="D326" s="77">
        <v>0</v>
      </c>
    </row>
    <row r="327" spans="1:4" ht="45.75" thickBot="1">
      <c r="A327" s="332"/>
      <c r="B327" s="73" t="s">
        <v>477</v>
      </c>
      <c r="C327" s="73">
        <v>6290</v>
      </c>
      <c r="D327" s="77">
        <v>0</v>
      </c>
    </row>
    <row r="328" spans="1:4" ht="30.75" thickBot="1">
      <c r="A328" s="332"/>
      <c r="B328" s="73" t="s">
        <v>478</v>
      </c>
      <c r="C328" s="73">
        <v>6300</v>
      </c>
      <c r="D328" s="77">
        <v>51660593.78549999</v>
      </c>
    </row>
    <row r="329" spans="1:4" ht="75.75" thickBot="1">
      <c r="A329" s="332"/>
      <c r="B329" s="73" t="s">
        <v>479</v>
      </c>
      <c r="C329" s="73">
        <v>6310</v>
      </c>
      <c r="D329" s="77">
        <v>0</v>
      </c>
    </row>
    <row r="330" spans="1:4" ht="60.75" thickBot="1">
      <c r="A330" s="332"/>
      <c r="B330" s="73" t="s">
        <v>480</v>
      </c>
      <c r="C330" s="73">
        <v>6320</v>
      </c>
      <c r="D330" s="77">
        <v>51660593.785500005</v>
      </c>
    </row>
    <row r="331" spans="1:4" ht="60" customHeight="1" thickBot="1">
      <c r="A331" s="332" t="s">
        <v>481</v>
      </c>
      <c r="B331" s="40" t="s">
        <v>481</v>
      </c>
      <c r="C331" s="40">
        <v>7000</v>
      </c>
      <c r="D331" s="46">
        <v>8500000</v>
      </c>
    </row>
    <row r="332" spans="1:4" ht="45.75" thickBot="1">
      <c r="A332" s="332"/>
      <c r="B332" s="73" t="s">
        <v>482</v>
      </c>
      <c r="C332" s="73">
        <v>7100</v>
      </c>
      <c r="D332" s="77">
        <v>0</v>
      </c>
    </row>
    <row r="333" spans="1:4" ht="75.75" thickBot="1">
      <c r="A333" s="332"/>
      <c r="B333" s="73" t="s">
        <v>483</v>
      </c>
      <c r="C333" s="73">
        <v>7110</v>
      </c>
      <c r="D333" s="77">
        <v>0</v>
      </c>
    </row>
    <row r="334" spans="1:4" ht="60.75" thickBot="1">
      <c r="A334" s="332"/>
      <c r="B334" s="73" t="s">
        <v>484</v>
      </c>
      <c r="C334" s="73">
        <v>7120</v>
      </c>
      <c r="D334" s="77">
        <v>0</v>
      </c>
    </row>
    <row r="335" spans="1:4" ht="45.75" thickBot="1">
      <c r="A335" s="332"/>
      <c r="B335" s="73" t="s">
        <v>485</v>
      </c>
      <c r="C335" s="73">
        <v>7200</v>
      </c>
      <c r="D335" s="77">
        <v>0</v>
      </c>
    </row>
    <row r="336" spans="1:4" ht="90.75" thickBot="1">
      <c r="A336" s="332"/>
      <c r="B336" s="73" t="s">
        <v>486</v>
      </c>
      <c r="C336" s="73">
        <v>7210</v>
      </c>
      <c r="D336" s="77">
        <v>0</v>
      </c>
    </row>
    <row r="337" spans="1:4" ht="75.75" thickBot="1">
      <c r="A337" s="332"/>
      <c r="B337" s="73" t="s">
        <v>487</v>
      </c>
      <c r="C337" s="73">
        <v>7220</v>
      </c>
      <c r="D337" s="77">
        <v>0</v>
      </c>
    </row>
    <row r="338" spans="1:4" ht="75.75" thickBot="1">
      <c r="A338" s="332"/>
      <c r="B338" s="73" t="s">
        <v>488</v>
      </c>
      <c r="C338" s="73">
        <v>7230</v>
      </c>
      <c r="D338" s="77">
        <v>0</v>
      </c>
    </row>
    <row r="339" spans="1:4" ht="60.75" thickBot="1">
      <c r="A339" s="332"/>
      <c r="B339" s="73" t="s">
        <v>489</v>
      </c>
      <c r="C339" s="73">
        <v>7240</v>
      </c>
      <c r="D339" s="77">
        <v>0</v>
      </c>
    </row>
    <row r="340" spans="1:4" ht="60.75" thickBot="1">
      <c r="A340" s="332"/>
      <c r="B340" s="73" t="s">
        <v>490</v>
      </c>
      <c r="C340" s="73">
        <v>7250</v>
      </c>
      <c r="D340" s="77">
        <v>0</v>
      </c>
    </row>
    <row r="341" spans="1:4" ht="60.75" thickBot="1">
      <c r="A341" s="332"/>
      <c r="B341" s="73" t="s">
        <v>491</v>
      </c>
      <c r="C341" s="73">
        <v>7260</v>
      </c>
      <c r="D341" s="77">
        <v>0</v>
      </c>
    </row>
    <row r="342" spans="1:4" ht="60.75" thickBot="1">
      <c r="A342" s="332"/>
      <c r="B342" s="73" t="s">
        <v>492</v>
      </c>
      <c r="C342" s="73">
        <v>7270</v>
      </c>
      <c r="D342" s="77">
        <v>0</v>
      </c>
    </row>
    <row r="343" spans="1:4" ht="60.75" thickBot="1">
      <c r="A343" s="332"/>
      <c r="B343" s="73" t="s">
        <v>493</v>
      </c>
      <c r="C343" s="73">
        <v>7280</v>
      </c>
      <c r="D343" s="77">
        <v>0</v>
      </c>
    </row>
    <row r="344" spans="1:4" ht="60.75" thickBot="1">
      <c r="A344" s="332"/>
      <c r="B344" s="73" t="s">
        <v>494</v>
      </c>
      <c r="C344" s="73">
        <v>7290</v>
      </c>
      <c r="D344" s="77">
        <v>0</v>
      </c>
    </row>
    <row r="345" spans="1:4" ht="30.75" thickBot="1">
      <c r="A345" s="332"/>
      <c r="B345" s="73" t="s">
        <v>495</v>
      </c>
      <c r="C345" s="73">
        <v>7300</v>
      </c>
      <c r="D345" s="77">
        <v>0</v>
      </c>
    </row>
    <row r="346" spans="1:4" ht="15.75" thickBot="1">
      <c r="A346" s="332"/>
      <c r="B346" s="73" t="s">
        <v>496</v>
      </c>
      <c r="C346" s="73">
        <v>7310</v>
      </c>
      <c r="D346" s="77">
        <v>0</v>
      </c>
    </row>
    <row r="347" spans="1:4" ht="45.75" thickBot="1">
      <c r="A347" s="332"/>
      <c r="B347" s="73" t="s">
        <v>497</v>
      </c>
      <c r="C347" s="73">
        <v>7320</v>
      </c>
      <c r="D347" s="77">
        <v>0</v>
      </c>
    </row>
    <row r="348" spans="1:4" ht="45.75" thickBot="1">
      <c r="A348" s="332"/>
      <c r="B348" s="73" t="s">
        <v>498</v>
      </c>
      <c r="C348" s="73">
        <v>7330</v>
      </c>
      <c r="D348" s="77">
        <v>0</v>
      </c>
    </row>
    <row r="349" spans="1:4" ht="45.75" thickBot="1">
      <c r="A349" s="332"/>
      <c r="B349" s="73" t="s">
        <v>499</v>
      </c>
      <c r="C349" s="73">
        <v>7340</v>
      </c>
      <c r="D349" s="77">
        <v>0</v>
      </c>
    </row>
    <row r="350" spans="1:4" ht="45.75" thickBot="1">
      <c r="A350" s="332"/>
      <c r="B350" s="73" t="s">
        <v>500</v>
      </c>
      <c r="C350" s="73">
        <v>7350</v>
      </c>
      <c r="D350" s="77">
        <v>0</v>
      </c>
    </row>
    <row r="351" spans="1:4" ht="15.75" thickBot="1">
      <c r="A351" s="332"/>
      <c r="B351" s="73" t="s">
        <v>501</v>
      </c>
      <c r="C351" s="73">
        <v>7390</v>
      </c>
      <c r="D351" s="77">
        <v>0</v>
      </c>
    </row>
    <row r="352" spans="1:4" ht="15.75" thickBot="1">
      <c r="A352" s="332"/>
      <c r="B352" s="73" t="s">
        <v>502</v>
      </c>
      <c r="C352" s="73">
        <v>7400</v>
      </c>
      <c r="D352" s="77">
        <v>0</v>
      </c>
    </row>
    <row r="353" spans="1:4" ht="75.75" thickBot="1">
      <c r="A353" s="332"/>
      <c r="B353" s="73" t="s">
        <v>503</v>
      </c>
      <c r="C353" s="73">
        <v>7410</v>
      </c>
      <c r="D353" s="77">
        <v>0</v>
      </c>
    </row>
    <row r="354" spans="1:4" ht="75.75" thickBot="1">
      <c r="A354" s="332"/>
      <c r="B354" s="73" t="s">
        <v>504</v>
      </c>
      <c r="C354" s="73">
        <v>7420</v>
      </c>
      <c r="D354" s="77">
        <v>0</v>
      </c>
    </row>
    <row r="355" spans="1:4" ht="60.75" thickBot="1">
      <c r="A355" s="332"/>
      <c r="B355" s="73" t="s">
        <v>505</v>
      </c>
      <c r="C355" s="73">
        <v>7430</v>
      </c>
      <c r="D355" s="77">
        <v>0</v>
      </c>
    </row>
    <row r="356" spans="1:4" ht="60.75" thickBot="1">
      <c r="A356" s="332"/>
      <c r="B356" s="73" t="s">
        <v>506</v>
      </c>
      <c r="C356" s="73">
        <v>7440</v>
      </c>
      <c r="D356" s="77">
        <v>0</v>
      </c>
    </row>
    <row r="357" spans="1:4" ht="45.75" thickBot="1">
      <c r="A357" s="332"/>
      <c r="B357" s="73" t="s">
        <v>507</v>
      </c>
      <c r="C357" s="73">
        <v>7450</v>
      </c>
      <c r="D357" s="77">
        <v>0</v>
      </c>
    </row>
    <row r="358" spans="1:4" ht="45.75" thickBot="1">
      <c r="A358" s="332"/>
      <c r="B358" s="73" t="s">
        <v>508</v>
      </c>
      <c r="C358" s="73">
        <v>7460</v>
      </c>
      <c r="D358" s="77">
        <v>0</v>
      </c>
    </row>
    <row r="359" spans="1:4" ht="45.75" thickBot="1">
      <c r="A359" s="332"/>
      <c r="B359" s="73" t="s">
        <v>509</v>
      </c>
      <c r="C359" s="73">
        <v>7470</v>
      </c>
      <c r="D359" s="77">
        <v>0</v>
      </c>
    </row>
    <row r="360" spans="1:4" ht="45.75" thickBot="1">
      <c r="A360" s="332"/>
      <c r="B360" s="73" t="s">
        <v>510</v>
      </c>
      <c r="C360" s="73">
        <v>7480</v>
      </c>
      <c r="D360" s="77">
        <v>0</v>
      </c>
    </row>
    <row r="361" spans="1:4" ht="45.75" thickBot="1">
      <c r="A361" s="332"/>
      <c r="B361" s="73" t="s">
        <v>511</v>
      </c>
      <c r="C361" s="73">
        <v>7490</v>
      </c>
      <c r="D361" s="77">
        <v>0</v>
      </c>
    </row>
    <row r="362" spans="1:4" ht="45.75" thickBot="1">
      <c r="A362" s="332"/>
      <c r="B362" s="73" t="s">
        <v>512</v>
      </c>
      <c r="C362" s="73">
        <v>7500</v>
      </c>
      <c r="D362" s="77">
        <v>0</v>
      </c>
    </row>
    <row r="363" spans="1:4" ht="30.75" thickBot="1">
      <c r="A363" s="332"/>
      <c r="B363" s="73" t="s">
        <v>513</v>
      </c>
      <c r="C363" s="73">
        <v>7510</v>
      </c>
      <c r="D363" s="77">
        <v>0</v>
      </c>
    </row>
    <row r="364" spans="1:4" ht="30.75" thickBot="1">
      <c r="A364" s="332"/>
      <c r="B364" s="73" t="s">
        <v>514</v>
      </c>
      <c r="C364" s="73">
        <v>7520</v>
      </c>
      <c r="D364" s="77">
        <v>0</v>
      </c>
    </row>
    <row r="365" spans="1:4" ht="30.75" thickBot="1">
      <c r="A365" s="332"/>
      <c r="B365" s="73" t="s">
        <v>515</v>
      </c>
      <c r="C365" s="73">
        <v>7530</v>
      </c>
      <c r="D365" s="77">
        <v>0</v>
      </c>
    </row>
    <row r="366" spans="1:4" ht="45.75" thickBot="1">
      <c r="A366" s="332"/>
      <c r="B366" s="73" t="s">
        <v>516</v>
      </c>
      <c r="C366" s="73">
        <v>7540</v>
      </c>
      <c r="D366" s="77">
        <v>0</v>
      </c>
    </row>
    <row r="367" spans="1:4" ht="45.75" thickBot="1">
      <c r="A367" s="332"/>
      <c r="B367" s="73" t="s">
        <v>517</v>
      </c>
      <c r="C367" s="73">
        <v>7550</v>
      </c>
      <c r="D367" s="77">
        <v>0</v>
      </c>
    </row>
    <row r="368" spans="1:4" ht="30.75" thickBot="1">
      <c r="A368" s="332"/>
      <c r="B368" s="73" t="s">
        <v>518</v>
      </c>
      <c r="C368" s="73">
        <v>7560</v>
      </c>
      <c r="D368" s="77">
        <v>0</v>
      </c>
    </row>
    <row r="369" spans="1:4" ht="30.75" thickBot="1">
      <c r="A369" s="332"/>
      <c r="B369" s="73" t="s">
        <v>519</v>
      </c>
      <c r="C369" s="73">
        <v>7570</v>
      </c>
      <c r="D369" s="77">
        <v>0</v>
      </c>
    </row>
    <row r="370" spans="1:4" ht="30.75" thickBot="1">
      <c r="A370" s="332"/>
      <c r="B370" s="73" t="s">
        <v>520</v>
      </c>
      <c r="C370" s="73">
        <v>7580</v>
      </c>
      <c r="D370" s="77">
        <v>0</v>
      </c>
    </row>
    <row r="371" spans="1:4" ht="30.75" thickBot="1">
      <c r="A371" s="332"/>
      <c r="B371" s="73" t="s">
        <v>521</v>
      </c>
      <c r="C371" s="73">
        <v>7590</v>
      </c>
      <c r="D371" s="77">
        <v>0</v>
      </c>
    </row>
    <row r="372" spans="1:4" ht="30.75" thickBot="1">
      <c r="A372" s="332"/>
      <c r="B372" s="73" t="s">
        <v>522</v>
      </c>
      <c r="C372" s="73">
        <v>7600</v>
      </c>
      <c r="D372" s="77">
        <v>0</v>
      </c>
    </row>
    <row r="373" spans="1:4" ht="30.75" thickBot="1">
      <c r="A373" s="332"/>
      <c r="B373" s="73" t="s">
        <v>523</v>
      </c>
      <c r="C373" s="73">
        <v>7610</v>
      </c>
      <c r="D373" s="77">
        <v>0</v>
      </c>
    </row>
    <row r="374" spans="1:4" ht="30.75" thickBot="1">
      <c r="A374" s="332"/>
      <c r="B374" s="73" t="s">
        <v>524</v>
      </c>
      <c r="C374" s="73">
        <v>7620</v>
      </c>
      <c r="D374" s="77">
        <v>0</v>
      </c>
    </row>
    <row r="375" spans="1:4" ht="45.75" thickBot="1">
      <c r="A375" s="332"/>
      <c r="B375" s="73" t="s">
        <v>525</v>
      </c>
      <c r="C375" s="73">
        <v>7900</v>
      </c>
      <c r="D375" s="77">
        <v>8500000</v>
      </c>
    </row>
    <row r="376" spans="1:4" ht="30.75" thickBot="1">
      <c r="A376" s="332"/>
      <c r="B376" s="73" t="s">
        <v>526</v>
      </c>
      <c r="C376" s="73">
        <v>7910</v>
      </c>
      <c r="D376" s="77">
        <v>0</v>
      </c>
    </row>
    <row r="377" spans="1:4" ht="30.75" thickBot="1">
      <c r="A377" s="332"/>
      <c r="B377" s="73" t="s">
        <v>527</v>
      </c>
      <c r="C377" s="73">
        <v>7920</v>
      </c>
      <c r="D377" s="77">
        <v>0</v>
      </c>
    </row>
    <row r="378" spans="1:4" ht="30.75" thickBot="1">
      <c r="A378" s="332"/>
      <c r="B378" s="73" t="s">
        <v>528</v>
      </c>
      <c r="C378" s="73">
        <v>7990</v>
      </c>
      <c r="D378" s="77">
        <v>8500000</v>
      </c>
    </row>
    <row r="379" spans="1:4" ht="60" customHeight="1" thickBot="1">
      <c r="A379" s="332" t="s">
        <v>529</v>
      </c>
      <c r="B379" s="40" t="s">
        <v>529</v>
      </c>
      <c r="C379" s="40">
        <v>8000</v>
      </c>
      <c r="D379" s="46">
        <v>0</v>
      </c>
    </row>
    <row r="380" spans="1:4" ht="15.75" thickBot="1">
      <c r="A380" s="332"/>
      <c r="B380" s="73" t="s">
        <v>530</v>
      </c>
      <c r="C380" s="73">
        <v>8100</v>
      </c>
      <c r="D380" s="77">
        <v>0</v>
      </c>
    </row>
    <row r="381" spans="1:4" ht="30.75" thickBot="1">
      <c r="A381" s="332"/>
      <c r="B381" s="73" t="s">
        <v>531</v>
      </c>
      <c r="C381" s="73">
        <v>8110</v>
      </c>
      <c r="D381" s="77">
        <v>0</v>
      </c>
    </row>
    <row r="382" spans="1:4" ht="30.75" thickBot="1">
      <c r="A382" s="332"/>
      <c r="B382" s="73" t="s">
        <v>532</v>
      </c>
      <c r="C382" s="73">
        <v>8120</v>
      </c>
      <c r="D382" s="77">
        <v>0</v>
      </c>
    </row>
    <row r="383" spans="1:4" ht="45.75" thickBot="1">
      <c r="A383" s="332"/>
      <c r="B383" s="73" t="s">
        <v>533</v>
      </c>
      <c r="C383" s="73">
        <v>8130</v>
      </c>
      <c r="D383" s="77">
        <v>0</v>
      </c>
    </row>
    <row r="384" spans="1:4" ht="60.75" thickBot="1">
      <c r="A384" s="332"/>
      <c r="B384" s="73" t="s">
        <v>534</v>
      </c>
      <c r="C384" s="73">
        <v>8140</v>
      </c>
      <c r="D384" s="77">
        <v>0</v>
      </c>
    </row>
    <row r="385" spans="1:4" ht="45.75" thickBot="1">
      <c r="A385" s="332"/>
      <c r="B385" s="73" t="s">
        <v>535</v>
      </c>
      <c r="C385" s="73">
        <v>8150</v>
      </c>
      <c r="D385" s="77">
        <v>0</v>
      </c>
    </row>
    <row r="386" spans="1:4" ht="30.75" thickBot="1">
      <c r="A386" s="332"/>
      <c r="B386" s="73" t="s">
        <v>536</v>
      </c>
      <c r="C386" s="73">
        <v>8160</v>
      </c>
      <c r="D386" s="77">
        <v>0</v>
      </c>
    </row>
    <row r="387" spans="1:4" ht="15.75" thickBot="1">
      <c r="A387" s="332"/>
      <c r="B387" s="73" t="s">
        <v>537</v>
      </c>
      <c r="C387" s="73">
        <v>8300</v>
      </c>
      <c r="D387" s="77">
        <v>0</v>
      </c>
    </row>
    <row r="388" spans="1:4" ht="45.75" thickBot="1">
      <c r="A388" s="332"/>
      <c r="B388" s="73" t="s">
        <v>538</v>
      </c>
      <c r="C388" s="73">
        <v>8310</v>
      </c>
      <c r="D388" s="77">
        <v>0</v>
      </c>
    </row>
    <row r="389" spans="1:4" ht="30.75" thickBot="1">
      <c r="A389" s="332"/>
      <c r="B389" s="73" t="s">
        <v>539</v>
      </c>
      <c r="C389" s="73">
        <v>8320</v>
      </c>
      <c r="D389" s="77">
        <v>0</v>
      </c>
    </row>
    <row r="390" spans="1:4" ht="45.75" thickBot="1">
      <c r="A390" s="332"/>
      <c r="B390" s="73" t="s">
        <v>540</v>
      </c>
      <c r="C390" s="73">
        <v>8330</v>
      </c>
      <c r="D390" s="77">
        <v>0</v>
      </c>
    </row>
    <row r="391" spans="1:4" ht="45.75" thickBot="1">
      <c r="A391" s="332"/>
      <c r="B391" s="73" t="s">
        <v>541</v>
      </c>
      <c r="C391" s="73">
        <v>8340</v>
      </c>
      <c r="D391" s="77">
        <v>0</v>
      </c>
    </row>
    <row r="392" spans="1:4" ht="60.75" thickBot="1">
      <c r="A392" s="332"/>
      <c r="B392" s="73" t="s">
        <v>542</v>
      </c>
      <c r="C392" s="73">
        <v>8350</v>
      </c>
      <c r="D392" s="77">
        <v>0</v>
      </c>
    </row>
    <row r="393" spans="1:4" ht="15.75" thickBot="1">
      <c r="A393" s="332"/>
      <c r="B393" s="73" t="s">
        <v>543</v>
      </c>
      <c r="C393" s="73">
        <v>8500</v>
      </c>
      <c r="D393" s="77">
        <v>0</v>
      </c>
    </row>
    <row r="394" spans="1:4" ht="15.75" thickBot="1">
      <c r="A394" s="332"/>
      <c r="B394" s="73" t="s">
        <v>544</v>
      </c>
      <c r="C394" s="73">
        <v>8510</v>
      </c>
      <c r="D394" s="77">
        <v>0</v>
      </c>
    </row>
    <row r="395" spans="1:4" ht="30.75" thickBot="1">
      <c r="A395" s="332"/>
      <c r="B395" s="73" t="s">
        <v>545</v>
      </c>
      <c r="C395" s="73">
        <v>8520</v>
      </c>
      <c r="D395" s="77">
        <v>0</v>
      </c>
    </row>
    <row r="396" spans="1:4" ht="15.75" thickBot="1">
      <c r="A396" s="332"/>
      <c r="B396" s="73" t="s">
        <v>546</v>
      </c>
      <c r="C396" s="73">
        <v>8530</v>
      </c>
      <c r="D396" s="77">
        <v>0</v>
      </c>
    </row>
    <row r="397" spans="1:4" ht="30" customHeight="1" thickBot="1">
      <c r="A397" s="332" t="s">
        <v>547</v>
      </c>
      <c r="B397" s="40" t="s">
        <v>547</v>
      </c>
      <c r="C397" s="40">
        <v>9000</v>
      </c>
      <c r="D397" s="46">
        <v>41029358.449999996</v>
      </c>
    </row>
    <row r="398" spans="1:4" ht="30.75" thickBot="1">
      <c r="A398" s="332"/>
      <c r="B398" s="73" t="s">
        <v>548</v>
      </c>
      <c r="C398" s="73">
        <v>9100</v>
      </c>
      <c r="D398" s="77">
        <v>30778977.400000006</v>
      </c>
    </row>
    <row r="399" spans="1:4" ht="45.75" thickBot="1">
      <c r="A399" s="332"/>
      <c r="B399" s="73" t="s">
        <v>549</v>
      </c>
      <c r="C399" s="73">
        <v>9110</v>
      </c>
      <c r="D399" s="77">
        <v>30778977.400000002</v>
      </c>
    </row>
    <row r="400" spans="1:4" ht="45.75" thickBot="1">
      <c r="A400" s="332"/>
      <c r="B400" s="73" t="s">
        <v>550</v>
      </c>
      <c r="C400" s="73">
        <v>9120</v>
      </c>
      <c r="D400" s="77">
        <v>0</v>
      </c>
    </row>
    <row r="401" spans="1:4" ht="45.75" thickBot="1">
      <c r="A401" s="332"/>
      <c r="B401" s="73" t="s">
        <v>551</v>
      </c>
      <c r="C401" s="73">
        <v>9130</v>
      </c>
      <c r="D401" s="77">
        <v>0</v>
      </c>
    </row>
    <row r="402" spans="1:4" ht="45.75" thickBot="1">
      <c r="A402" s="332"/>
      <c r="B402" s="73" t="s">
        <v>552</v>
      </c>
      <c r="C402" s="73">
        <v>9140</v>
      </c>
      <c r="D402" s="77">
        <v>0</v>
      </c>
    </row>
    <row r="403" spans="1:4" ht="45.75" thickBot="1">
      <c r="A403" s="332"/>
      <c r="B403" s="73" t="s">
        <v>553</v>
      </c>
      <c r="C403" s="73">
        <v>9150</v>
      </c>
      <c r="D403" s="77">
        <v>0</v>
      </c>
    </row>
    <row r="404" spans="1:4" ht="30.75" thickBot="1">
      <c r="A404" s="332"/>
      <c r="B404" s="73" t="s">
        <v>554</v>
      </c>
      <c r="C404" s="73">
        <v>9160</v>
      </c>
      <c r="D404" s="77">
        <v>0</v>
      </c>
    </row>
    <row r="405" spans="1:4" ht="45.75" thickBot="1">
      <c r="A405" s="332"/>
      <c r="B405" s="73" t="s">
        <v>555</v>
      </c>
      <c r="C405" s="73">
        <v>9170</v>
      </c>
      <c r="D405" s="77">
        <v>0</v>
      </c>
    </row>
    <row r="406" spans="1:4" ht="45.75" thickBot="1">
      <c r="A406" s="332"/>
      <c r="B406" s="73" t="s">
        <v>556</v>
      </c>
      <c r="C406" s="73">
        <v>9180</v>
      </c>
      <c r="D406" s="77">
        <v>0</v>
      </c>
    </row>
    <row r="407" spans="1:4" ht="30.75" thickBot="1">
      <c r="A407" s="332"/>
      <c r="B407" s="73" t="s">
        <v>557</v>
      </c>
      <c r="C407" s="73">
        <v>9200</v>
      </c>
      <c r="D407" s="77">
        <v>10250381.049999999</v>
      </c>
    </row>
    <row r="408" spans="1:4" ht="45.75" thickBot="1">
      <c r="A408" s="332"/>
      <c r="B408" s="73" t="s">
        <v>558</v>
      </c>
      <c r="C408" s="73">
        <v>9210</v>
      </c>
      <c r="D408" s="77">
        <v>10250381.049999999</v>
      </c>
    </row>
    <row r="409" spans="1:4" ht="45.75" thickBot="1">
      <c r="A409" s="332"/>
      <c r="B409" s="73" t="s">
        <v>559</v>
      </c>
      <c r="C409" s="73">
        <v>9220</v>
      </c>
      <c r="D409" s="77"/>
    </row>
    <row r="410" spans="1:4" ht="45.75" thickBot="1">
      <c r="A410" s="332"/>
      <c r="B410" s="73" t="s">
        <v>560</v>
      </c>
      <c r="C410" s="73">
        <v>9230</v>
      </c>
      <c r="D410" s="77"/>
    </row>
    <row r="411" spans="1:4" ht="45.75" thickBot="1">
      <c r="A411" s="332"/>
      <c r="B411" s="73" t="s">
        <v>561</v>
      </c>
      <c r="C411" s="73">
        <v>9240</v>
      </c>
      <c r="D411" s="77">
        <v>0</v>
      </c>
    </row>
    <row r="412" spans="1:4" ht="45.75" thickBot="1">
      <c r="A412" s="332"/>
      <c r="B412" s="73" t="s">
        <v>562</v>
      </c>
      <c r="C412" s="73">
        <v>9250</v>
      </c>
      <c r="D412" s="77">
        <v>0</v>
      </c>
    </row>
    <row r="413" spans="1:4" ht="30.75" thickBot="1">
      <c r="A413" s="332"/>
      <c r="B413" s="73" t="s">
        <v>563</v>
      </c>
      <c r="C413" s="73">
        <v>9260</v>
      </c>
      <c r="D413" s="77">
        <v>0</v>
      </c>
    </row>
    <row r="414" spans="1:4" ht="45.75" thickBot="1">
      <c r="A414" s="332"/>
      <c r="B414" s="73" t="s">
        <v>564</v>
      </c>
      <c r="C414" s="73">
        <v>9270</v>
      </c>
      <c r="D414" s="77">
        <v>0</v>
      </c>
    </row>
    <row r="415" spans="1:4" ht="45.75" thickBot="1">
      <c r="A415" s="332"/>
      <c r="B415" s="73" t="s">
        <v>565</v>
      </c>
      <c r="C415" s="73">
        <v>9280</v>
      </c>
      <c r="D415" s="77">
        <v>0</v>
      </c>
    </row>
    <row r="416" spans="1:4" ht="30.75" thickBot="1">
      <c r="A416" s="332"/>
      <c r="B416" s="73" t="s">
        <v>566</v>
      </c>
      <c r="C416" s="73">
        <v>9300</v>
      </c>
      <c r="D416" s="77">
        <v>0</v>
      </c>
    </row>
    <row r="417" spans="1:4" ht="30.75" thickBot="1">
      <c r="A417" s="332"/>
      <c r="B417" s="73" t="s">
        <v>567</v>
      </c>
      <c r="C417" s="73">
        <v>9310</v>
      </c>
      <c r="D417" s="77">
        <v>0</v>
      </c>
    </row>
    <row r="418" spans="1:4" ht="30.75" thickBot="1">
      <c r="A418" s="332"/>
      <c r="B418" s="73" t="s">
        <v>568</v>
      </c>
      <c r="C418" s="73">
        <v>9320</v>
      </c>
      <c r="D418" s="77">
        <v>0</v>
      </c>
    </row>
    <row r="419" spans="1:4" ht="30.75" thickBot="1">
      <c r="A419" s="332"/>
      <c r="B419" s="73" t="s">
        <v>569</v>
      </c>
      <c r="C419" s="73">
        <v>9400</v>
      </c>
      <c r="D419" s="77">
        <v>0</v>
      </c>
    </row>
    <row r="420" spans="1:4" ht="30.75" thickBot="1">
      <c r="A420" s="332"/>
      <c r="B420" s="73" t="s">
        <v>570</v>
      </c>
      <c r="C420" s="73">
        <v>9410</v>
      </c>
      <c r="D420" s="77"/>
    </row>
    <row r="421" spans="1:4" ht="30.75" thickBot="1">
      <c r="A421" s="332"/>
      <c r="B421" s="73" t="s">
        <v>571</v>
      </c>
      <c r="C421" s="73">
        <v>9420</v>
      </c>
      <c r="D421" s="77"/>
    </row>
    <row r="422" spans="1:4" ht="15.75" thickBot="1">
      <c r="A422" s="332"/>
      <c r="B422" s="73" t="s">
        <v>572</v>
      </c>
      <c r="C422" s="73">
        <v>9500</v>
      </c>
      <c r="D422" s="77">
        <v>0</v>
      </c>
    </row>
    <row r="423" spans="1:4" ht="15.75" thickBot="1">
      <c r="A423" s="332"/>
      <c r="B423" s="73" t="s">
        <v>573</v>
      </c>
      <c r="C423" s="73">
        <v>9510</v>
      </c>
      <c r="D423" s="77"/>
    </row>
    <row r="424" spans="1:4" ht="15.75" thickBot="1">
      <c r="A424" s="332"/>
      <c r="B424" s="73" t="s">
        <v>574</v>
      </c>
      <c r="C424" s="73">
        <v>9600</v>
      </c>
      <c r="D424" s="77">
        <v>0</v>
      </c>
    </row>
    <row r="425" spans="1:4" ht="30.75" thickBot="1">
      <c r="A425" s="332"/>
      <c r="B425" s="73" t="s">
        <v>575</v>
      </c>
      <c r="C425" s="73">
        <v>9610</v>
      </c>
      <c r="D425" s="77">
        <v>0</v>
      </c>
    </row>
    <row r="426" spans="1:4" ht="45.75" thickBot="1">
      <c r="A426" s="332"/>
      <c r="B426" s="73" t="s">
        <v>576</v>
      </c>
      <c r="C426" s="73">
        <v>9620</v>
      </c>
      <c r="D426" s="77">
        <v>0</v>
      </c>
    </row>
    <row r="427" spans="1:4" ht="45.75" thickBot="1">
      <c r="A427" s="332"/>
      <c r="B427" s="73" t="s">
        <v>577</v>
      </c>
      <c r="C427" s="73">
        <v>9900</v>
      </c>
      <c r="D427" s="77">
        <v>0</v>
      </c>
    </row>
    <row r="428" spans="1:4" ht="15.75" thickBot="1">
      <c r="A428" s="333"/>
      <c r="B428" s="73" t="s">
        <v>578</v>
      </c>
      <c r="C428" s="73">
        <v>9910</v>
      </c>
      <c r="D428" s="77"/>
    </row>
    <row r="429" spans="1:4" ht="15.75" thickBot="1">
      <c r="A429" s="78" t="s">
        <v>579</v>
      </c>
      <c r="B429" s="79"/>
      <c r="C429" s="74"/>
      <c r="D429" s="80">
        <v>1644527285.2890403</v>
      </c>
    </row>
  </sheetData>
  <mergeCells count="10">
    <mergeCell ref="A1:D1"/>
    <mergeCell ref="A379:A396"/>
    <mergeCell ref="A397:A428"/>
    <mergeCell ref="A4:A40"/>
    <mergeCell ref="A41:A105"/>
    <mergeCell ref="A106:A190"/>
    <mergeCell ref="A191:A249"/>
    <mergeCell ref="A250:A308"/>
    <mergeCell ref="A309:A330"/>
    <mergeCell ref="A331:A378"/>
  </mergeCells>
  <pageMargins left="0.7" right="0.7" top="0.75" bottom="0.75" header="0.3" footer="0.3"/>
  <pageSetup orientation="portrait" verticalDpi="0" r:id="rId1"/>
  <legacyDrawing r:id="rId2"/>
</worksheet>
</file>

<file path=xl/worksheets/sheet21.xml><?xml version="1.0" encoding="utf-8"?>
<worksheet xmlns="http://schemas.openxmlformats.org/spreadsheetml/2006/main" xmlns:r="http://schemas.openxmlformats.org/officeDocument/2006/relationships">
  <sheetPr>
    <tabColor theme="3" tint="0.39997558519241921"/>
  </sheetPr>
  <dimension ref="A1:A2"/>
  <sheetViews>
    <sheetView workbookViewId="0">
      <selection activeCell="C23" sqref="C23"/>
    </sheetView>
  </sheetViews>
  <sheetFormatPr baseColWidth="10" defaultRowHeight="15"/>
  <sheetData>
    <row r="1" spans="1:1">
      <c r="A1" s="196" t="s">
        <v>1025</v>
      </c>
    </row>
    <row r="2" spans="1:1">
      <c r="A2" s="177" t="s">
        <v>1026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theme="3" tint="0.39997558519241921"/>
  </sheetPr>
  <dimension ref="A1:A2"/>
  <sheetViews>
    <sheetView workbookViewId="0">
      <selection activeCell="C23" sqref="C23"/>
    </sheetView>
  </sheetViews>
  <sheetFormatPr baseColWidth="10" defaultRowHeight="15"/>
  <sheetData>
    <row r="1" spans="1:1">
      <c r="A1" s="178" t="s">
        <v>1046</v>
      </c>
    </row>
    <row r="2" spans="1:1">
      <c r="A2" s="177" t="s">
        <v>1027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sheetPr>
    <tabColor theme="3" tint="0.39997558519241921"/>
  </sheetPr>
  <dimension ref="A1:A2"/>
  <sheetViews>
    <sheetView workbookViewId="0">
      <selection activeCell="K24" sqref="K24"/>
    </sheetView>
  </sheetViews>
  <sheetFormatPr baseColWidth="10" defaultRowHeight="15"/>
  <sheetData>
    <row r="1" spans="1:1">
      <c r="A1" s="178" t="s">
        <v>1047</v>
      </c>
    </row>
    <row r="2" spans="1:1">
      <c r="A2" s="177" t="s">
        <v>1026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sheetPr>
    <tabColor theme="3" tint="0.39997558519241921"/>
  </sheetPr>
  <dimension ref="A1:D54"/>
  <sheetViews>
    <sheetView workbookViewId="0">
      <selection sqref="A1:D1"/>
    </sheetView>
  </sheetViews>
  <sheetFormatPr baseColWidth="10" defaultRowHeight="15"/>
  <cols>
    <col min="1" max="1" width="16.5703125" customWidth="1"/>
    <col min="2" max="2" width="5" bestFit="1" customWidth="1"/>
    <col min="3" max="3" width="29.42578125" customWidth="1"/>
    <col min="4" max="4" width="25.140625" style="90" customWidth="1"/>
  </cols>
  <sheetData>
    <row r="1" spans="1:4" ht="15.75" thickBot="1">
      <c r="A1" s="273" t="s">
        <v>1028</v>
      </c>
      <c r="B1" s="273"/>
      <c r="C1" s="273"/>
      <c r="D1" s="273"/>
    </row>
    <row r="2" spans="1:4" ht="15.75" thickBot="1">
      <c r="A2" s="84" t="s">
        <v>584</v>
      </c>
      <c r="B2" s="243" t="s">
        <v>1391</v>
      </c>
      <c r="C2" s="243" t="s">
        <v>585</v>
      </c>
      <c r="D2" s="89" t="s">
        <v>586</v>
      </c>
    </row>
    <row r="3" spans="1:4" ht="15.75" thickBot="1">
      <c r="A3" s="86" t="s">
        <v>588</v>
      </c>
      <c r="B3" s="83">
        <v>0</v>
      </c>
      <c r="C3" s="83" t="s">
        <v>592</v>
      </c>
      <c r="D3" s="91"/>
    </row>
    <row r="4" spans="1:4" ht="30.75" thickBot="1">
      <c r="A4" s="86" t="s">
        <v>589</v>
      </c>
      <c r="B4" s="83">
        <v>0</v>
      </c>
      <c r="C4" s="83" t="s">
        <v>593</v>
      </c>
      <c r="D4" s="91"/>
    </row>
    <row r="5" spans="1:4" ht="15.75" thickBot="1">
      <c r="A5" s="86" t="s">
        <v>590</v>
      </c>
      <c r="B5" s="83">
        <v>0</v>
      </c>
      <c r="C5" s="83" t="s">
        <v>587</v>
      </c>
      <c r="D5" s="91"/>
    </row>
    <row r="6" spans="1:4" ht="15.75" thickBot="1">
      <c r="A6" s="86" t="s">
        <v>591</v>
      </c>
      <c r="B6" s="83">
        <v>110</v>
      </c>
      <c r="C6" s="83" t="s">
        <v>1147</v>
      </c>
      <c r="D6" s="91">
        <v>19688626.358403936</v>
      </c>
    </row>
    <row r="7" spans="1:4" ht="15.75" thickBot="1">
      <c r="A7" s="86" t="s">
        <v>591</v>
      </c>
      <c r="B7" s="83">
        <v>210</v>
      </c>
      <c r="C7" s="83" t="s">
        <v>1392</v>
      </c>
      <c r="D7" s="91">
        <v>45276191.264933422</v>
      </c>
    </row>
    <row r="8" spans="1:4" ht="15.75" thickBot="1">
      <c r="A8" s="86" t="s">
        <v>591</v>
      </c>
      <c r="B8" s="83">
        <v>220</v>
      </c>
      <c r="C8" s="83" t="s">
        <v>1393</v>
      </c>
      <c r="D8" s="91">
        <v>2288000</v>
      </c>
    </row>
    <row r="9" spans="1:4" ht="30.75" thickBot="1">
      <c r="A9" s="86" t="s">
        <v>591</v>
      </c>
      <c r="B9" s="83">
        <v>230</v>
      </c>
      <c r="C9" s="83" t="s">
        <v>1394</v>
      </c>
      <c r="D9" s="91">
        <v>24958405.190000001</v>
      </c>
    </row>
    <row r="10" spans="1:4" ht="15.75" thickBot="1">
      <c r="A10" s="86" t="s">
        <v>591</v>
      </c>
      <c r="B10" s="83">
        <v>310</v>
      </c>
      <c r="C10" s="83" t="s">
        <v>1395</v>
      </c>
      <c r="D10" s="91">
        <v>13642950.07834933</v>
      </c>
    </row>
    <row r="11" spans="1:4" ht="45.75" thickBot="1">
      <c r="A11" s="86" t="s">
        <v>591</v>
      </c>
      <c r="B11" s="83">
        <v>410</v>
      </c>
      <c r="C11" s="83" t="s">
        <v>1396</v>
      </c>
      <c r="D11" s="91">
        <v>7534665.1854272559</v>
      </c>
    </row>
    <row r="12" spans="1:4" ht="15.75" thickBot="1">
      <c r="A12" s="86" t="s">
        <v>591</v>
      </c>
      <c r="B12" s="83">
        <v>510</v>
      </c>
      <c r="C12" s="83" t="s">
        <v>1397</v>
      </c>
      <c r="D12" s="91">
        <v>3785455.0075861113</v>
      </c>
    </row>
    <row r="13" spans="1:4" ht="30.75" thickBot="1">
      <c r="A13" s="86" t="s">
        <v>591</v>
      </c>
      <c r="B13" s="83">
        <v>610</v>
      </c>
      <c r="C13" s="83" t="s">
        <v>1398</v>
      </c>
      <c r="D13" s="91">
        <v>38900794.168431416</v>
      </c>
    </row>
    <row r="14" spans="1:4" ht="15.75" thickBot="1">
      <c r="A14" s="86" t="s">
        <v>591</v>
      </c>
      <c r="B14" s="83">
        <v>710</v>
      </c>
      <c r="C14" s="83" t="s">
        <v>1399</v>
      </c>
      <c r="D14" s="91">
        <v>186578039.86624497</v>
      </c>
    </row>
    <row r="15" spans="1:4" ht="15.75" thickBot="1">
      <c r="A15" s="86" t="s">
        <v>591</v>
      </c>
      <c r="B15" s="83">
        <v>720</v>
      </c>
      <c r="C15" s="83" t="s">
        <v>1227</v>
      </c>
      <c r="D15" s="91">
        <v>3147910.7250000001</v>
      </c>
    </row>
    <row r="16" spans="1:4" ht="15.75" thickBot="1">
      <c r="A16" s="86" t="s">
        <v>591</v>
      </c>
      <c r="B16" s="83">
        <v>730</v>
      </c>
      <c r="C16" s="83" t="s">
        <v>1228</v>
      </c>
      <c r="D16" s="91">
        <v>57304194.200000003</v>
      </c>
    </row>
    <row r="17" spans="1:4" ht="15.75" thickBot="1">
      <c r="A17" s="86" t="s">
        <v>591</v>
      </c>
      <c r="B17" s="83">
        <v>750</v>
      </c>
      <c r="C17" s="83" t="s">
        <v>1229</v>
      </c>
      <c r="D17" s="91">
        <v>183704.04</v>
      </c>
    </row>
    <row r="18" spans="1:4" ht="30.75" thickBot="1">
      <c r="A18" s="86" t="s">
        <v>591</v>
      </c>
      <c r="B18" s="83">
        <v>770</v>
      </c>
      <c r="C18" s="83" t="s">
        <v>1400</v>
      </c>
      <c r="D18" s="91">
        <v>31197534.780000001</v>
      </c>
    </row>
    <row r="19" spans="1:4" ht="30.75" thickBot="1">
      <c r="A19" s="86" t="s">
        <v>591</v>
      </c>
      <c r="B19" s="83">
        <v>810</v>
      </c>
      <c r="C19" s="83" t="s">
        <v>1401</v>
      </c>
      <c r="D19" s="91">
        <v>185112055.98820257</v>
      </c>
    </row>
    <row r="20" spans="1:4" ht="30.75" thickBot="1">
      <c r="A20" s="86" t="s">
        <v>591</v>
      </c>
      <c r="B20" s="83">
        <v>820</v>
      </c>
      <c r="C20" s="83" t="s">
        <v>1186</v>
      </c>
      <c r="D20" s="91">
        <v>1448500</v>
      </c>
    </row>
    <row r="21" spans="1:4" ht="15.75" thickBot="1">
      <c r="A21" s="86" t="s">
        <v>591</v>
      </c>
      <c r="B21" s="83">
        <v>840</v>
      </c>
      <c r="C21" s="83" t="s">
        <v>1185</v>
      </c>
      <c r="D21" s="91">
        <v>8000000</v>
      </c>
    </row>
    <row r="22" spans="1:4" ht="30.75" thickBot="1">
      <c r="A22" s="86" t="s">
        <v>591</v>
      </c>
      <c r="B22" s="83">
        <v>850</v>
      </c>
      <c r="C22" s="83" t="s">
        <v>1402</v>
      </c>
      <c r="D22" s="91">
        <v>33653452.195142858</v>
      </c>
    </row>
    <row r="23" spans="1:4" ht="30.75" thickBot="1">
      <c r="A23" s="86" t="s">
        <v>591</v>
      </c>
      <c r="B23" s="83">
        <v>851</v>
      </c>
      <c r="C23" s="83" t="s">
        <v>1189</v>
      </c>
      <c r="D23" s="91">
        <v>18321179.959999997</v>
      </c>
    </row>
    <row r="24" spans="1:4" ht="30.75" thickBot="1">
      <c r="A24" s="86" t="s">
        <v>591</v>
      </c>
      <c r="B24" s="83">
        <v>852</v>
      </c>
      <c r="C24" s="83" t="s">
        <v>1188</v>
      </c>
      <c r="D24" s="91">
        <v>1058213.29</v>
      </c>
    </row>
    <row r="25" spans="1:4" ht="30.75" thickBot="1">
      <c r="A25" s="86" t="s">
        <v>591</v>
      </c>
      <c r="B25" s="83">
        <v>860</v>
      </c>
      <c r="C25" s="83" t="s">
        <v>1403</v>
      </c>
      <c r="D25" s="91">
        <v>671819.98950000003</v>
      </c>
    </row>
    <row r="26" spans="1:4" ht="30.75" thickBot="1">
      <c r="A26" s="86" t="s">
        <v>591</v>
      </c>
      <c r="B26" s="83">
        <v>910</v>
      </c>
      <c r="C26" s="83" t="s">
        <v>1199</v>
      </c>
      <c r="D26" s="91">
        <v>3325794.8895144397</v>
      </c>
    </row>
    <row r="27" spans="1:4" ht="30.75" thickBot="1">
      <c r="A27" s="86" t="s">
        <v>591</v>
      </c>
      <c r="B27" s="83">
        <v>1010</v>
      </c>
      <c r="C27" s="83" t="s">
        <v>1404</v>
      </c>
      <c r="D27" s="91">
        <v>34237221.607970893</v>
      </c>
    </row>
    <row r="28" spans="1:4" ht="30.75" thickBot="1">
      <c r="A28" s="86" t="s">
        <v>591</v>
      </c>
      <c r="B28" s="83">
        <v>1020</v>
      </c>
      <c r="C28" s="83" t="s">
        <v>1405</v>
      </c>
      <c r="D28" s="91">
        <v>6751845.2846076703</v>
      </c>
    </row>
    <row r="29" spans="1:4" ht="30.75" thickBot="1">
      <c r="A29" s="86" t="s">
        <v>591</v>
      </c>
      <c r="B29" s="83">
        <v>1030</v>
      </c>
      <c r="C29" s="83" t="s">
        <v>1406</v>
      </c>
      <c r="D29" s="91">
        <v>217000</v>
      </c>
    </row>
    <row r="30" spans="1:4" ht="30.75" thickBot="1">
      <c r="A30" s="86" t="s">
        <v>591</v>
      </c>
      <c r="B30" s="83">
        <v>1040</v>
      </c>
      <c r="C30" s="83" t="s">
        <v>1407</v>
      </c>
      <c r="D30" s="91">
        <v>2255000</v>
      </c>
    </row>
    <row r="31" spans="1:4" ht="15.75" thickBot="1">
      <c r="A31" s="86" t="s">
        <v>591</v>
      </c>
      <c r="B31" s="83">
        <v>1041</v>
      </c>
      <c r="C31" s="83" t="s">
        <v>1408</v>
      </c>
      <c r="D31" s="91">
        <v>535000</v>
      </c>
    </row>
    <row r="32" spans="1:4" ht="15.75" thickBot="1">
      <c r="A32" s="86" t="s">
        <v>591</v>
      </c>
      <c r="B32" s="83">
        <v>1050</v>
      </c>
      <c r="C32" s="83" t="s">
        <v>1409</v>
      </c>
      <c r="D32" s="91">
        <v>247000</v>
      </c>
    </row>
    <row r="33" spans="1:4" ht="30.75" thickBot="1">
      <c r="A33" s="86" t="s">
        <v>591</v>
      </c>
      <c r="B33" s="83">
        <v>1061</v>
      </c>
      <c r="C33" s="83" t="s">
        <v>1410</v>
      </c>
      <c r="D33" s="91">
        <v>1515450</v>
      </c>
    </row>
    <row r="34" spans="1:4" ht="30.75" thickBot="1">
      <c r="A34" s="86" t="s">
        <v>591</v>
      </c>
      <c r="B34" s="83">
        <v>1062</v>
      </c>
      <c r="C34" s="83" t="s">
        <v>1411</v>
      </c>
      <c r="D34" s="91">
        <v>865000</v>
      </c>
    </row>
    <row r="35" spans="1:4" ht="15.75" thickBot="1">
      <c r="A35" s="86" t="s">
        <v>591</v>
      </c>
      <c r="B35" s="83">
        <v>1063</v>
      </c>
      <c r="C35" s="83" t="s">
        <v>1412</v>
      </c>
      <c r="D35" s="91">
        <v>176644.08</v>
      </c>
    </row>
    <row r="36" spans="1:4" ht="15.75" thickBot="1">
      <c r="A36" s="86" t="s">
        <v>591</v>
      </c>
      <c r="B36" s="83">
        <v>1064</v>
      </c>
      <c r="C36" s="83" t="s">
        <v>1172</v>
      </c>
      <c r="D36" s="91">
        <v>30000</v>
      </c>
    </row>
    <row r="37" spans="1:4" ht="30.75" thickBot="1">
      <c r="A37" s="86" t="s">
        <v>591</v>
      </c>
      <c r="B37" s="83">
        <v>1110</v>
      </c>
      <c r="C37" s="83" t="s">
        <v>1413</v>
      </c>
      <c r="D37" s="91">
        <v>71639921.393853709</v>
      </c>
    </row>
    <row r="38" spans="1:4" ht="30.75" thickBot="1">
      <c r="A38" s="86" t="s">
        <v>591</v>
      </c>
      <c r="B38" s="83">
        <v>1130</v>
      </c>
      <c r="C38" s="83" t="s">
        <v>1414</v>
      </c>
      <c r="D38" s="91">
        <v>11140000</v>
      </c>
    </row>
    <row r="39" spans="1:4" ht="30.75" thickBot="1">
      <c r="A39" s="86" t="s">
        <v>591</v>
      </c>
      <c r="B39" s="83">
        <v>1131</v>
      </c>
      <c r="C39" s="83" t="s">
        <v>1415</v>
      </c>
      <c r="D39" s="91">
        <v>5500000</v>
      </c>
    </row>
    <row r="40" spans="1:4" ht="15.75" thickBot="1">
      <c r="A40" s="86" t="s">
        <v>591</v>
      </c>
      <c r="B40" s="83">
        <v>1133</v>
      </c>
      <c r="C40" s="83" t="s">
        <v>1416</v>
      </c>
      <c r="D40" s="91">
        <v>37492994.829999998</v>
      </c>
    </row>
    <row r="41" spans="1:4" ht="30.75" thickBot="1">
      <c r="A41" s="86" t="s">
        <v>591</v>
      </c>
      <c r="B41" s="83">
        <v>1135</v>
      </c>
      <c r="C41" s="83" t="s">
        <v>1417</v>
      </c>
      <c r="D41" s="91">
        <v>250000</v>
      </c>
    </row>
    <row r="42" spans="1:4" ht="30.75" thickBot="1">
      <c r="A42" s="86" t="s">
        <v>591</v>
      </c>
      <c r="B42" s="83">
        <v>1140</v>
      </c>
      <c r="C42" s="83" t="s">
        <v>1418</v>
      </c>
      <c r="D42" s="91"/>
    </row>
    <row r="43" spans="1:4" ht="30.75" thickBot="1">
      <c r="A43" s="86" t="s">
        <v>591</v>
      </c>
      <c r="B43" s="83">
        <v>1210</v>
      </c>
      <c r="C43" s="83" t="s">
        <v>1419</v>
      </c>
      <c r="D43" s="91">
        <v>199564270.86541101</v>
      </c>
    </row>
    <row r="44" spans="1:4" ht="15.75" thickBot="1">
      <c r="A44" s="86" t="s">
        <v>591</v>
      </c>
      <c r="B44" s="83">
        <v>1310</v>
      </c>
      <c r="C44" s="83" t="s">
        <v>1420</v>
      </c>
      <c r="D44" s="91">
        <v>12620932.438524079</v>
      </c>
    </row>
    <row r="45" spans="1:4" ht="30.75" thickBot="1">
      <c r="A45" s="86" t="s">
        <v>591</v>
      </c>
      <c r="B45" s="83">
        <v>1410</v>
      </c>
      <c r="C45" s="83" t="s">
        <v>1421</v>
      </c>
      <c r="D45" s="91">
        <v>161501122.1755977</v>
      </c>
    </row>
    <row r="46" spans="1:4" ht="30.75" thickBot="1">
      <c r="A46" s="86" t="s">
        <v>591</v>
      </c>
      <c r="B46" s="83">
        <v>1510</v>
      </c>
      <c r="C46" s="83" t="s">
        <v>1422</v>
      </c>
      <c r="D46" s="91">
        <v>66403390.085046105</v>
      </c>
    </row>
    <row r="47" spans="1:4" ht="30.75" thickBot="1">
      <c r="A47" s="86" t="s">
        <v>591</v>
      </c>
      <c r="B47" s="83">
        <v>1520</v>
      </c>
      <c r="C47" s="83" t="s">
        <v>1423</v>
      </c>
      <c r="D47" s="91">
        <v>79095182.445059955</v>
      </c>
    </row>
    <row r="48" spans="1:4" ht="30.75" thickBot="1">
      <c r="A48" s="86" t="s">
        <v>591</v>
      </c>
      <c r="B48" s="83">
        <v>1530</v>
      </c>
      <c r="C48" s="83" t="s">
        <v>1424</v>
      </c>
      <c r="D48" s="91">
        <v>127101159.67653304</v>
      </c>
    </row>
    <row r="49" spans="1:4" ht="30.75" thickBot="1">
      <c r="A49" s="86" t="s">
        <v>591</v>
      </c>
      <c r="B49" s="83">
        <v>1540</v>
      </c>
      <c r="C49" s="83" t="s">
        <v>1425</v>
      </c>
      <c r="D49" s="91">
        <v>29206439.84</v>
      </c>
    </row>
    <row r="50" spans="1:4" ht="30.75" thickBot="1">
      <c r="A50" s="86" t="s">
        <v>591</v>
      </c>
      <c r="B50" s="83">
        <v>1550</v>
      </c>
      <c r="C50" s="83" t="s">
        <v>1426</v>
      </c>
      <c r="D50" s="91"/>
    </row>
    <row r="51" spans="1:4" ht="30.75" thickBot="1">
      <c r="A51" s="86" t="s">
        <v>591</v>
      </c>
      <c r="B51" s="83">
        <v>1551</v>
      </c>
      <c r="C51" s="83" t="s">
        <v>1427</v>
      </c>
      <c r="D51" s="91">
        <v>46961510.090000004</v>
      </c>
    </row>
    <row r="52" spans="1:4" ht="15.75" thickBot="1">
      <c r="A52" s="86" t="s">
        <v>591</v>
      </c>
      <c r="B52" s="83">
        <v>1552</v>
      </c>
      <c r="C52" s="83" t="s">
        <v>1428</v>
      </c>
      <c r="D52" s="91">
        <v>62599413.299699999</v>
      </c>
    </row>
    <row r="53" spans="1:4" ht="30.75" thickBot="1">
      <c r="A53" s="86" t="s">
        <v>591</v>
      </c>
      <c r="B53" s="83">
        <v>1560</v>
      </c>
      <c r="C53" s="83" t="s">
        <v>1429</v>
      </c>
      <c r="D53" s="91">
        <v>543300</v>
      </c>
    </row>
    <row r="54" spans="1:4" ht="15.75" thickBot="1">
      <c r="A54" s="335" t="s">
        <v>30</v>
      </c>
      <c r="B54" s="336"/>
      <c r="C54" s="251"/>
      <c r="D54" s="252">
        <f>SUM(D3:D53)</f>
        <v>1644527285.2890406</v>
      </c>
    </row>
  </sheetData>
  <mergeCells count="2">
    <mergeCell ref="A54:B54"/>
    <mergeCell ref="A1:D1"/>
  </mergeCell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sheetPr>
    <tabColor theme="3" tint="0.39997558519241921"/>
  </sheetPr>
  <dimension ref="A1:D14"/>
  <sheetViews>
    <sheetView workbookViewId="0">
      <selection activeCell="A2" sqref="A2:B2"/>
    </sheetView>
  </sheetViews>
  <sheetFormatPr baseColWidth="10" defaultRowHeight="15"/>
  <cols>
    <col min="1" max="1" width="6.42578125" bestFit="1" customWidth="1"/>
    <col min="2" max="2" width="37.140625" customWidth="1"/>
    <col min="3" max="3" width="13.7109375" bestFit="1" customWidth="1"/>
  </cols>
  <sheetData>
    <row r="1" spans="1:4" ht="15.75" thickBot="1">
      <c r="A1" s="273" t="s">
        <v>1029</v>
      </c>
      <c r="B1" s="273"/>
      <c r="C1" s="273"/>
    </row>
    <row r="2" spans="1:4" ht="45" customHeight="1" thickBot="1">
      <c r="A2" s="337" t="s">
        <v>594</v>
      </c>
      <c r="B2" s="338"/>
      <c r="C2" s="4" t="s">
        <v>27</v>
      </c>
    </row>
    <row r="3" spans="1:4" ht="30.75" thickBot="1">
      <c r="A3" s="5">
        <v>4210</v>
      </c>
      <c r="B3" s="6" t="s">
        <v>1432</v>
      </c>
      <c r="C3" s="7">
        <v>500000</v>
      </c>
    </row>
    <row r="4" spans="1:4" ht="30.75" thickBot="1">
      <c r="A4" s="5">
        <v>4210</v>
      </c>
      <c r="B4" s="6" t="s">
        <v>1433</v>
      </c>
      <c r="C4" s="7">
        <v>500000</v>
      </c>
    </row>
    <row r="5" spans="1:4" ht="15.75" thickBot="1">
      <c r="A5" s="5">
        <v>4210</v>
      </c>
      <c r="B5" s="6" t="s">
        <v>1431</v>
      </c>
      <c r="C5" s="7">
        <v>22258969.719999999</v>
      </c>
    </row>
    <row r="6" spans="1:4" ht="30.75" thickBot="1">
      <c r="A6" s="5">
        <v>4210</v>
      </c>
      <c r="B6" s="6" t="s">
        <v>1434</v>
      </c>
      <c r="C6" s="7">
        <v>23708586.539999999</v>
      </c>
    </row>
    <row r="7" spans="1:4" ht="15.75" thickBot="1">
      <c r="A7" s="5" t="s">
        <v>29</v>
      </c>
      <c r="B7" s="6" t="s">
        <v>1430</v>
      </c>
      <c r="C7" s="7">
        <v>127101159.66</v>
      </c>
    </row>
    <row r="8" spans="1:4" ht="15.75" thickBot="1">
      <c r="A8" s="337" t="s">
        <v>30</v>
      </c>
      <c r="B8" s="338"/>
      <c r="C8" s="8">
        <f>C3+C4+C5+C6+C7</f>
        <v>174068715.91999999</v>
      </c>
    </row>
    <row r="9" spans="1:4" ht="30">
      <c r="B9" s="97" t="s">
        <v>600</v>
      </c>
    </row>
    <row r="14" spans="1:4">
      <c r="B14" s="216"/>
      <c r="D14" s="98"/>
    </row>
  </sheetData>
  <mergeCells count="3">
    <mergeCell ref="A2:B2"/>
    <mergeCell ref="A8:B8"/>
    <mergeCell ref="A1:C1"/>
  </mergeCells>
  <pageMargins left="0.7" right="0.7" top="0.75" bottom="0.75" header="0.3" footer="0.3"/>
</worksheet>
</file>

<file path=xl/worksheets/sheet26.xml><?xml version="1.0" encoding="utf-8"?>
<worksheet xmlns="http://schemas.openxmlformats.org/spreadsheetml/2006/main" xmlns:r="http://schemas.openxmlformats.org/officeDocument/2006/relationships">
  <sheetPr>
    <tabColor theme="3" tint="0.39997558519241921"/>
  </sheetPr>
  <dimension ref="A1:A2"/>
  <sheetViews>
    <sheetView workbookViewId="0">
      <selection activeCell="C23" sqref="C23"/>
    </sheetView>
  </sheetViews>
  <sheetFormatPr baseColWidth="10" defaultRowHeight="15"/>
  <sheetData>
    <row r="1" spans="1:1">
      <c r="A1" s="178" t="s">
        <v>1048</v>
      </c>
    </row>
    <row r="2" spans="1:1">
      <c r="A2" s="177" t="s">
        <v>1026</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sheetPr>
    <tabColor theme="3" tint="0.39997558519241921"/>
  </sheetPr>
  <dimension ref="A1:A2"/>
  <sheetViews>
    <sheetView workbookViewId="0">
      <selection activeCell="G32" sqref="G32"/>
    </sheetView>
  </sheetViews>
  <sheetFormatPr baseColWidth="10" defaultRowHeight="15"/>
  <sheetData>
    <row r="1" spans="1:1">
      <c r="A1" s="178" t="s">
        <v>1049</v>
      </c>
    </row>
    <row r="2" spans="1:1">
      <c r="A2" s="177" t="s">
        <v>1026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sheetPr>
    <tabColor theme="3" tint="0.39997558519241921"/>
  </sheetPr>
  <dimension ref="A1:D5"/>
  <sheetViews>
    <sheetView workbookViewId="0">
      <selection activeCell="C13" sqref="C13"/>
    </sheetView>
  </sheetViews>
  <sheetFormatPr baseColWidth="10" defaultRowHeight="15"/>
  <cols>
    <col min="1" max="1" width="16.42578125" customWidth="1"/>
    <col min="2" max="2" width="13.5703125" bestFit="1" customWidth="1"/>
  </cols>
  <sheetData>
    <row r="1" spans="1:4" ht="33" customHeight="1" thickBot="1">
      <c r="A1" s="339" t="s">
        <v>1030</v>
      </c>
      <c r="B1" s="339"/>
      <c r="C1" s="339"/>
      <c r="D1" s="339"/>
    </row>
    <row r="2" spans="1:4" ht="15.75" thickBot="1">
      <c r="A2" s="319" t="s">
        <v>595</v>
      </c>
      <c r="B2" s="85"/>
      <c r="C2" s="317">
        <v>2014</v>
      </c>
      <c r="D2" s="318"/>
    </row>
    <row r="3" spans="1:4" ht="15.75" thickBot="1">
      <c r="A3" s="320"/>
      <c r="B3" s="92" t="s">
        <v>596</v>
      </c>
      <c r="C3" s="92" t="s">
        <v>597</v>
      </c>
      <c r="D3" s="92" t="s">
        <v>598</v>
      </c>
    </row>
    <row r="4" spans="1:4" ht="30.75" thickBot="1">
      <c r="A4" s="93" t="s">
        <v>599</v>
      </c>
      <c r="B4" s="88">
        <v>51660593.789999999</v>
      </c>
      <c r="C4" s="83"/>
      <c r="D4" s="83"/>
    </row>
    <row r="5" spans="1:4" ht="15.75" thickBot="1">
      <c r="A5" s="93" t="s">
        <v>1</v>
      </c>
      <c r="B5" s="94">
        <f>B4</f>
        <v>51660593.789999999</v>
      </c>
      <c r="C5" s="87"/>
      <c r="D5" s="87"/>
    </row>
  </sheetData>
  <mergeCells count="3">
    <mergeCell ref="A2:A3"/>
    <mergeCell ref="C2:D2"/>
    <mergeCell ref="A1:D1"/>
  </mergeCells>
  <pageMargins left="0.7" right="0.7" top="0.75" bottom="0.75" header="0.3" footer="0.3"/>
</worksheet>
</file>

<file path=xl/worksheets/sheet29.xml><?xml version="1.0" encoding="utf-8"?>
<worksheet xmlns="http://schemas.openxmlformats.org/spreadsheetml/2006/main" xmlns:r="http://schemas.openxmlformats.org/officeDocument/2006/relationships">
  <sheetPr>
    <tabColor theme="3" tint="0.39997558519241921"/>
  </sheetPr>
  <dimension ref="A1:B4"/>
  <sheetViews>
    <sheetView workbookViewId="0">
      <selection activeCell="B3" sqref="B3"/>
    </sheetView>
  </sheetViews>
  <sheetFormatPr baseColWidth="10" defaultRowHeight="15"/>
  <cols>
    <col min="1" max="1" width="24.85546875" bestFit="1" customWidth="1"/>
    <col min="2" max="2" width="22.85546875" bestFit="1" customWidth="1"/>
  </cols>
  <sheetData>
    <row r="1" spans="1:2" ht="34.5" customHeight="1" thickBot="1">
      <c r="A1" s="339" t="s">
        <v>1033</v>
      </c>
      <c r="B1" s="339"/>
    </row>
    <row r="2" spans="1:2" ht="15.75" thickBot="1">
      <c r="A2" s="84" t="s">
        <v>1031</v>
      </c>
      <c r="B2" s="119" t="s">
        <v>586</v>
      </c>
    </row>
    <row r="3" spans="1:2" ht="30.75" thickBot="1">
      <c r="A3" s="197" t="s">
        <v>1032</v>
      </c>
      <c r="B3" s="126">
        <v>51660593.789999999</v>
      </c>
    </row>
    <row r="4" spans="1:2" ht="15.75" thickBot="1">
      <c r="A4" s="93" t="s">
        <v>1</v>
      </c>
      <c r="B4" s="130">
        <f>B3</f>
        <v>51660593.789999999</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3" tint="0.39997558519241921"/>
  </sheetPr>
  <dimension ref="A1:F12"/>
  <sheetViews>
    <sheetView workbookViewId="0">
      <selection activeCell="A2" sqref="A2:B2"/>
    </sheetView>
  </sheetViews>
  <sheetFormatPr baseColWidth="10" defaultRowHeight="15"/>
  <cols>
    <col min="2" max="2" width="26.5703125" customWidth="1"/>
    <col min="3" max="3" width="15.28515625" bestFit="1" customWidth="1"/>
    <col min="4" max="4" width="15.42578125" bestFit="1" customWidth="1"/>
    <col min="5" max="5" width="14.7109375" customWidth="1"/>
    <col min="6" max="6" width="15.28515625" bestFit="1" customWidth="1"/>
  </cols>
  <sheetData>
    <row r="1" spans="1:6" ht="15.75" thickBot="1">
      <c r="A1" s="270" t="s">
        <v>696</v>
      </c>
      <c r="B1" s="270"/>
      <c r="C1" s="270"/>
      <c r="D1" s="270"/>
      <c r="E1" s="270"/>
      <c r="F1" s="270"/>
    </row>
    <row r="2" spans="1:6" ht="48.75" thickBot="1">
      <c r="A2" s="271" t="s">
        <v>685</v>
      </c>
      <c r="B2" s="272"/>
      <c r="C2" s="244" t="s">
        <v>692</v>
      </c>
      <c r="D2" s="244" t="s">
        <v>693</v>
      </c>
      <c r="E2" s="245" t="s">
        <v>695</v>
      </c>
      <c r="F2" s="244" t="s">
        <v>30</v>
      </c>
    </row>
    <row r="3" spans="1:6" ht="16.5" thickBot="1">
      <c r="A3" s="132">
        <v>1000</v>
      </c>
      <c r="B3" s="133" t="s">
        <v>2</v>
      </c>
      <c r="C3" s="126">
        <f>'2014-2015'!F5</f>
        <v>685459982</v>
      </c>
      <c r="D3" s="83"/>
      <c r="E3" s="83"/>
      <c r="F3" s="126">
        <f>C3+D3+E3</f>
        <v>685459982</v>
      </c>
    </row>
    <row r="4" spans="1:6" ht="16.5" thickBot="1">
      <c r="A4" s="132">
        <v>2000</v>
      </c>
      <c r="B4" s="133" t="s">
        <v>3</v>
      </c>
      <c r="C4" s="126">
        <f>'2014-2015'!F6</f>
        <v>87276660.875999987</v>
      </c>
      <c r="D4" s="83"/>
      <c r="E4" s="83"/>
      <c r="F4" s="126">
        <f t="shared" ref="F4:F11" si="0">C4+D4+E4</f>
        <v>87276660.875999987</v>
      </c>
    </row>
    <row r="5" spans="1:6" ht="16.5" thickBot="1">
      <c r="A5" s="132">
        <v>3000</v>
      </c>
      <c r="B5" s="133" t="s">
        <v>4</v>
      </c>
      <c r="C5" s="126">
        <f>'2014-2015'!F7</f>
        <v>427400332.2468428</v>
      </c>
      <c r="D5" s="83"/>
      <c r="E5" s="83"/>
      <c r="F5" s="126">
        <f t="shared" si="0"/>
        <v>427400332.2468428</v>
      </c>
    </row>
    <row r="6" spans="1:6" ht="48" thickBot="1">
      <c r="A6" s="132">
        <v>4000</v>
      </c>
      <c r="B6" s="133" t="s">
        <v>687</v>
      </c>
      <c r="C6" s="126">
        <f>'2014-2015'!F8</f>
        <v>155580167.92000002</v>
      </c>
      <c r="D6" s="83"/>
      <c r="E6" s="83"/>
      <c r="F6" s="126">
        <f t="shared" si="0"/>
        <v>155580167.92000002</v>
      </c>
    </row>
    <row r="7" spans="1:6" ht="32.25" thickBot="1">
      <c r="A7" s="132">
        <v>5000</v>
      </c>
      <c r="B7" s="133" t="s">
        <v>6</v>
      </c>
      <c r="C7" s="83"/>
      <c r="D7" s="126">
        <f>'2014-2015'!F9</f>
        <v>7054772.7695000004</v>
      </c>
      <c r="E7" s="83"/>
      <c r="F7" s="126">
        <f t="shared" si="0"/>
        <v>7054772.7695000004</v>
      </c>
    </row>
    <row r="8" spans="1:6" ht="16.5" thickBot="1">
      <c r="A8" s="132">
        <v>6000</v>
      </c>
      <c r="B8" s="133" t="s">
        <v>7</v>
      </c>
      <c r="C8" s="83"/>
      <c r="D8" s="126">
        <f>'2014-2015'!F10</f>
        <v>232226011.37549999</v>
      </c>
      <c r="E8" s="83"/>
      <c r="F8" s="126">
        <f t="shared" si="0"/>
        <v>232226011.37549999</v>
      </c>
    </row>
    <row r="9" spans="1:6" ht="32.25" thickBot="1">
      <c r="A9" s="132">
        <v>7000</v>
      </c>
      <c r="B9" s="133" t="s">
        <v>688</v>
      </c>
      <c r="C9" s="83"/>
      <c r="D9" s="126">
        <f>'2014-2015'!F11</f>
        <v>8500000</v>
      </c>
      <c r="E9" s="83"/>
      <c r="F9" s="126">
        <f t="shared" si="0"/>
        <v>8500000</v>
      </c>
    </row>
    <row r="10" spans="1:6" ht="32.25" thickBot="1">
      <c r="A10" s="132">
        <v>8000</v>
      </c>
      <c r="B10" s="133" t="s">
        <v>9</v>
      </c>
      <c r="C10" s="83"/>
      <c r="D10" s="83"/>
      <c r="E10" s="83"/>
      <c r="F10" s="126"/>
    </row>
    <row r="11" spans="1:6" ht="16.5" thickBot="1">
      <c r="A11" s="134">
        <v>9000</v>
      </c>
      <c r="B11" s="135" t="s">
        <v>689</v>
      </c>
      <c r="C11" s="136"/>
      <c r="D11" s="136"/>
      <c r="E11" s="129">
        <f>'2014-2015'!F13</f>
        <v>41029358.450000003</v>
      </c>
      <c r="F11" s="126">
        <f t="shared" si="0"/>
        <v>41029358.450000003</v>
      </c>
    </row>
    <row r="12" spans="1:6" ht="15.75" thickBot="1">
      <c r="A12" s="137" t="s">
        <v>30</v>
      </c>
      <c r="B12" s="138"/>
      <c r="C12" s="139">
        <f>C3+C4+C5+C6</f>
        <v>1355717143.0428429</v>
      </c>
      <c r="D12" s="139">
        <f>D7+D8+D9</f>
        <v>247780784.14499998</v>
      </c>
      <c r="E12" s="130">
        <f>E11</f>
        <v>41029358.450000003</v>
      </c>
      <c r="F12" s="130">
        <f>C12+D12+E12</f>
        <v>1644527285.6378429</v>
      </c>
    </row>
  </sheetData>
  <mergeCells count="2">
    <mergeCell ref="A1:F1"/>
    <mergeCell ref="A2:B2"/>
  </mergeCells>
  <pageMargins left="0.7" right="0.7" top="0.75" bottom="0.75" header="0.3" footer="0.3"/>
</worksheet>
</file>

<file path=xl/worksheets/sheet30.xml><?xml version="1.0" encoding="utf-8"?>
<worksheet xmlns="http://schemas.openxmlformats.org/spreadsheetml/2006/main" xmlns:r="http://schemas.openxmlformats.org/officeDocument/2006/relationships">
  <sheetPr>
    <tabColor theme="3" tint="0.39997558519241921"/>
  </sheetPr>
  <dimension ref="A1:D4"/>
  <sheetViews>
    <sheetView workbookViewId="0">
      <selection activeCell="B3" sqref="B3"/>
    </sheetView>
  </sheetViews>
  <sheetFormatPr baseColWidth="10" defaultRowHeight="15"/>
  <cols>
    <col min="1" max="1" width="26.42578125" bestFit="1" customWidth="1"/>
    <col min="2" max="2" width="13.7109375" bestFit="1" customWidth="1"/>
    <col min="3" max="3" width="10.85546875" bestFit="1" customWidth="1"/>
    <col min="4" max="4" width="13.7109375" bestFit="1" customWidth="1"/>
  </cols>
  <sheetData>
    <row r="1" spans="1:4" ht="15.75" thickBot="1">
      <c r="A1" s="278" t="s">
        <v>1034</v>
      </c>
      <c r="B1" s="278"/>
      <c r="C1" s="278"/>
      <c r="D1" s="278"/>
    </row>
    <row r="2" spans="1:4" ht="45.75" thickBot="1">
      <c r="A2" s="198" t="s">
        <v>1035</v>
      </c>
      <c r="B2" s="199" t="s">
        <v>1036</v>
      </c>
      <c r="C2" s="199" t="s">
        <v>1037</v>
      </c>
      <c r="D2" s="199" t="s">
        <v>1</v>
      </c>
    </row>
    <row r="3" spans="1:4" ht="15.75" thickBot="1">
      <c r="A3" s="200" t="s">
        <v>1038</v>
      </c>
      <c r="B3" s="7">
        <v>290000000</v>
      </c>
      <c r="C3" s="43">
        <v>0</v>
      </c>
      <c r="D3" s="7">
        <v>290000000</v>
      </c>
    </row>
    <row r="4" spans="1:4">
      <c r="A4" s="177" t="s">
        <v>1039</v>
      </c>
    </row>
  </sheetData>
  <mergeCells count="1">
    <mergeCell ref="A1:D1"/>
  </mergeCells>
  <pageMargins left="0.7" right="0.7" top="0.75" bottom="0.75" header="0.3" footer="0.3"/>
</worksheet>
</file>

<file path=xl/worksheets/sheet31.xml><?xml version="1.0" encoding="utf-8"?>
<worksheet xmlns="http://schemas.openxmlformats.org/spreadsheetml/2006/main" xmlns:r="http://schemas.openxmlformats.org/officeDocument/2006/relationships">
  <sheetPr>
    <tabColor theme="3" tint="0.39997558519241921"/>
  </sheetPr>
  <dimension ref="A1:F117"/>
  <sheetViews>
    <sheetView workbookViewId="0">
      <selection sqref="A1:E1"/>
    </sheetView>
  </sheetViews>
  <sheetFormatPr baseColWidth="10" defaultRowHeight="15"/>
  <cols>
    <col min="1" max="1" width="20.28515625" customWidth="1"/>
    <col min="2" max="2" width="21.28515625" style="255" customWidth="1"/>
    <col min="3" max="3" width="32.42578125" style="226" customWidth="1"/>
    <col min="4" max="4" width="36.42578125" style="226" customWidth="1"/>
  </cols>
  <sheetData>
    <row r="1" spans="1:6" ht="15.75" thickBot="1">
      <c r="A1" s="270" t="s">
        <v>1040</v>
      </c>
      <c r="B1" s="270"/>
      <c r="C1" s="270"/>
      <c r="D1" s="270"/>
      <c r="E1" s="270"/>
    </row>
    <row r="2" spans="1:6" ht="15.75" thickBot="1">
      <c r="A2" s="107" t="s">
        <v>621</v>
      </c>
      <c r="B2" s="253" t="s">
        <v>622</v>
      </c>
      <c r="C2" s="199" t="s">
        <v>623</v>
      </c>
      <c r="D2" s="199" t="s">
        <v>624</v>
      </c>
      <c r="E2" s="108" t="s">
        <v>1</v>
      </c>
    </row>
    <row r="3" spans="1:6" ht="15.75" thickBot="1">
      <c r="A3" s="106" t="s">
        <v>625</v>
      </c>
      <c r="B3" s="254" t="s">
        <v>637</v>
      </c>
      <c r="C3" s="106" t="s">
        <v>1055</v>
      </c>
      <c r="D3" s="106" t="s">
        <v>1055</v>
      </c>
      <c r="E3" s="106" t="s">
        <v>144</v>
      </c>
      <c r="F3" s="109"/>
    </row>
    <row r="4" spans="1:6" ht="15.75" thickBot="1">
      <c r="A4" s="106" t="s">
        <v>625</v>
      </c>
      <c r="B4" s="254" t="s">
        <v>637</v>
      </c>
      <c r="C4" s="106" t="s">
        <v>1056</v>
      </c>
      <c r="D4" s="106" t="s">
        <v>1056</v>
      </c>
      <c r="E4" s="106" t="s">
        <v>144</v>
      </c>
      <c r="F4" s="110"/>
    </row>
    <row r="5" spans="1:6" ht="15.75" thickBot="1">
      <c r="A5" s="106" t="s">
        <v>625</v>
      </c>
      <c r="B5" s="254" t="s">
        <v>637</v>
      </c>
      <c r="C5" s="106" t="s">
        <v>1057</v>
      </c>
      <c r="D5" s="106" t="s">
        <v>1057</v>
      </c>
      <c r="E5" s="106" t="s">
        <v>144</v>
      </c>
      <c r="F5" s="110"/>
    </row>
    <row r="6" spans="1:6" ht="15.75" thickBot="1">
      <c r="A6" s="106" t="s">
        <v>625</v>
      </c>
      <c r="B6" s="254" t="s">
        <v>637</v>
      </c>
      <c r="C6" s="106" t="s">
        <v>1058</v>
      </c>
      <c r="D6" s="106" t="s">
        <v>1058</v>
      </c>
      <c r="E6" s="106" t="s">
        <v>144</v>
      </c>
      <c r="F6" s="109"/>
    </row>
    <row r="7" spans="1:6" ht="15.75" thickBot="1">
      <c r="A7" s="106" t="s">
        <v>625</v>
      </c>
      <c r="B7" s="254" t="s">
        <v>1467</v>
      </c>
      <c r="C7" s="106" t="s">
        <v>1059</v>
      </c>
      <c r="D7" s="106" t="s">
        <v>1059</v>
      </c>
      <c r="E7" s="106" t="s">
        <v>144</v>
      </c>
      <c r="F7" s="109"/>
    </row>
    <row r="8" spans="1:6" ht="15.75" thickBot="1">
      <c r="A8" s="106" t="s">
        <v>625</v>
      </c>
      <c r="B8" s="254" t="s">
        <v>1133</v>
      </c>
      <c r="C8" s="106" t="s">
        <v>1060</v>
      </c>
      <c r="D8" s="106" t="s">
        <v>1060</v>
      </c>
      <c r="E8" s="106" t="s">
        <v>144</v>
      </c>
      <c r="F8" s="109"/>
    </row>
    <row r="9" spans="1:6" ht="15.75" thickBot="1">
      <c r="A9" s="106" t="s">
        <v>625</v>
      </c>
      <c r="B9" s="254" t="s">
        <v>1133</v>
      </c>
      <c r="C9" s="106" t="s">
        <v>1061</v>
      </c>
      <c r="D9" s="106" t="s">
        <v>1061</v>
      </c>
      <c r="E9" s="106" t="s">
        <v>144</v>
      </c>
      <c r="F9" s="109"/>
    </row>
    <row r="10" spans="1:6" ht="15.75" thickBot="1">
      <c r="A10" s="106" t="s">
        <v>625</v>
      </c>
      <c r="B10" s="254" t="s">
        <v>1468</v>
      </c>
      <c r="C10" s="106" t="s">
        <v>1062</v>
      </c>
      <c r="D10" s="106" t="s">
        <v>1062</v>
      </c>
      <c r="E10" s="106" t="s">
        <v>144</v>
      </c>
      <c r="F10" s="109"/>
    </row>
    <row r="11" spans="1:6" ht="15.75" thickBot="1">
      <c r="A11" s="106" t="s">
        <v>625</v>
      </c>
      <c r="B11" s="254" t="s">
        <v>1134</v>
      </c>
      <c r="C11" s="106" t="s">
        <v>1063</v>
      </c>
      <c r="D11" s="106" t="s">
        <v>1063</v>
      </c>
      <c r="E11" s="106" t="s">
        <v>144</v>
      </c>
      <c r="F11" s="109"/>
    </row>
    <row r="12" spans="1:6" ht="15.75" thickBot="1">
      <c r="A12" s="106" t="s">
        <v>625</v>
      </c>
      <c r="B12" s="254" t="s">
        <v>1134</v>
      </c>
      <c r="C12" s="106" t="s">
        <v>1064</v>
      </c>
      <c r="D12" s="106" t="s">
        <v>1064</v>
      </c>
      <c r="E12" s="106" t="s">
        <v>144</v>
      </c>
      <c r="F12" s="109"/>
    </row>
    <row r="13" spans="1:6" ht="15.75" thickBot="1">
      <c r="A13" s="106" t="s">
        <v>625</v>
      </c>
      <c r="B13" s="254" t="s">
        <v>1468</v>
      </c>
      <c r="C13" s="106" t="s">
        <v>1065</v>
      </c>
      <c r="D13" s="106" t="s">
        <v>1065</v>
      </c>
      <c r="E13" s="106" t="s">
        <v>144</v>
      </c>
      <c r="F13" s="109"/>
    </row>
    <row r="14" spans="1:6" ht="15.75" thickBot="1">
      <c r="A14" s="106" t="s">
        <v>625</v>
      </c>
      <c r="B14" s="254" t="s">
        <v>1469</v>
      </c>
      <c r="C14" s="106" t="s">
        <v>1066</v>
      </c>
      <c r="D14" s="106" t="s">
        <v>1066</v>
      </c>
      <c r="E14" s="106" t="s">
        <v>144</v>
      </c>
      <c r="F14" s="109"/>
    </row>
    <row r="15" spans="1:6" ht="15.75" thickBot="1">
      <c r="A15" s="106" t="s">
        <v>625</v>
      </c>
      <c r="B15" s="254" t="s">
        <v>1469</v>
      </c>
      <c r="C15" s="106" t="s">
        <v>1067</v>
      </c>
      <c r="D15" s="106" t="s">
        <v>1067</v>
      </c>
      <c r="E15" s="106" t="s">
        <v>144</v>
      </c>
      <c r="F15" s="109"/>
    </row>
    <row r="16" spans="1:6" ht="15.75" thickBot="1">
      <c r="A16" s="106" t="s">
        <v>625</v>
      </c>
      <c r="B16" s="254" t="s">
        <v>1470</v>
      </c>
      <c r="C16" s="106" t="s">
        <v>1068</v>
      </c>
      <c r="D16" s="106" t="s">
        <v>1068</v>
      </c>
      <c r="E16" s="106" t="s">
        <v>144</v>
      </c>
      <c r="F16" s="109"/>
    </row>
    <row r="17" spans="1:6" ht="15.75" thickBot="1">
      <c r="A17" s="106" t="s">
        <v>625</v>
      </c>
      <c r="B17" s="254" t="s">
        <v>1471</v>
      </c>
      <c r="C17" s="106" t="s">
        <v>1069</v>
      </c>
      <c r="D17" s="106" t="s">
        <v>1069</v>
      </c>
      <c r="E17" s="106" t="s">
        <v>144</v>
      </c>
      <c r="F17" s="109"/>
    </row>
    <row r="18" spans="1:6" ht="15.75" thickBot="1">
      <c r="A18" s="106" t="s">
        <v>625</v>
      </c>
      <c r="B18" s="254" t="s">
        <v>1472</v>
      </c>
      <c r="C18" s="106" t="s">
        <v>1070</v>
      </c>
      <c r="D18" s="106" t="s">
        <v>1070</v>
      </c>
      <c r="E18" s="106" t="s">
        <v>144</v>
      </c>
      <c r="F18" s="109"/>
    </row>
    <row r="19" spans="1:6" ht="15.75" thickBot="1">
      <c r="A19" s="106" t="s">
        <v>625</v>
      </c>
      <c r="B19" s="254" t="s">
        <v>1473</v>
      </c>
      <c r="C19" s="111" t="s">
        <v>1437</v>
      </c>
      <c r="D19" s="111" t="s">
        <v>1437</v>
      </c>
      <c r="E19" s="106" t="s">
        <v>144</v>
      </c>
      <c r="F19" s="109"/>
    </row>
    <row r="20" spans="1:6" ht="15.75" thickBot="1">
      <c r="A20" s="106" t="s">
        <v>625</v>
      </c>
      <c r="B20" s="254" t="s">
        <v>1473</v>
      </c>
      <c r="C20" s="106" t="s">
        <v>1438</v>
      </c>
      <c r="D20" s="106" t="s">
        <v>1438</v>
      </c>
      <c r="E20" s="106" t="s">
        <v>144</v>
      </c>
      <c r="F20" s="109"/>
    </row>
    <row r="21" spans="1:6" ht="15.75" thickBot="1">
      <c r="A21" s="106" t="s">
        <v>626</v>
      </c>
      <c r="B21" s="254" t="s">
        <v>640</v>
      </c>
      <c r="C21" s="111" t="s">
        <v>1055</v>
      </c>
      <c r="D21" s="111" t="s">
        <v>1055</v>
      </c>
      <c r="E21" s="106" t="s">
        <v>144</v>
      </c>
      <c r="F21" s="109"/>
    </row>
    <row r="22" spans="1:6" ht="15.75" thickBot="1">
      <c r="A22" s="106" t="s">
        <v>626</v>
      </c>
      <c r="B22" s="254" t="s">
        <v>641</v>
      </c>
      <c r="C22" s="106" t="s">
        <v>1071</v>
      </c>
      <c r="D22" s="106" t="s">
        <v>1071</v>
      </c>
      <c r="E22" s="106" t="s">
        <v>144</v>
      </c>
      <c r="F22" s="109"/>
    </row>
    <row r="23" spans="1:6" ht="15.75" thickBot="1">
      <c r="A23" s="106" t="s">
        <v>626</v>
      </c>
      <c r="B23" s="254" t="s">
        <v>676</v>
      </c>
      <c r="C23" s="106" t="s">
        <v>1439</v>
      </c>
      <c r="D23" s="106" t="s">
        <v>1439</v>
      </c>
      <c r="E23" s="106" t="s">
        <v>144</v>
      </c>
      <c r="F23" s="109"/>
    </row>
    <row r="24" spans="1:6" ht="15.75" thickBot="1">
      <c r="A24" s="106" t="s">
        <v>626</v>
      </c>
      <c r="B24" s="254" t="s">
        <v>642</v>
      </c>
      <c r="C24" s="106" t="s">
        <v>1072</v>
      </c>
      <c r="D24" s="106" t="s">
        <v>1072</v>
      </c>
      <c r="E24" s="106" t="s">
        <v>144</v>
      </c>
      <c r="F24" s="109"/>
    </row>
    <row r="25" spans="1:6" ht="15.75" thickBot="1">
      <c r="A25" s="106" t="s">
        <v>626</v>
      </c>
      <c r="B25" s="254" t="s">
        <v>642</v>
      </c>
      <c r="C25" s="111" t="s">
        <v>1073</v>
      </c>
      <c r="D25" s="111" t="s">
        <v>1073</v>
      </c>
      <c r="E25" s="106" t="s">
        <v>144</v>
      </c>
      <c r="F25" s="109"/>
    </row>
    <row r="26" spans="1:6" ht="15.75" thickBot="1">
      <c r="A26" s="106" t="s">
        <v>626</v>
      </c>
      <c r="B26" s="254" t="s">
        <v>642</v>
      </c>
      <c r="C26" s="106" t="s">
        <v>1074</v>
      </c>
      <c r="D26" s="106" t="s">
        <v>1074</v>
      </c>
      <c r="E26" s="106" t="s">
        <v>144</v>
      </c>
      <c r="F26" s="109"/>
    </row>
    <row r="27" spans="1:6" ht="15.75" thickBot="1">
      <c r="A27" s="106" t="s">
        <v>626</v>
      </c>
      <c r="B27" s="254" t="s">
        <v>643</v>
      </c>
      <c r="C27" s="106" t="s">
        <v>1075</v>
      </c>
      <c r="D27" s="106" t="s">
        <v>1075</v>
      </c>
      <c r="E27" s="106" t="s">
        <v>144</v>
      </c>
      <c r="F27" s="109"/>
    </row>
    <row r="28" spans="1:6" ht="15.75" thickBot="1">
      <c r="A28" s="106" t="s">
        <v>626</v>
      </c>
      <c r="B28" s="254" t="s">
        <v>643</v>
      </c>
      <c r="C28" s="111" t="s">
        <v>1076</v>
      </c>
      <c r="D28" s="111" t="s">
        <v>1076</v>
      </c>
      <c r="E28" s="106" t="s">
        <v>144</v>
      </c>
      <c r="F28" s="109"/>
    </row>
    <row r="29" spans="1:6" ht="15.75" thickBot="1">
      <c r="A29" s="106" t="s">
        <v>626</v>
      </c>
      <c r="B29" s="254" t="s">
        <v>1135</v>
      </c>
      <c r="C29" s="106" t="s">
        <v>1077</v>
      </c>
      <c r="D29" s="106" t="s">
        <v>1077</v>
      </c>
      <c r="E29" s="106" t="s">
        <v>144</v>
      </c>
      <c r="F29" s="109"/>
    </row>
    <row r="30" spans="1:6" ht="15.75" thickBot="1">
      <c r="A30" s="106" t="s">
        <v>626</v>
      </c>
      <c r="B30" s="254" t="s">
        <v>1135</v>
      </c>
      <c r="C30" s="111" t="s">
        <v>1440</v>
      </c>
      <c r="D30" s="111" t="s">
        <v>1440</v>
      </c>
      <c r="E30" s="106" t="s">
        <v>144</v>
      </c>
      <c r="F30" s="109"/>
    </row>
    <row r="31" spans="1:6" ht="15.75" thickBot="1">
      <c r="A31" s="106" t="s">
        <v>627</v>
      </c>
      <c r="B31" s="254" t="s">
        <v>1474</v>
      </c>
      <c r="C31" s="111" t="s">
        <v>1055</v>
      </c>
      <c r="D31" s="111" t="s">
        <v>1055</v>
      </c>
      <c r="E31" s="106" t="s">
        <v>144</v>
      </c>
      <c r="F31" s="109"/>
    </row>
    <row r="32" spans="1:6" ht="15.75" thickBot="1">
      <c r="A32" s="106" t="s">
        <v>627</v>
      </c>
      <c r="B32" s="254" t="s">
        <v>1475</v>
      </c>
      <c r="C32" s="106" t="s">
        <v>1078</v>
      </c>
      <c r="D32" s="106" t="s">
        <v>1078</v>
      </c>
      <c r="E32" s="106" t="s">
        <v>144</v>
      </c>
      <c r="F32" s="109"/>
    </row>
    <row r="33" spans="1:6" ht="15.75" thickBot="1">
      <c r="A33" s="106" t="s">
        <v>628</v>
      </c>
      <c r="B33" s="254" t="s">
        <v>644</v>
      </c>
      <c r="C33" s="106" t="s">
        <v>1079</v>
      </c>
      <c r="D33" s="106" t="s">
        <v>1079</v>
      </c>
      <c r="E33" s="106" t="s">
        <v>144</v>
      </c>
      <c r="F33" s="109"/>
    </row>
    <row r="34" spans="1:6" ht="15.75" thickBot="1">
      <c r="A34" s="106" t="s">
        <v>628</v>
      </c>
      <c r="B34" s="254" t="s">
        <v>645</v>
      </c>
      <c r="C34" s="111" t="s">
        <v>1055</v>
      </c>
      <c r="D34" s="111" t="s">
        <v>1055</v>
      </c>
      <c r="E34" s="106" t="s">
        <v>144</v>
      </c>
      <c r="F34" s="109"/>
    </row>
    <row r="35" spans="1:6" ht="15.75" thickBot="1">
      <c r="A35" s="106" t="s">
        <v>630</v>
      </c>
      <c r="B35" s="254" t="s">
        <v>646</v>
      </c>
      <c r="C35" s="111" t="s">
        <v>1441</v>
      </c>
      <c r="D35" s="111" t="s">
        <v>1441</v>
      </c>
      <c r="E35" s="106" t="s">
        <v>144</v>
      </c>
      <c r="F35" s="109"/>
    </row>
    <row r="36" spans="1:6" ht="15.75" thickBot="1">
      <c r="A36" s="106" t="s">
        <v>634</v>
      </c>
      <c r="B36" s="254" t="s">
        <v>1476</v>
      </c>
      <c r="C36" s="111" t="s">
        <v>1136</v>
      </c>
      <c r="D36" s="111" t="s">
        <v>1136</v>
      </c>
      <c r="E36" s="106" t="s">
        <v>144</v>
      </c>
      <c r="F36" s="109"/>
    </row>
    <row r="37" spans="1:6" ht="15.75" thickBot="1">
      <c r="A37" s="106" t="s">
        <v>635</v>
      </c>
      <c r="B37" s="254" t="s">
        <v>647</v>
      </c>
      <c r="C37" s="106" t="s">
        <v>1442</v>
      </c>
      <c r="D37" s="106" t="s">
        <v>1442</v>
      </c>
      <c r="E37" s="106" t="s">
        <v>144</v>
      </c>
      <c r="F37" s="109"/>
    </row>
    <row r="38" spans="1:6" ht="15.75" thickBot="1">
      <c r="A38" s="106" t="s">
        <v>634</v>
      </c>
      <c r="B38" s="254" t="s">
        <v>1477</v>
      </c>
      <c r="C38" s="106" t="s">
        <v>1443</v>
      </c>
      <c r="D38" s="106" t="s">
        <v>1443</v>
      </c>
      <c r="E38" s="106" t="s">
        <v>144</v>
      </c>
      <c r="F38" s="109"/>
    </row>
    <row r="39" spans="1:6" ht="15.75" thickBot="1">
      <c r="A39" s="106" t="s">
        <v>634</v>
      </c>
      <c r="B39" s="254" t="s">
        <v>1478</v>
      </c>
      <c r="C39" s="106" t="s">
        <v>1443</v>
      </c>
      <c r="D39" s="106" t="s">
        <v>1443</v>
      </c>
      <c r="E39" s="106" t="s">
        <v>144</v>
      </c>
      <c r="F39" s="109"/>
    </row>
    <row r="40" spans="1:6" ht="15.75" thickBot="1">
      <c r="A40" s="106" t="s">
        <v>634</v>
      </c>
      <c r="B40" s="254" t="s">
        <v>648</v>
      </c>
      <c r="C40" s="106" t="s">
        <v>1080</v>
      </c>
      <c r="D40" s="106" t="s">
        <v>1080</v>
      </c>
      <c r="E40" s="106" t="s">
        <v>144</v>
      </c>
      <c r="F40" s="109"/>
    </row>
    <row r="41" spans="1:6" ht="15.75" thickBot="1">
      <c r="A41" s="106" t="s">
        <v>634</v>
      </c>
      <c r="B41" s="254" t="s">
        <v>648</v>
      </c>
      <c r="C41" s="106" t="s">
        <v>1081</v>
      </c>
      <c r="D41" s="106" t="s">
        <v>1081</v>
      </c>
      <c r="E41" s="106" t="s">
        <v>144</v>
      </c>
      <c r="F41" s="109"/>
    </row>
    <row r="42" spans="1:6" ht="23.25" thickBot="1">
      <c r="A42" s="106" t="s">
        <v>634</v>
      </c>
      <c r="B42" s="254" t="s">
        <v>1479</v>
      </c>
      <c r="C42" s="111" t="s">
        <v>1082</v>
      </c>
      <c r="D42" s="111" t="s">
        <v>1082</v>
      </c>
      <c r="E42" s="106" t="s">
        <v>144</v>
      </c>
      <c r="F42" s="109"/>
    </row>
    <row r="43" spans="1:6" ht="15.75" thickBot="1">
      <c r="A43" s="106" t="s">
        <v>629</v>
      </c>
      <c r="B43" s="254" t="s">
        <v>649</v>
      </c>
      <c r="C43" s="106" t="s">
        <v>1055</v>
      </c>
      <c r="D43" s="106" t="s">
        <v>1055</v>
      </c>
      <c r="E43" s="106" t="s">
        <v>144</v>
      </c>
      <c r="F43" s="109"/>
    </row>
    <row r="44" spans="1:6" ht="15.75" thickBot="1">
      <c r="A44" s="106" t="s">
        <v>631</v>
      </c>
      <c r="B44" s="254" t="s">
        <v>650</v>
      </c>
      <c r="C44" s="106" t="s">
        <v>1083</v>
      </c>
      <c r="D44" s="106" t="s">
        <v>1083</v>
      </c>
      <c r="E44" s="106" t="s">
        <v>144</v>
      </c>
      <c r="F44" s="109"/>
    </row>
    <row r="45" spans="1:6" ht="15.75" thickBot="1">
      <c r="A45" s="106" t="s">
        <v>633</v>
      </c>
      <c r="B45" s="254" t="s">
        <v>1137</v>
      </c>
      <c r="C45" s="106" t="s">
        <v>1444</v>
      </c>
      <c r="D45" s="106" t="s">
        <v>1444</v>
      </c>
      <c r="E45" s="106" t="s">
        <v>144</v>
      </c>
      <c r="F45" s="109"/>
    </row>
    <row r="46" spans="1:6" ht="15.75" thickBot="1">
      <c r="A46" s="106" t="s">
        <v>636</v>
      </c>
      <c r="B46" s="254" t="s">
        <v>1480</v>
      </c>
      <c r="C46" s="106" t="s">
        <v>1445</v>
      </c>
      <c r="D46" s="106" t="s">
        <v>1445</v>
      </c>
      <c r="E46" s="106" t="s">
        <v>144</v>
      </c>
      <c r="F46" s="109"/>
    </row>
    <row r="47" spans="1:6" ht="15.75" thickBot="1">
      <c r="A47" s="106" t="s">
        <v>632</v>
      </c>
      <c r="B47" s="254" t="s">
        <v>1481</v>
      </c>
      <c r="C47" s="106" t="s">
        <v>1055</v>
      </c>
      <c r="D47" s="106" t="s">
        <v>1055</v>
      </c>
      <c r="E47" s="106" t="s">
        <v>144</v>
      </c>
      <c r="F47" s="109"/>
    </row>
    <row r="48" spans="1:6" ht="15.75" thickBot="1">
      <c r="A48" s="106" t="s">
        <v>625</v>
      </c>
      <c r="B48" s="254" t="s">
        <v>651</v>
      </c>
      <c r="C48" s="106" t="s">
        <v>1084</v>
      </c>
      <c r="D48" s="106" t="s">
        <v>1084</v>
      </c>
      <c r="E48" s="106" t="s">
        <v>144</v>
      </c>
      <c r="F48" s="109"/>
    </row>
    <row r="49" spans="1:6" ht="15.75" thickBot="1">
      <c r="A49" s="106" t="s">
        <v>625</v>
      </c>
      <c r="B49" s="254" t="s">
        <v>651</v>
      </c>
      <c r="C49" s="106" t="s">
        <v>1085</v>
      </c>
      <c r="D49" s="106" t="s">
        <v>1085</v>
      </c>
      <c r="E49" s="106" t="s">
        <v>144</v>
      </c>
      <c r="F49" s="109"/>
    </row>
    <row r="50" spans="1:6" ht="15.75" thickBot="1">
      <c r="A50" s="106" t="s">
        <v>625</v>
      </c>
      <c r="B50" s="254" t="s">
        <v>651</v>
      </c>
      <c r="C50" s="106" t="s">
        <v>1086</v>
      </c>
      <c r="D50" s="106" t="s">
        <v>1086</v>
      </c>
      <c r="E50" s="106" t="s">
        <v>144</v>
      </c>
      <c r="F50" s="109"/>
    </row>
    <row r="51" spans="1:6" ht="15.75" thickBot="1">
      <c r="A51" s="106" t="s">
        <v>625</v>
      </c>
      <c r="B51" s="254" t="s">
        <v>652</v>
      </c>
      <c r="C51" s="106" t="s">
        <v>1087</v>
      </c>
      <c r="D51" s="106" t="s">
        <v>1087</v>
      </c>
      <c r="E51" s="106" t="s">
        <v>144</v>
      </c>
      <c r="F51" s="109"/>
    </row>
    <row r="52" spans="1:6" ht="15.75" thickBot="1">
      <c r="A52" s="106" t="s">
        <v>625</v>
      </c>
      <c r="B52" s="254" t="s">
        <v>653</v>
      </c>
      <c r="C52" s="106" t="s">
        <v>1088</v>
      </c>
      <c r="D52" s="106" t="s">
        <v>1088</v>
      </c>
      <c r="E52" s="106" t="s">
        <v>144</v>
      </c>
      <c r="F52" s="109"/>
    </row>
    <row r="53" spans="1:6" ht="15.75" thickBot="1">
      <c r="A53" s="106" t="s">
        <v>625</v>
      </c>
      <c r="B53" s="254" t="s">
        <v>653</v>
      </c>
      <c r="C53" s="106" t="s">
        <v>1089</v>
      </c>
      <c r="D53" s="106" t="s">
        <v>1089</v>
      </c>
      <c r="E53" s="106" t="s">
        <v>144</v>
      </c>
      <c r="F53" s="109"/>
    </row>
    <row r="54" spans="1:6" ht="15.75" thickBot="1">
      <c r="A54" s="106" t="s">
        <v>625</v>
      </c>
      <c r="B54" s="254" t="s">
        <v>654</v>
      </c>
      <c r="C54" s="106" t="s">
        <v>1090</v>
      </c>
      <c r="D54" s="106" t="s">
        <v>1090</v>
      </c>
      <c r="E54" s="106" t="s">
        <v>144</v>
      </c>
      <c r="F54" s="109"/>
    </row>
    <row r="55" spans="1:6" ht="15.75" thickBot="1">
      <c r="A55" s="106" t="s">
        <v>625</v>
      </c>
      <c r="B55" s="254" t="s">
        <v>655</v>
      </c>
      <c r="C55" s="106" t="s">
        <v>1091</v>
      </c>
      <c r="D55" s="106" t="s">
        <v>1091</v>
      </c>
      <c r="E55" s="106" t="s">
        <v>144</v>
      </c>
      <c r="F55" s="109"/>
    </row>
    <row r="56" spans="1:6" ht="15.75" thickBot="1">
      <c r="A56" s="106" t="s">
        <v>625</v>
      </c>
      <c r="B56" s="254" t="s">
        <v>655</v>
      </c>
      <c r="C56" s="106" t="s">
        <v>1092</v>
      </c>
      <c r="D56" s="106" t="s">
        <v>1092</v>
      </c>
      <c r="E56" s="106" t="s">
        <v>144</v>
      </c>
      <c r="F56" s="109"/>
    </row>
    <row r="57" spans="1:6" ht="15.75" thickBot="1">
      <c r="A57" s="106" t="s">
        <v>625</v>
      </c>
      <c r="B57" s="254" t="s">
        <v>655</v>
      </c>
      <c r="C57" s="106" t="s">
        <v>1093</v>
      </c>
      <c r="D57" s="106" t="s">
        <v>1093</v>
      </c>
      <c r="E57" s="106" t="s">
        <v>144</v>
      </c>
      <c r="F57" s="109"/>
    </row>
    <row r="58" spans="1:6" ht="15.75" thickBot="1">
      <c r="A58" s="106" t="s">
        <v>625</v>
      </c>
      <c r="B58" s="254" t="s">
        <v>655</v>
      </c>
      <c r="C58" s="106" t="s">
        <v>1094</v>
      </c>
      <c r="D58" s="106" t="s">
        <v>1094</v>
      </c>
      <c r="E58" s="106" t="s">
        <v>144</v>
      </c>
      <c r="F58" s="109"/>
    </row>
    <row r="59" spans="1:6" ht="15.75" thickBot="1">
      <c r="A59" s="106" t="s">
        <v>625</v>
      </c>
      <c r="B59" s="254" t="s">
        <v>1482</v>
      </c>
      <c r="C59" s="106" t="s">
        <v>1446</v>
      </c>
      <c r="D59" s="106" t="s">
        <v>1446</v>
      </c>
      <c r="E59" s="106" t="s">
        <v>144</v>
      </c>
      <c r="F59" s="109"/>
    </row>
    <row r="60" spans="1:6" ht="15.75" thickBot="1">
      <c r="A60" s="106" t="s">
        <v>625</v>
      </c>
      <c r="B60" s="254" t="s">
        <v>656</v>
      </c>
      <c r="C60" s="106" t="s">
        <v>1095</v>
      </c>
      <c r="D60" s="106" t="s">
        <v>1095</v>
      </c>
      <c r="E60" s="106" t="s">
        <v>144</v>
      </c>
      <c r="F60" s="109"/>
    </row>
    <row r="61" spans="1:6" ht="15.75" thickBot="1">
      <c r="A61" s="106" t="s">
        <v>625</v>
      </c>
      <c r="B61" s="254" t="s">
        <v>656</v>
      </c>
      <c r="C61" s="106" t="s">
        <v>1096</v>
      </c>
      <c r="D61" s="106" t="s">
        <v>1096</v>
      </c>
      <c r="E61" s="106" t="s">
        <v>144</v>
      </c>
      <c r="F61" s="109"/>
    </row>
    <row r="62" spans="1:6" ht="15.75" thickBot="1">
      <c r="A62" s="106" t="s">
        <v>625</v>
      </c>
      <c r="B62" s="254" t="s">
        <v>656</v>
      </c>
      <c r="C62" s="106" t="s">
        <v>1097</v>
      </c>
      <c r="D62" s="106" t="s">
        <v>1097</v>
      </c>
      <c r="E62" s="106" t="s">
        <v>144</v>
      </c>
      <c r="F62" s="109"/>
    </row>
    <row r="63" spans="1:6" ht="15.75" thickBot="1">
      <c r="A63" s="106" t="s">
        <v>625</v>
      </c>
      <c r="B63" s="254" t="s">
        <v>656</v>
      </c>
      <c r="C63" s="106" t="s">
        <v>1098</v>
      </c>
      <c r="D63" s="106" t="s">
        <v>1098</v>
      </c>
      <c r="E63" s="106" t="s">
        <v>144</v>
      </c>
      <c r="F63" s="109"/>
    </row>
    <row r="64" spans="1:6" ht="15.75" thickBot="1">
      <c r="A64" s="106" t="s">
        <v>625</v>
      </c>
      <c r="B64" s="254" t="s">
        <v>677</v>
      </c>
      <c r="C64" s="106" t="s">
        <v>1099</v>
      </c>
      <c r="D64" s="106" t="s">
        <v>1099</v>
      </c>
      <c r="E64" s="106" t="s">
        <v>144</v>
      </c>
      <c r="F64" s="109"/>
    </row>
    <row r="65" spans="1:6" ht="15.75" thickBot="1">
      <c r="A65" s="106" t="s">
        <v>625</v>
      </c>
      <c r="B65" s="254" t="s">
        <v>657</v>
      </c>
      <c r="C65" s="106" t="s">
        <v>1100</v>
      </c>
      <c r="D65" s="106" t="s">
        <v>1100</v>
      </c>
      <c r="E65" s="106" t="s">
        <v>144</v>
      </c>
      <c r="F65" s="109"/>
    </row>
    <row r="66" spans="1:6" ht="15.75" thickBot="1">
      <c r="A66" s="106" t="s">
        <v>625</v>
      </c>
      <c r="B66" s="254" t="s">
        <v>1138</v>
      </c>
      <c r="C66" s="106" t="s">
        <v>1101</v>
      </c>
      <c r="D66" s="106" t="s">
        <v>1101</v>
      </c>
      <c r="E66" s="106" t="s">
        <v>144</v>
      </c>
      <c r="F66" s="109"/>
    </row>
    <row r="67" spans="1:6" ht="15.75" thickBot="1">
      <c r="A67" s="106" t="s">
        <v>625</v>
      </c>
      <c r="B67" s="254" t="s">
        <v>658</v>
      </c>
      <c r="C67" s="106" t="s">
        <v>1102</v>
      </c>
      <c r="D67" s="106" t="s">
        <v>1102</v>
      </c>
      <c r="E67" s="106" t="s">
        <v>144</v>
      </c>
      <c r="F67" s="109"/>
    </row>
    <row r="68" spans="1:6" ht="15.75" thickBot="1">
      <c r="A68" s="106" t="s">
        <v>625</v>
      </c>
      <c r="B68" s="254" t="s">
        <v>1483</v>
      </c>
      <c r="C68" s="106" t="s">
        <v>1103</v>
      </c>
      <c r="D68" s="106" t="s">
        <v>1103</v>
      </c>
      <c r="E68" s="106" t="s">
        <v>144</v>
      </c>
      <c r="F68" s="109"/>
    </row>
    <row r="69" spans="1:6" ht="15.75" thickBot="1">
      <c r="A69" s="106" t="s">
        <v>625</v>
      </c>
      <c r="B69" s="254" t="s">
        <v>638</v>
      </c>
      <c r="C69" s="106" t="s">
        <v>1104</v>
      </c>
      <c r="D69" s="106" t="s">
        <v>1104</v>
      </c>
      <c r="E69" s="106" t="s">
        <v>144</v>
      </c>
      <c r="F69" s="109"/>
    </row>
    <row r="70" spans="1:6" ht="15.75" thickBot="1">
      <c r="A70" s="106" t="s">
        <v>625</v>
      </c>
      <c r="B70" s="254" t="s">
        <v>638</v>
      </c>
      <c r="C70" s="106" t="s">
        <v>1105</v>
      </c>
      <c r="D70" s="106" t="s">
        <v>1105</v>
      </c>
      <c r="E70" s="106" t="s">
        <v>144</v>
      </c>
      <c r="F70" s="109"/>
    </row>
    <row r="71" spans="1:6" ht="15.75" thickBot="1">
      <c r="A71" s="106" t="s">
        <v>625</v>
      </c>
      <c r="B71" s="254" t="s">
        <v>638</v>
      </c>
      <c r="C71" s="106" t="s">
        <v>1106</v>
      </c>
      <c r="D71" s="106" t="s">
        <v>1106</v>
      </c>
      <c r="E71" s="106" t="s">
        <v>144</v>
      </c>
      <c r="F71" s="109"/>
    </row>
    <row r="72" spans="1:6" ht="15.75" thickBot="1">
      <c r="A72" s="106" t="s">
        <v>625</v>
      </c>
      <c r="B72" s="254" t="s">
        <v>638</v>
      </c>
      <c r="C72" s="106" t="s">
        <v>1107</v>
      </c>
      <c r="D72" s="106" t="s">
        <v>1107</v>
      </c>
      <c r="E72" s="106" t="s">
        <v>144</v>
      </c>
      <c r="F72" s="109"/>
    </row>
    <row r="73" spans="1:6" ht="15.75" thickBot="1">
      <c r="A73" s="106" t="s">
        <v>625</v>
      </c>
      <c r="B73" s="254" t="s">
        <v>659</v>
      </c>
      <c r="C73" s="106" t="s">
        <v>1108</v>
      </c>
      <c r="D73" s="106" t="s">
        <v>1108</v>
      </c>
      <c r="E73" s="106" t="s">
        <v>144</v>
      </c>
      <c r="F73" s="109"/>
    </row>
    <row r="74" spans="1:6" ht="15.75" thickBot="1">
      <c r="A74" s="106" t="s">
        <v>625</v>
      </c>
      <c r="B74" s="254" t="s">
        <v>659</v>
      </c>
      <c r="C74" s="106" t="s">
        <v>1109</v>
      </c>
      <c r="D74" s="106" t="s">
        <v>1109</v>
      </c>
      <c r="E74" s="106" t="s">
        <v>144</v>
      </c>
      <c r="F74" s="109"/>
    </row>
    <row r="75" spans="1:6" ht="15.75" thickBot="1">
      <c r="A75" s="106" t="s">
        <v>625</v>
      </c>
      <c r="B75" s="254" t="s">
        <v>660</v>
      </c>
      <c r="C75" s="106" t="s">
        <v>1110</v>
      </c>
      <c r="D75" s="106" t="s">
        <v>1110</v>
      </c>
      <c r="E75" s="106" t="s">
        <v>144</v>
      </c>
      <c r="F75" s="109"/>
    </row>
    <row r="76" spans="1:6" ht="15.75" thickBot="1">
      <c r="A76" s="106" t="s">
        <v>625</v>
      </c>
      <c r="B76" s="254" t="s">
        <v>1484</v>
      </c>
      <c r="C76" s="106" t="s">
        <v>1111</v>
      </c>
      <c r="D76" s="106" t="s">
        <v>1111</v>
      </c>
      <c r="E76" s="106" t="s">
        <v>144</v>
      </c>
      <c r="F76" s="109"/>
    </row>
    <row r="77" spans="1:6" ht="15.75" thickBot="1">
      <c r="A77" s="106" t="s">
        <v>625</v>
      </c>
      <c r="B77" s="254" t="s">
        <v>661</v>
      </c>
      <c r="C77" s="106" t="s">
        <v>1112</v>
      </c>
      <c r="D77" s="106" t="s">
        <v>1112</v>
      </c>
      <c r="E77" s="106" t="s">
        <v>144</v>
      </c>
      <c r="F77" s="109"/>
    </row>
    <row r="78" spans="1:6" ht="23.25" thickBot="1">
      <c r="A78" s="106" t="s">
        <v>625</v>
      </c>
      <c r="B78" s="254" t="s">
        <v>662</v>
      </c>
      <c r="C78" s="106" t="s">
        <v>1113</v>
      </c>
      <c r="D78" s="106" t="s">
        <v>1113</v>
      </c>
      <c r="E78" s="106" t="s">
        <v>144</v>
      </c>
      <c r="F78" s="109"/>
    </row>
    <row r="79" spans="1:6" ht="15.75" thickBot="1">
      <c r="A79" s="106" t="s">
        <v>625</v>
      </c>
      <c r="B79" s="254" t="s">
        <v>1139</v>
      </c>
      <c r="C79" s="106" t="s">
        <v>1114</v>
      </c>
      <c r="D79" s="106" t="s">
        <v>1114</v>
      </c>
      <c r="E79" s="106" t="s">
        <v>144</v>
      </c>
      <c r="F79" s="109"/>
    </row>
    <row r="80" spans="1:6" ht="15.75" thickBot="1">
      <c r="A80" s="106" t="s">
        <v>625</v>
      </c>
      <c r="B80" s="254" t="s">
        <v>1140</v>
      </c>
      <c r="C80" s="106" t="s">
        <v>1115</v>
      </c>
      <c r="D80" s="106" t="s">
        <v>1115</v>
      </c>
      <c r="E80" s="106" t="s">
        <v>144</v>
      </c>
      <c r="F80" s="109"/>
    </row>
    <row r="81" spans="1:6" ht="23.25" thickBot="1">
      <c r="A81" s="106" t="s">
        <v>625</v>
      </c>
      <c r="B81" s="254" t="s">
        <v>639</v>
      </c>
      <c r="C81" s="106" t="s">
        <v>1447</v>
      </c>
      <c r="D81" s="106" t="s">
        <v>1447</v>
      </c>
      <c r="E81" s="106" t="s">
        <v>144</v>
      </c>
      <c r="F81" s="109"/>
    </row>
    <row r="82" spans="1:6" ht="15.75" thickBot="1">
      <c r="A82" s="106" t="s">
        <v>625</v>
      </c>
      <c r="B82" s="254" t="s">
        <v>1485</v>
      </c>
      <c r="C82" s="106" t="s">
        <v>1448</v>
      </c>
      <c r="D82" s="106" t="s">
        <v>1448</v>
      </c>
      <c r="E82" s="106" t="s">
        <v>144</v>
      </c>
      <c r="F82" s="109"/>
    </row>
    <row r="83" spans="1:6" ht="15.75" thickBot="1">
      <c r="A83" s="106" t="s">
        <v>625</v>
      </c>
      <c r="B83" s="254" t="s">
        <v>1486</v>
      </c>
      <c r="C83" s="106" t="s">
        <v>1449</v>
      </c>
      <c r="D83" s="106" t="s">
        <v>1449</v>
      </c>
      <c r="E83" s="106" t="s">
        <v>144</v>
      </c>
      <c r="F83" s="109"/>
    </row>
    <row r="84" spans="1:6" ht="23.25" thickBot="1">
      <c r="A84" s="106" t="s">
        <v>625</v>
      </c>
      <c r="B84" s="254" t="s">
        <v>1487</v>
      </c>
      <c r="C84" s="106" t="s">
        <v>1450</v>
      </c>
      <c r="D84" s="106" t="s">
        <v>1450</v>
      </c>
      <c r="E84" s="106" t="s">
        <v>144</v>
      </c>
      <c r="F84" s="109"/>
    </row>
    <row r="85" spans="1:6" ht="15.75" thickBot="1">
      <c r="A85" s="106" t="s">
        <v>625</v>
      </c>
      <c r="B85" s="254" t="s">
        <v>1488</v>
      </c>
      <c r="C85" s="106" t="s">
        <v>1451</v>
      </c>
      <c r="D85" s="106" t="s">
        <v>1451</v>
      </c>
      <c r="E85" s="106" t="s">
        <v>144</v>
      </c>
      <c r="F85" s="109"/>
    </row>
    <row r="86" spans="1:6" ht="15.75" thickBot="1">
      <c r="A86" s="106" t="s">
        <v>625</v>
      </c>
      <c r="B86" s="254" t="s">
        <v>1489</v>
      </c>
      <c r="C86" s="106" t="s">
        <v>1452</v>
      </c>
      <c r="D86" s="106" t="s">
        <v>1452</v>
      </c>
      <c r="E86" s="106" t="s">
        <v>144</v>
      </c>
      <c r="F86" s="109"/>
    </row>
    <row r="87" spans="1:6" ht="15.75" thickBot="1">
      <c r="A87" s="106" t="s">
        <v>625</v>
      </c>
      <c r="B87" s="254" t="s">
        <v>1490</v>
      </c>
      <c r="C87" s="106" t="s">
        <v>1453</v>
      </c>
      <c r="D87" s="106" t="s">
        <v>1453</v>
      </c>
      <c r="E87" s="106" t="s">
        <v>144</v>
      </c>
      <c r="F87" s="109"/>
    </row>
    <row r="88" spans="1:6" ht="15.75" thickBot="1">
      <c r="A88" s="106" t="s">
        <v>625</v>
      </c>
      <c r="B88" s="254" t="s">
        <v>1491</v>
      </c>
      <c r="C88" s="106" t="s">
        <v>1454</v>
      </c>
      <c r="D88" s="106" t="s">
        <v>1454</v>
      </c>
      <c r="E88" s="106" t="s">
        <v>144</v>
      </c>
      <c r="F88" s="109"/>
    </row>
    <row r="89" spans="1:6" ht="15.75" thickBot="1">
      <c r="A89" s="106" t="s">
        <v>1435</v>
      </c>
      <c r="B89" s="254" t="s">
        <v>1492</v>
      </c>
      <c r="C89" s="106" t="s">
        <v>1455</v>
      </c>
      <c r="D89" s="106" t="s">
        <v>1455</v>
      </c>
      <c r="E89" s="106" t="s">
        <v>144</v>
      </c>
      <c r="F89" s="109"/>
    </row>
    <row r="90" spans="1:6" ht="15.75" thickBot="1">
      <c r="A90" s="106" t="s">
        <v>1435</v>
      </c>
      <c r="B90" s="254" t="s">
        <v>1493</v>
      </c>
      <c r="C90" s="106" t="s">
        <v>1456</v>
      </c>
      <c r="D90" s="106" t="s">
        <v>1456</v>
      </c>
      <c r="E90" s="106" t="s">
        <v>144</v>
      </c>
      <c r="F90" s="109"/>
    </row>
    <row r="91" spans="1:6" ht="15.75" thickBot="1">
      <c r="A91" s="106" t="s">
        <v>1435</v>
      </c>
      <c r="B91" s="254" t="s">
        <v>663</v>
      </c>
      <c r="C91" s="106" t="s">
        <v>1457</v>
      </c>
      <c r="D91" s="106" t="s">
        <v>1457</v>
      </c>
      <c r="E91" s="106" t="s">
        <v>144</v>
      </c>
      <c r="F91" s="109"/>
    </row>
    <row r="92" spans="1:6" ht="15.75" thickBot="1">
      <c r="A92" s="106" t="s">
        <v>1435</v>
      </c>
      <c r="B92" s="254" t="s">
        <v>1494</v>
      </c>
      <c r="C92" s="106" t="s">
        <v>1458</v>
      </c>
      <c r="D92" s="106" t="s">
        <v>1458</v>
      </c>
      <c r="E92" s="106" t="s">
        <v>144</v>
      </c>
      <c r="F92" s="110"/>
    </row>
    <row r="93" spans="1:6" ht="15.75" thickBot="1">
      <c r="A93" s="106" t="s">
        <v>1435</v>
      </c>
      <c r="B93" s="254" t="s">
        <v>1141</v>
      </c>
      <c r="C93" s="106" t="s">
        <v>1459</v>
      </c>
      <c r="D93" s="106" t="s">
        <v>1459</v>
      </c>
      <c r="E93" s="106" t="s">
        <v>144</v>
      </c>
      <c r="F93" s="109"/>
    </row>
    <row r="94" spans="1:6" ht="15.75" thickBot="1">
      <c r="A94" s="106" t="s">
        <v>1435</v>
      </c>
      <c r="B94" s="254" t="s">
        <v>664</v>
      </c>
      <c r="C94" s="106" t="s">
        <v>1460</v>
      </c>
      <c r="D94" s="106" t="s">
        <v>1460</v>
      </c>
      <c r="E94" s="106" t="s">
        <v>144</v>
      </c>
      <c r="F94" s="109"/>
    </row>
    <row r="95" spans="1:6" ht="15.75" thickBot="1">
      <c r="A95" s="106" t="s">
        <v>1435</v>
      </c>
      <c r="B95" s="254" t="s">
        <v>665</v>
      </c>
      <c r="C95" s="106" t="s">
        <v>1461</v>
      </c>
      <c r="D95" s="106" t="s">
        <v>1461</v>
      </c>
      <c r="E95" s="106" t="s">
        <v>144</v>
      </c>
      <c r="F95" s="109"/>
    </row>
    <row r="96" spans="1:6" ht="15.75" thickBot="1">
      <c r="A96" s="106" t="s">
        <v>1435</v>
      </c>
      <c r="B96" s="254" t="s">
        <v>1142</v>
      </c>
      <c r="C96" s="106" t="s">
        <v>1462</v>
      </c>
      <c r="D96" s="106" t="s">
        <v>1462</v>
      </c>
      <c r="E96" s="106" t="s">
        <v>144</v>
      </c>
      <c r="F96" s="109"/>
    </row>
    <row r="97" spans="1:6" ht="15.75" thickBot="1">
      <c r="A97" s="106" t="s">
        <v>626</v>
      </c>
      <c r="B97" s="254" t="s">
        <v>666</v>
      </c>
      <c r="C97" s="106" t="s">
        <v>1116</v>
      </c>
      <c r="D97" s="106" t="s">
        <v>1116</v>
      </c>
      <c r="E97" s="106" t="s">
        <v>144</v>
      </c>
      <c r="F97" s="109"/>
    </row>
    <row r="98" spans="1:6" ht="15.75" thickBot="1">
      <c r="A98" s="106" t="s">
        <v>626</v>
      </c>
      <c r="B98" s="254" t="s">
        <v>667</v>
      </c>
      <c r="C98" s="106" t="s">
        <v>1117</v>
      </c>
      <c r="D98" s="106" t="s">
        <v>1117</v>
      </c>
      <c r="E98" s="106" t="s">
        <v>144</v>
      </c>
      <c r="F98" s="109"/>
    </row>
    <row r="99" spans="1:6" ht="15.75" thickBot="1">
      <c r="A99" s="106" t="s">
        <v>626</v>
      </c>
      <c r="B99" s="254" t="s">
        <v>668</v>
      </c>
      <c r="C99" s="106" t="s">
        <v>1118</v>
      </c>
      <c r="D99" s="106" t="s">
        <v>1118</v>
      </c>
      <c r="E99" s="106" t="s">
        <v>144</v>
      </c>
      <c r="F99" s="109"/>
    </row>
    <row r="100" spans="1:6" ht="15.75" thickBot="1">
      <c r="A100" s="106" t="s">
        <v>626</v>
      </c>
      <c r="B100" s="254" t="s">
        <v>669</v>
      </c>
      <c r="C100" s="106" t="s">
        <v>1119</v>
      </c>
      <c r="D100" s="106" t="s">
        <v>1119</v>
      </c>
      <c r="E100" s="106" t="s">
        <v>144</v>
      </c>
      <c r="F100" s="109"/>
    </row>
    <row r="101" spans="1:6" ht="15.75" thickBot="1">
      <c r="A101" s="106" t="s">
        <v>626</v>
      </c>
      <c r="B101" s="254" t="s">
        <v>668</v>
      </c>
      <c r="C101" s="106" t="s">
        <v>1120</v>
      </c>
      <c r="D101" s="106" t="s">
        <v>1120</v>
      </c>
      <c r="E101" s="106" t="s">
        <v>144</v>
      </c>
      <c r="F101" s="109"/>
    </row>
    <row r="102" spans="1:6" ht="15.75" thickBot="1">
      <c r="A102" s="106" t="s">
        <v>626</v>
      </c>
      <c r="B102" s="254" t="s">
        <v>1495</v>
      </c>
      <c r="C102" s="106" t="s">
        <v>1121</v>
      </c>
      <c r="D102" s="106" t="s">
        <v>1121</v>
      </c>
      <c r="E102" s="106" t="s">
        <v>144</v>
      </c>
      <c r="F102" s="109"/>
    </row>
    <row r="103" spans="1:6" ht="15.75" thickBot="1">
      <c r="A103" s="106" t="s">
        <v>626</v>
      </c>
      <c r="B103" s="254" t="s">
        <v>670</v>
      </c>
      <c r="C103" s="106" t="s">
        <v>1122</v>
      </c>
      <c r="D103" s="106" t="s">
        <v>1122</v>
      </c>
      <c r="E103" s="106" t="s">
        <v>144</v>
      </c>
      <c r="F103" s="109"/>
    </row>
    <row r="104" spans="1:6" ht="15.75" thickBot="1">
      <c r="A104" s="106" t="s">
        <v>626</v>
      </c>
      <c r="B104" s="254" t="s">
        <v>671</v>
      </c>
      <c r="C104" s="106" t="s">
        <v>1123</v>
      </c>
      <c r="D104" s="106" t="s">
        <v>1123</v>
      </c>
      <c r="E104" s="106" t="s">
        <v>144</v>
      </c>
      <c r="F104" s="109"/>
    </row>
    <row r="105" spans="1:6" ht="15.75" thickBot="1">
      <c r="A105" s="106" t="s">
        <v>626</v>
      </c>
      <c r="B105" s="254" t="s">
        <v>670</v>
      </c>
      <c r="C105" s="106" t="s">
        <v>1124</v>
      </c>
      <c r="D105" s="106" t="s">
        <v>1124</v>
      </c>
      <c r="E105" s="106" t="s">
        <v>144</v>
      </c>
      <c r="F105" s="109"/>
    </row>
    <row r="106" spans="1:6" ht="15.75" thickBot="1">
      <c r="A106" s="106" t="s">
        <v>626</v>
      </c>
      <c r="B106" s="254" t="s">
        <v>669</v>
      </c>
      <c r="C106" s="106" t="s">
        <v>1125</v>
      </c>
      <c r="D106" s="106" t="s">
        <v>1125</v>
      </c>
      <c r="E106" s="106" t="s">
        <v>144</v>
      </c>
      <c r="F106" s="109"/>
    </row>
    <row r="107" spans="1:6" ht="15.75" thickBot="1">
      <c r="A107" s="106" t="s">
        <v>626</v>
      </c>
      <c r="B107" s="254" t="s">
        <v>672</v>
      </c>
      <c r="C107" s="106" t="s">
        <v>1126</v>
      </c>
      <c r="D107" s="106" t="s">
        <v>1126</v>
      </c>
      <c r="E107" s="106" t="s">
        <v>144</v>
      </c>
      <c r="F107" s="109"/>
    </row>
    <row r="108" spans="1:6" ht="15.75" thickBot="1">
      <c r="A108" s="106" t="s">
        <v>626</v>
      </c>
      <c r="B108" s="254" t="s">
        <v>673</v>
      </c>
      <c r="C108" s="106" t="s">
        <v>1127</v>
      </c>
      <c r="D108" s="106" t="s">
        <v>1127</v>
      </c>
      <c r="E108" s="106" t="s">
        <v>144</v>
      </c>
      <c r="F108" s="109"/>
    </row>
    <row r="109" spans="1:6" ht="15.75" thickBot="1">
      <c r="A109" s="106" t="s">
        <v>626</v>
      </c>
      <c r="B109" s="254" t="s">
        <v>673</v>
      </c>
      <c r="C109" s="106" t="s">
        <v>1128</v>
      </c>
      <c r="D109" s="106" t="s">
        <v>1128</v>
      </c>
      <c r="E109" s="106" t="s">
        <v>144</v>
      </c>
      <c r="F109" s="109"/>
    </row>
    <row r="110" spans="1:6" ht="15.75" thickBot="1">
      <c r="A110" s="106" t="s">
        <v>1436</v>
      </c>
      <c r="B110" s="254" t="s">
        <v>1496</v>
      </c>
      <c r="C110" s="106" t="s">
        <v>1463</v>
      </c>
      <c r="D110" s="106" t="s">
        <v>1463</v>
      </c>
      <c r="E110" s="106" t="s">
        <v>144</v>
      </c>
      <c r="F110" s="109"/>
    </row>
    <row r="111" spans="1:6" ht="15.75" thickBot="1">
      <c r="A111" s="106" t="s">
        <v>626</v>
      </c>
      <c r="B111" s="254" t="s">
        <v>1497</v>
      </c>
      <c r="C111" s="106" t="s">
        <v>1464</v>
      </c>
      <c r="D111" s="106" t="s">
        <v>1464</v>
      </c>
      <c r="E111" s="106" t="s">
        <v>144</v>
      </c>
      <c r="F111" s="109"/>
    </row>
    <row r="112" spans="1:6" ht="15.75" thickBot="1">
      <c r="A112" s="106" t="s">
        <v>626</v>
      </c>
      <c r="B112" s="254" t="s">
        <v>1135</v>
      </c>
      <c r="C112" s="106" t="s">
        <v>1465</v>
      </c>
      <c r="D112" s="106" t="s">
        <v>1465</v>
      </c>
      <c r="E112" s="106" t="s">
        <v>144</v>
      </c>
      <c r="F112" s="109"/>
    </row>
    <row r="113" spans="1:6" ht="15.75" thickBot="1">
      <c r="A113" s="106" t="s">
        <v>628</v>
      </c>
      <c r="B113" s="254" t="s">
        <v>674</v>
      </c>
      <c r="C113" s="106" t="s">
        <v>1129</v>
      </c>
      <c r="D113" s="106" t="s">
        <v>1129</v>
      </c>
      <c r="E113" s="106" t="s">
        <v>144</v>
      </c>
      <c r="F113" s="109"/>
    </row>
    <row r="114" spans="1:6" ht="15.75" thickBot="1">
      <c r="A114" s="106" t="s">
        <v>628</v>
      </c>
      <c r="B114" s="254" t="s">
        <v>674</v>
      </c>
      <c r="C114" s="106" t="s">
        <v>1130</v>
      </c>
      <c r="D114" s="106" t="s">
        <v>1130</v>
      </c>
      <c r="E114" s="106" t="s">
        <v>144</v>
      </c>
      <c r="F114" s="109"/>
    </row>
    <row r="115" spans="1:6" ht="15.75" thickBot="1">
      <c r="A115" s="106" t="s">
        <v>628</v>
      </c>
      <c r="B115" s="254" t="s">
        <v>674</v>
      </c>
      <c r="C115" s="106" t="s">
        <v>1131</v>
      </c>
      <c r="D115" s="106" t="s">
        <v>1131</v>
      </c>
      <c r="E115" s="106" t="s">
        <v>144</v>
      </c>
      <c r="F115" s="109"/>
    </row>
    <row r="116" spans="1:6" ht="15.75" thickBot="1">
      <c r="A116" s="106" t="s">
        <v>628</v>
      </c>
      <c r="B116" s="254" t="s">
        <v>675</v>
      </c>
      <c r="C116" s="106" t="s">
        <v>1132</v>
      </c>
      <c r="D116" s="106" t="s">
        <v>1132</v>
      </c>
      <c r="E116" s="106" t="s">
        <v>144</v>
      </c>
      <c r="F116" s="109"/>
    </row>
    <row r="117" spans="1:6" ht="23.25" thickBot="1">
      <c r="A117" s="106" t="s">
        <v>632</v>
      </c>
      <c r="B117" s="254" t="s">
        <v>1498</v>
      </c>
      <c r="C117" s="106" t="s">
        <v>1466</v>
      </c>
      <c r="D117" s="106" t="s">
        <v>1466</v>
      </c>
      <c r="E117" s="106" t="s">
        <v>144</v>
      </c>
    </row>
  </sheetData>
  <mergeCells count="1">
    <mergeCell ref="A1:E1"/>
  </mergeCells>
  <pageMargins left="0.7" right="0.7" top="0.75" bottom="0.75" header="0.3" footer="0.3"/>
  <pageSetup orientation="portrait" verticalDpi="0" r:id="rId1"/>
</worksheet>
</file>

<file path=xl/worksheets/sheet32.xml><?xml version="1.0" encoding="utf-8"?>
<worksheet xmlns="http://schemas.openxmlformats.org/spreadsheetml/2006/main" xmlns:r="http://schemas.openxmlformats.org/officeDocument/2006/relationships">
  <sheetPr>
    <tabColor theme="3" tint="0.39997558519241921"/>
  </sheetPr>
  <dimension ref="A1:F215"/>
  <sheetViews>
    <sheetView tabSelected="1" workbookViewId="0">
      <selection activeCell="J12" sqref="J12"/>
    </sheetView>
  </sheetViews>
  <sheetFormatPr baseColWidth="10" defaultRowHeight="15"/>
  <cols>
    <col min="1" max="1" width="31.28515625" customWidth="1"/>
    <col min="2" max="2" width="28.85546875" customWidth="1"/>
    <col min="3" max="3" width="11.140625" style="104" bestFit="1" customWidth="1"/>
    <col min="4" max="5" width="11.42578125" style="104"/>
  </cols>
  <sheetData>
    <row r="1" spans="1:6" ht="15.75" thickBot="1">
      <c r="A1" s="270" t="s">
        <v>1041</v>
      </c>
      <c r="B1" s="270"/>
      <c r="C1" s="270"/>
      <c r="D1" s="270"/>
      <c r="E1" s="270"/>
      <c r="F1" s="270"/>
    </row>
    <row r="2" spans="1:6" ht="15.75" thickBot="1">
      <c r="A2" s="99" t="s">
        <v>601</v>
      </c>
      <c r="B2" s="101" t="s">
        <v>602</v>
      </c>
      <c r="C2" s="100" t="s">
        <v>603</v>
      </c>
      <c r="D2" s="100" t="s">
        <v>604</v>
      </c>
      <c r="E2" s="100" t="s">
        <v>605</v>
      </c>
      <c r="F2" s="100" t="s">
        <v>606</v>
      </c>
    </row>
    <row r="3" spans="1:6" ht="15.75" thickBot="1">
      <c r="A3" s="112" t="s">
        <v>1146</v>
      </c>
      <c r="B3" s="106" t="s">
        <v>1147</v>
      </c>
      <c r="C3" s="113">
        <v>60</v>
      </c>
      <c r="D3" s="113">
        <v>60</v>
      </c>
      <c r="E3" s="113"/>
      <c r="F3" s="106" t="s">
        <v>144</v>
      </c>
    </row>
    <row r="4" spans="1:6" ht="15.75" thickBot="1">
      <c r="A4" s="112" t="s">
        <v>1148</v>
      </c>
      <c r="B4" s="106" t="s">
        <v>1149</v>
      </c>
      <c r="C4" s="113">
        <v>2</v>
      </c>
      <c r="D4" s="113"/>
      <c r="E4" s="113">
        <v>2</v>
      </c>
      <c r="F4" s="106" t="s">
        <v>144</v>
      </c>
    </row>
    <row r="5" spans="1:6" ht="15.75" thickBot="1">
      <c r="A5" s="112" t="s">
        <v>1148</v>
      </c>
      <c r="B5" s="106" t="s">
        <v>1149</v>
      </c>
      <c r="C5" s="113">
        <v>12</v>
      </c>
      <c r="D5" s="113">
        <v>12</v>
      </c>
      <c r="E5" s="113"/>
      <c r="F5" s="106" t="s">
        <v>144</v>
      </c>
    </row>
    <row r="6" spans="1:6" ht="15.75" thickBot="1">
      <c r="A6" s="112" t="s">
        <v>1150</v>
      </c>
      <c r="B6" s="106" t="s">
        <v>1151</v>
      </c>
      <c r="C6" s="113">
        <v>5</v>
      </c>
      <c r="D6" s="113"/>
      <c r="E6" s="113">
        <v>5</v>
      </c>
      <c r="F6" s="106" t="s">
        <v>144</v>
      </c>
    </row>
    <row r="7" spans="1:6" ht="15.75" thickBot="1">
      <c r="A7" s="112" t="s">
        <v>1150</v>
      </c>
      <c r="B7" s="106" t="s">
        <v>1151</v>
      </c>
      <c r="C7" s="113">
        <v>3</v>
      </c>
      <c r="D7" s="113">
        <v>3</v>
      </c>
      <c r="E7" s="113"/>
      <c r="F7" s="106" t="s">
        <v>144</v>
      </c>
    </row>
    <row r="8" spans="1:6" ht="15.75" thickBot="1">
      <c r="A8" s="112" t="s">
        <v>1150</v>
      </c>
      <c r="B8" s="106" t="s">
        <v>1152</v>
      </c>
      <c r="C8" s="113">
        <v>3</v>
      </c>
      <c r="D8" s="113">
        <v>3</v>
      </c>
      <c r="E8" s="113"/>
      <c r="F8" s="106" t="s">
        <v>144</v>
      </c>
    </row>
    <row r="9" spans="1:6" ht="15.75" thickBot="1">
      <c r="A9" s="112" t="s">
        <v>1150</v>
      </c>
      <c r="B9" s="106" t="s">
        <v>1153</v>
      </c>
      <c r="C9" s="113">
        <v>6</v>
      </c>
      <c r="D9" s="113"/>
      <c r="E9" s="113">
        <v>6</v>
      </c>
      <c r="F9" s="106" t="s">
        <v>144</v>
      </c>
    </row>
    <row r="10" spans="1:6" ht="15.75" thickBot="1">
      <c r="A10" s="112" t="s">
        <v>1150</v>
      </c>
      <c r="B10" s="106" t="s">
        <v>1153</v>
      </c>
      <c r="C10" s="113">
        <v>12</v>
      </c>
      <c r="D10" s="113">
        <v>12</v>
      </c>
      <c r="E10" s="113"/>
      <c r="F10" s="106" t="s">
        <v>144</v>
      </c>
    </row>
    <row r="11" spans="1:6" ht="23.25" thickBot="1">
      <c r="A11" s="112" t="s">
        <v>1150</v>
      </c>
      <c r="B11" s="106" t="s">
        <v>1154</v>
      </c>
      <c r="C11" s="113">
        <v>1</v>
      </c>
      <c r="D11" s="113"/>
      <c r="E11" s="113">
        <v>1</v>
      </c>
      <c r="F11" s="106" t="s">
        <v>144</v>
      </c>
    </row>
    <row r="12" spans="1:6" ht="23.25" thickBot="1">
      <c r="A12" s="112" t="s">
        <v>1150</v>
      </c>
      <c r="B12" s="106" t="s">
        <v>1154</v>
      </c>
      <c r="C12" s="113">
        <v>4</v>
      </c>
      <c r="D12" s="113">
        <v>4</v>
      </c>
      <c r="E12" s="113"/>
      <c r="F12" s="106" t="s">
        <v>144</v>
      </c>
    </row>
    <row r="13" spans="1:6" ht="23.25" thickBot="1">
      <c r="A13" s="112" t="s">
        <v>1150</v>
      </c>
      <c r="B13" s="106" t="s">
        <v>1155</v>
      </c>
      <c r="C13" s="113">
        <v>10</v>
      </c>
      <c r="D13" s="113"/>
      <c r="E13" s="113">
        <v>10</v>
      </c>
      <c r="F13" s="106" t="s">
        <v>144</v>
      </c>
    </row>
    <row r="14" spans="1:6" ht="23.25" thickBot="1">
      <c r="A14" s="112" t="s">
        <v>1150</v>
      </c>
      <c r="B14" s="106" t="s">
        <v>1155</v>
      </c>
      <c r="C14" s="113">
        <v>22</v>
      </c>
      <c r="D14" s="113">
        <v>22</v>
      </c>
      <c r="E14" s="113"/>
      <c r="F14" s="106" t="s">
        <v>144</v>
      </c>
    </row>
    <row r="15" spans="1:6" ht="23.25" thickBot="1">
      <c r="A15" s="112" t="s">
        <v>1150</v>
      </c>
      <c r="B15" s="106" t="s">
        <v>1156</v>
      </c>
      <c r="C15" s="113">
        <v>10</v>
      </c>
      <c r="D15" s="113"/>
      <c r="E15" s="113">
        <v>10</v>
      </c>
      <c r="F15" s="106" t="s">
        <v>144</v>
      </c>
    </row>
    <row r="16" spans="1:6" ht="23.25" thickBot="1">
      <c r="A16" s="112" t="s">
        <v>1150</v>
      </c>
      <c r="B16" s="106" t="s">
        <v>1156</v>
      </c>
      <c r="C16" s="113">
        <v>19</v>
      </c>
      <c r="D16" s="113">
        <v>19</v>
      </c>
      <c r="E16" s="113"/>
      <c r="F16" s="106" t="s">
        <v>144</v>
      </c>
    </row>
    <row r="17" spans="1:6" ht="23.25" thickBot="1">
      <c r="A17" s="112" t="s">
        <v>1157</v>
      </c>
      <c r="B17" s="106" t="s">
        <v>1158</v>
      </c>
      <c r="C17" s="113">
        <v>1</v>
      </c>
      <c r="D17" s="113"/>
      <c r="E17" s="113">
        <v>1</v>
      </c>
      <c r="F17" s="106" t="s">
        <v>144</v>
      </c>
    </row>
    <row r="18" spans="1:6" ht="23.25" thickBot="1">
      <c r="A18" s="112" t="s">
        <v>1157</v>
      </c>
      <c r="B18" s="106" t="s">
        <v>1158</v>
      </c>
      <c r="C18" s="113">
        <v>9</v>
      </c>
      <c r="D18" s="113">
        <v>9</v>
      </c>
      <c r="E18" s="113"/>
      <c r="F18" s="106" t="s">
        <v>144</v>
      </c>
    </row>
    <row r="19" spans="1:6" ht="15.75" thickBot="1">
      <c r="A19" s="112" t="s">
        <v>1157</v>
      </c>
      <c r="B19" s="106" t="s">
        <v>1159</v>
      </c>
      <c r="C19" s="113">
        <v>35</v>
      </c>
      <c r="D19" s="113"/>
      <c r="E19" s="113">
        <v>35</v>
      </c>
      <c r="F19" s="106" t="s">
        <v>144</v>
      </c>
    </row>
    <row r="20" spans="1:6" ht="15.75" thickBot="1">
      <c r="A20" s="112" t="s">
        <v>1157</v>
      </c>
      <c r="B20" s="106" t="s">
        <v>1159</v>
      </c>
      <c r="C20" s="113">
        <v>3</v>
      </c>
      <c r="D20" s="113">
        <v>3</v>
      </c>
      <c r="E20" s="113"/>
      <c r="F20" s="106" t="s">
        <v>144</v>
      </c>
    </row>
    <row r="21" spans="1:6" ht="15.75" thickBot="1">
      <c r="A21" s="112" t="s">
        <v>1157</v>
      </c>
      <c r="B21" s="106" t="s">
        <v>1160</v>
      </c>
      <c r="C21" s="113">
        <v>8</v>
      </c>
      <c r="D21" s="113"/>
      <c r="E21" s="113">
        <v>8</v>
      </c>
      <c r="F21" s="106" t="s">
        <v>144</v>
      </c>
    </row>
    <row r="22" spans="1:6" ht="15.75" thickBot="1">
      <c r="A22" s="112" t="s">
        <v>1157</v>
      </c>
      <c r="B22" s="106" t="s">
        <v>1160</v>
      </c>
      <c r="C22" s="113">
        <v>2</v>
      </c>
      <c r="D22" s="113">
        <v>2</v>
      </c>
      <c r="E22" s="113"/>
      <c r="F22" s="106" t="s">
        <v>144</v>
      </c>
    </row>
    <row r="23" spans="1:6" ht="15.75" thickBot="1">
      <c r="A23" s="112" t="s">
        <v>1157</v>
      </c>
      <c r="B23" s="106" t="s">
        <v>1161</v>
      </c>
      <c r="C23" s="113">
        <v>8</v>
      </c>
      <c r="D23" s="113"/>
      <c r="E23" s="113">
        <v>8</v>
      </c>
      <c r="F23" s="106" t="s">
        <v>144</v>
      </c>
    </row>
    <row r="24" spans="1:6" ht="15.75" thickBot="1">
      <c r="A24" s="112" t="s">
        <v>1157</v>
      </c>
      <c r="B24" s="106" t="s">
        <v>1161</v>
      </c>
      <c r="C24" s="113">
        <v>6</v>
      </c>
      <c r="D24" s="113">
        <v>6</v>
      </c>
      <c r="E24" s="113"/>
      <c r="F24" s="106" t="s">
        <v>144</v>
      </c>
    </row>
    <row r="25" spans="1:6" ht="15.75" thickBot="1">
      <c r="A25" s="112" t="s">
        <v>1157</v>
      </c>
      <c r="B25" s="106" t="s">
        <v>1162</v>
      </c>
      <c r="C25" s="113">
        <v>3</v>
      </c>
      <c r="D25" s="113">
        <v>3</v>
      </c>
      <c r="E25" s="113"/>
      <c r="F25" s="106" t="s">
        <v>144</v>
      </c>
    </row>
    <row r="26" spans="1:6" ht="23.25" thickBot="1">
      <c r="A26" s="112" t="s">
        <v>1157</v>
      </c>
      <c r="B26" s="106" t="s">
        <v>1163</v>
      </c>
      <c r="C26" s="113">
        <v>11</v>
      </c>
      <c r="D26" s="113"/>
      <c r="E26" s="113">
        <v>11</v>
      </c>
      <c r="F26" s="106" t="s">
        <v>144</v>
      </c>
    </row>
    <row r="27" spans="1:6" ht="23.25" thickBot="1">
      <c r="A27" s="112" t="s">
        <v>1157</v>
      </c>
      <c r="B27" s="106" t="s">
        <v>1163</v>
      </c>
      <c r="C27" s="113">
        <v>9</v>
      </c>
      <c r="D27" s="113">
        <v>9</v>
      </c>
      <c r="E27" s="113"/>
      <c r="F27" s="106" t="s">
        <v>144</v>
      </c>
    </row>
    <row r="28" spans="1:6" ht="23.25" thickBot="1">
      <c r="A28" s="112" t="s">
        <v>1157</v>
      </c>
      <c r="B28" s="106" t="s">
        <v>1164</v>
      </c>
      <c r="C28" s="113">
        <v>20</v>
      </c>
      <c r="D28" s="113"/>
      <c r="E28" s="113">
        <v>20</v>
      </c>
      <c r="F28" s="106" t="s">
        <v>144</v>
      </c>
    </row>
    <row r="29" spans="1:6" ht="23.25" thickBot="1">
      <c r="A29" s="112" t="s">
        <v>1157</v>
      </c>
      <c r="B29" s="106" t="s">
        <v>1164</v>
      </c>
      <c r="C29" s="113">
        <v>23</v>
      </c>
      <c r="D29" s="113">
        <v>23</v>
      </c>
      <c r="E29" s="113"/>
      <c r="F29" s="106" t="s">
        <v>144</v>
      </c>
    </row>
    <row r="30" spans="1:6" ht="15.75" thickBot="1">
      <c r="A30" s="112" t="s">
        <v>1157</v>
      </c>
      <c r="B30" s="106" t="s">
        <v>1165</v>
      </c>
      <c r="C30" s="113">
        <v>1</v>
      </c>
      <c r="D30" s="113"/>
      <c r="E30" s="113">
        <v>1</v>
      </c>
      <c r="F30" s="106" t="s">
        <v>144</v>
      </c>
    </row>
    <row r="31" spans="1:6" ht="15.75" thickBot="1">
      <c r="A31" s="112" t="s">
        <v>1157</v>
      </c>
      <c r="B31" s="106" t="s">
        <v>1165</v>
      </c>
      <c r="C31" s="113">
        <v>7</v>
      </c>
      <c r="D31" s="113">
        <v>7</v>
      </c>
      <c r="E31" s="113"/>
      <c r="F31" s="106" t="s">
        <v>144</v>
      </c>
    </row>
    <row r="32" spans="1:6" ht="15.75" thickBot="1">
      <c r="A32" s="112" t="s">
        <v>1157</v>
      </c>
      <c r="B32" s="106" t="s">
        <v>1166</v>
      </c>
      <c r="C32" s="113">
        <v>9</v>
      </c>
      <c r="D32" s="113"/>
      <c r="E32" s="113">
        <v>9</v>
      </c>
      <c r="F32" s="106" t="s">
        <v>144</v>
      </c>
    </row>
    <row r="33" spans="1:6" ht="15.75" thickBot="1">
      <c r="A33" s="112" t="s">
        <v>1157</v>
      </c>
      <c r="B33" s="106" t="s">
        <v>1166</v>
      </c>
      <c r="C33" s="113">
        <v>21</v>
      </c>
      <c r="D33" s="113">
        <v>21</v>
      </c>
      <c r="E33" s="113"/>
      <c r="F33" s="106" t="s">
        <v>144</v>
      </c>
    </row>
    <row r="34" spans="1:6" ht="15.75" thickBot="1">
      <c r="A34" s="112" t="s">
        <v>1157</v>
      </c>
      <c r="B34" s="106" t="s">
        <v>1167</v>
      </c>
      <c r="C34" s="113">
        <v>4</v>
      </c>
      <c r="D34" s="113"/>
      <c r="E34" s="113">
        <v>4</v>
      </c>
      <c r="F34" s="106" t="s">
        <v>144</v>
      </c>
    </row>
    <row r="35" spans="1:6" ht="15.75" thickBot="1">
      <c r="A35" s="112" t="s">
        <v>1157</v>
      </c>
      <c r="B35" s="106" t="s">
        <v>1167</v>
      </c>
      <c r="C35" s="113">
        <v>2</v>
      </c>
      <c r="D35" s="113">
        <v>2</v>
      </c>
      <c r="E35" s="113"/>
      <c r="F35" s="106" t="s">
        <v>144</v>
      </c>
    </row>
    <row r="36" spans="1:6" ht="15.75" thickBot="1">
      <c r="A36" s="112" t="s">
        <v>1157</v>
      </c>
      <c r="B36" s="106" t="s">
        <v>1168</v>
      </c>
      <c r="C36" s="113">
        <v>14</v>
      </c>
      <c r="D36" s="113"/>
      <c r="E36" s="113">
        <v>14</v>
      </c>
      <c r="F36" s="106" t="s">
        <v>144</v>
      </c>
    </row>
    <row r="37" spans="1:6" ht="15.75" thickBot="1">
      <c r="A37" s="112" t="s">
        <v>1157</v>
      </c>
      <c r="B37" s="106" t="s">
        <v>1168</v>
      </c>
      <c r="C37" s="113">
        <v>68</v>
      </c>
      <c r="D37" s="113">
        <v>68</v>
      </c>
      <c r="E37" s="113"/>
      <c r="F37" s="106" t="s">
        <v>144</v>
      </c>
    </row>
    <row r="38" spans="1:6" ht="23.25" thickBot="1">
      <c r="A38" s="112" t="s">
        <v>1157</v>
      </c>
      <c r="B38" s="106" t="s">
        <v>1169</v>
      </c>
      <c r="C38" s="113">
        <v>6</v>
      </c>
      <c r="D38" s="113"/>
      <c r="E38" s="113">
        <v>6</v>
      </c>
      <c r="F38" s="106" t="s">
        <v>144</v>
      </c>
    </row>
    <row r="39" spans="1:6" ht="23.25" thickBot="1">
      <c r="A39" s="112" t="s">
        <v>1157</v>
      </c>
      <c r="B39" s="106" t="s">
        <v>1169</v>
      </c>
      <c r="C39" s="113">
        <v>20</v>
      </c>
      <c r="D39" s="113">
        <v>20</v>
      </c>
      <c r="E39" s="113"/>
      <c r="F39" s="106" t="s">
        <v>144</v>
      </c>
    </row>
    <row r="40" spans="1:6" ht="23.25" thickBot="1">
      <c r="A40" s="112" t="s">
        <v>1157</v>
      </c>
      <c r="B40" s="106" t="s">
        <v>1156</v>
      </c>
      <c r="C40" s="113">
        <v>1</v>
      </c>
      <c r="D40" s="113">
        <v>1</v>
      </c>
      <c r="E40" s="113"/>
      <c r="F40" s="106" t="s">
        <v>144</v>
      </c>
    </row>
    <row r="41" spans="1:6" ht="15.75" thickBot="1">
      <c r="A41" s="112" t="s">
        <v>1157</v>
      </c>
      <c r="B41" s="106" t="s">
        <v>1170</v>
      </c>
      <c r="C41" s="113">
        <v>2</v>
      </c>
      <c r="D41" s="113"/>
      <c r="E41" s="113">
        <v>2</v>
      </c>
      <c r="F41" s="106" t="s">
        <v>144</v>
      </c>
    </row>
    <row r="42" spans="1:6" ht="15.75" thickBot="1">
      <c r="A42" s="112" t="s">
        <v>1157</v>
      </c>
      <c r="B42" s="106" t="s">
        <v>1170</v>
      </c>
      <c r="C42" s="113">
        <v>2</v>
      </c>
      <c r="D42" s="113">
        <v>2</v>
      </c>
      <c r="E42" s="113"/>
      <c r="F42" s="106" t="s">
        <v>144</v>
      </c>
    </row>
    <row r="43" spans="1:6" ht="15.75" thickBot="1">
      <c r="A43" s="112" t="s">
        <v>1157</v>
      </c>
      <c r="B43" s="106" t="s">
        <v>1171</v>
      </c>
      <c r="C43" s="113">
        <v>1</v>
      </c>
      <c r="D43" s="113"/>
      <c r="E43" s="113">
        <v>1</v>
      </c>
      <c r="F43" s="106" t="s">
        <v>144</v>
      </c>
    </row>
    <row r="44" spans="1:6" ht="15.75" thickBot="1">
      <c r="A44" s="112" t="s">
        <v>1157</v>
      </c>
      <c r="B44" s="106" t="s">
        <v>1171</v>
      </c>
      <c r="C44" s="113">
        <v>4</v>
      </c>
      <c r="D44" s="113">
        <v>4</v>
      </c>
      <c r="E44" s="113"/>
      <c r="F44" s="106" t="s">
        <v>144</v>
      </c>
    </row>
    <row r="45" spans="1:6" ht="15.75" thickBot="1">
      <c r="A45" s="112" t="s">
        <v>1157</v>
      </c>
      <c r="B45" s="106" t="s">
        <v>1172</v>
      </c>
      <c r="C45" s="113">
        <v>3</v>
      </c>
      <c r="D45" s="113"/>
      <c r="E45" s="113">
        <v>3</v>
      </c>
      <c r="F45" s="106" t="s">
        <v>144</v>
      </c>
    </row>
    <row r="46" spans="1:6" ht="15.75" thickBot="1">
      <c r="A46" s="112" t="s">
        <v>1157</v>
      </c>
      <c r="B46" s="106" t="s">
        <v>1172</v>
      </c>
      <c r="C46" s="113">
        <v>1</v>
      </c>
      <c r="D46" s="113">
        <v>1</v>
      </c>
      <c r="E46" s="113"/>
      <c r="F46" s="106" t="s">
        <v>144</v>
      </c>
    </row>
    <row r="47" spans="1:6" ht="15.75" thickBot="1">
      <c r="A47" s="112" t="s">
        <v>1173</v>
      </c>
      <c r="B47" s="106" t="s">
        <v>1174</v>
      </c>
      <c r="C47" s="113">
        <v>8</v>
      </c>
      <c r="D47" s="113"/>
      <c r="E47" s="113">
        <v>8</v>
      </c>
      <c r="F47" s="106" t="s">
        <v>144</v>
      </c>
    </row>
    <row r="48" spans="1:6" ht="15.75" thickBot="1">
      <c r="A48" s="112" t="s">
        <v>1173</v>
      </c>
      <c r="B48" s="106" t="s">
        <v>1174</v>
      </c>
      <c r="C48" s="113">
        <v>7</v>
      </c>
      <c r="D48" s="113">
        <v>7</v>
      </c>
      <c r="E48" s="113"/>
      <c r="F48" s="106" t="s">
        <v>144</v>
      </c>
    </row>
    <row r="49" spans="1:6" ht="15.75" thickBot="1">
      <c r="A49" s="112" t="s">
        <v>1173</v>
      </c>
      <c r="B49" s="106" t="s">
        <v>1175</v>
      </c>
      <c r="C49" s="113">
        <v>27</v>
      </c>
      <c r="D49" s="113"/>
      <c r="E49" s="113">
        <v>27</v>
      </c>
      <c r="F49" s="106" t="s">
        <v>144</v>
      </c>
    </row>
    <row r="50" spans="1:6" ht="15.75" thickBot="1">
      <c r="A50" s="112" t="s">
        <v>1173</v>
      </c>
      <c r="B50" s="106" t="s">
        <v>1175</v>
      </c>
      <c r="C50" s="113">
        <v>7</v>
      </c>
      <c r="D50" s="113">
        <v>7</v>
      </c>
      <c r="E50" s="113"/>
      <c r="F50" s="106" t="s">
        <v>144</v>
      </c>
    </row>
    <row r="51" spans="1:6" ht="15.75" thickBot="1">
      <c r="A51" s="112" t="s">
        <v>1173</v>
      </c>
      <c r="B51" s="106" t="s">
        <v>1176</v>
      </c>
      <c r="C51" s="113">
        <v>20</v>
      </c>
      <c r="D51" s="113"/>
      <c r="E51" s="113">
        <v>20</v>
      </c>
      <c r="F51" s="106" t="s">
        <v>144</v>
      </c>
    </row>
    <row r="52" spans="1:6" ht="15.75" thickBot="1">
      <c r="A52" s="112" t="s">
        <v>1173</v>
      </c>
      <c r="B52" s="106" t="s">
        <v>1176</v>
      </c>
      <c r="C52" s="113">
        <v>8</v>
      </c>
      <c r="D52" s="113">
        <v>8</v>
      </c>
      <c r="E52" s="113"/>
      <c r="F52" s="106" t="s">
        <v>144</v>
      </c>
    </row>
    <row r="53" spans="1:6" ht="15.75" thickBot="1">
      <c r="A53" s="112" t="s">
        <v>1173</v>
      </c>
      <c r="B53" s="106" t="s">
        <v>1177</v>
      </c>
      <c r="C53" s="113">
        <v>28</v>
      </c>
      <c r="D53" s="113"/>
      <c r="E53" s="113">
        <v>28</v>
      </c>
      <c r="F53" s="106" t="s">
        <v>144</v>
      </c>
    </row>
    <row r="54" spans="1:6" ht="15.75" thickBot="1">
      <c r="A54" s="112" t="s">
        <v>1173</v>
      </c>
      <c r="B54" s="106" t="s">
        <v>1177</v>
      </c>
      <c r="C54" s="113">
        <v>3</v>
      </c>
      <c r="D54" s="113">
        <v>3</v>
      </c>
      <c r="E54" s="113"/>
      <c r="F54" s="106" t="s">
        <v>144</v>
      </c>
    </row>
    <row r="55" spans="1:6" ht="23.25" thickBot="1">
      <c r="A55" s="112" t="s">
        <v>1173</v>
      </c>
      <c r="B55" s="106" t="s">
        <v>1178</v>
      </c>
      <c r="C55" s="113">
        <v>182</v>
      </c>
      <c r="D55" s="113"/>
      <c r="E55" s="113">
        <v>182</v>
      </c>
      <c r="F55" s="106" t="s">
        <v>144</v>
      </c>
    </row>
    <row r="56" spans="1:6" ht="23.25" thickBot="1">
      <c r="A56" s="112" t="s">
        <v>1173</v>
      </c>
      <c r="B56" s="106" t="s">
        <v>1178</v>
      </c>
      <c r="C56" s="113">
        <v>31</v>
      </c>
      <c r="D56" s="113">
        <v>31</v>
      </c>
      <c r="E56" s="113"/>
      <c r="F56" s="106" t="s">
        <v>144</v>
      </c>
    </row>
    <row r="57" spans="1:6" ht="23.25" thickBot="1">
      <c r="A57" s="112" t="s">
        <v>1173</v>
      </c>
      <c r="B57" s="106" t="s">
        <v>1179</v>
      </c>
      <c r="C57" s="113">
        <v>308</v>
      </c>
      <c r="D57" s="113"/>
      <c r="E57" s="113">
        <v>308</v>
      </c>
      <c r="F57" s="106" t="s">
        <v>144</v>
      </c>
    </row>
    <row r="58" spans="1:6" ht="23.25" thickBot="1">
      <c r="A58" s="112" t="s">
        <v>1173</v>
      </c>
      <c r="B58" s="106" t="s">
        <v>1179</v>
      </c>
      <c r="C58" s="113">
        <v>34</v>
      </c>
      <c r="D58" s="113">
        <v>34</v>
      </c>
      <c r="E58" s="113"/>
      <c r="F58" s="106" t="s">
        <v>144</v>
      </c>
    </row>
    <row r="59" spans="1:6" ht="23.25" thickBot="1">
      <c r="A59" s="112" t="s">
        <v>1173</v>
      </c>
      <c r="B59" s="106" t="s">
        <v>1180</v>
      </c>
      <c r="C59" s="113">
        <v>252</v>
      </c>
      <c r="D59" s="113"/>
      <c r="E59" s="113">
        <v>252</v>
      </c>
      <c r="F59" s="106" t="s">
        <v>144</v>
      </c>
    </row>
    <row r="60" spans="1:6" ht="23.25" thickBot="1">
      <c r="A60" s="112" t="s">
        <v>1173</v>
      </c>
      <c r="B60" s="106" t="s">
        <v>1180</v>
      </c>
      <c r="C60" s="113">
        <v>51</v>
      </c>
      <c r="D60" s="113">
        <v>51</v>
      </c>
      <c r="E60" s="113"/>
      <c r="F60" s="106" t="s">
        <v>144</v>
      </c>
    </row>
    <row r="61" spans="1:6" ht="23.25" thickBot="1">
      <c r="A61" s="112" t="s">
        <v>1181</v>
      </c>
      <c r="B61" s="106" t="s">
        <v>1182</v>
      </c>
      <c r="C61" s="113">
        <v>3</v>
      </c>
      <c r="D61" s="113"/>
      <c r="E61" s="113">
        <v>3</v>
      </c>
      <c r="F61" s="106" t="s">
        <v>144</v>
      </c>
    </row>
    <row r="62" spans="1:6" ht="23.25" thickBot="1">
      <c r="A62" s="112" t="s">
        <v>1181</v>
      </c>
      <c r="B62" s="106" t="s">
        <v>1182</v>
      </c>
      <c r="C62" s="113">
        <v>54</v>
      </c>
      <c r="D62" s="113">
        <v>54</v>
      </c>
      <c r="E62" s="113"/>
      <c r="F62" s="106" t="s">
        <v>144</v>
      </c>
    </row>
    <row r="63" spans="1:6" ht="15.75" thickBot="1">
      <c r="A63" s="112" t="s">
        <v>1183</v>
      </c>
      <c r="B63" s="106" t="s">
        <v>1184</v>
      </c>
      <c r="C63" s="113">
        <v>8</v>
      </c>
      <c r="D63" s="113"/>
      <c r="E63" s="113">
        <v>8</v>
      </c>
      <c r="F63" s="106" t="s">
        <v>144</v>
      </c>
    </row>
    <row r="64" spans="1:6" ht="15.75" thickBot="1">
      <c r="A64" s="112" t="s">
        <v>1183</v>
      </c>
      <c r="B64" s="106" t="s">
        <v>1184</v>
      </c>
      <c r="C64" s="113">
        <v>12</v>
      </c>
      <c r="D64" s="113">
        <v>12</v>
      </c>
      <c r="E64" s="113"/>
      <c r="F64" s="106" t="s">
        <v>144</v>
      </c>
    </row>
    <row r="65" spans="1:6" ht="15.75" thickBot="1">
      <c r="A65" s="112" t="s">
        <v>1183</v>
      </c>
      <c r="B65" s="106" t="s">
        <v>1185</v>
      </c>
      <c r="C65" s="113">
        <v>3</v>
      </c>
      <c r="D65" s="113"/>
      <c r="E65" s="113">
        <v>3</v>
      </c>
      <c r="F65" s="106" t="s">
        <v>144</v>
      </c>
    </row>
    <row r="66" spans="1:6" ht="15.75" thickBot="1">
      <c r="A66" s="112" t="s">
        <v>1183</v>
      </c>
      <c r="B66" s="106" t="s">
        <v>1185</v>
      </c>
      <c r="C66" s="113">
        <v>9</v>
      </c>
      <c r="D66" s="113">
        <v>9</v>
      </c>
      <c r="E66" s="113"/>
      <c r="F66" s="106" t="s">
        <v>144</v>
      </c>
    </row>
    <row r="67" spans="1:6" ht="15.75" thickBot="1">
      <c r="A67" s="112" t="s">
        <v>1183</v>
      </c>
      <c r="B67" s="106" t="s">
        <v>1186</v>
      </c>
      <c r="C67" s="113">
        <v>9</v>
      </c>
      <c r="D67" s="113"/>
      <c r="E67" s="113">
        <v>9</v>
      </c>
      <c r="F67" s="106" t="s">
        <v>144</v>
      </c>
    </row>
    <row r="68" spans="1:6" ht="15.75" thickBot="1">
      <c r="A68" s="112" t="s">
        <v>1183</v>
      </c>
      <c r="B68" s="106" t="s">
        <v>1186</v>
      </c>
      <c r="C68" s="113">
        <v>5</v>
      </c>
      <c r="D68" s="113">
        <v>5</v>
      </c>
      <c r="E68" s="113"/>
      <c r="F68" s="106" t="s">
        <v>144</v>
      </c>
    </row>
    <row r="69" spans="1:6" ht="23.25" thickBot="1">
      <c r="A69" s="112" t="s">
        <v>1183</v>
      </c>
      <c r="B69" s="106" t="s">
        <v>1187</v>
      </c>
      <c r="C69" s="113">
        <v>9</v>
      </c>
      <c r="D69" s="113"/>
      <c r="E69" s="113">
        <v>9</v>
      </c>
      <c r="F69" s="106" t="s">
        <v>144</v>
      </c>
    </row>
    <row r="70" spans="1:6" ht="23.25" thickBot="1">
      <c r="A70" s="112" t="s">
        <v>1183</v>
      </c>
      <c r="B70" s="106" t="s">
        <v>1187</v>
      </c>
      <c r="C70" s="113">
        <v>17</v>
      </c>
      <c r="D70" s="113">
        <v>17</v>
      </c>
      <c r="E70" s="113"/>
      <c r="F70" s="106" t="s">
        <v>144</v>
      </c>
    </row>
    <row r="71" spans="1:6" ht="15.75" thickBot="1">
      <c r="A71" s="112" t="s">
        <v>1183</v>
      </c>
      <c r="B71" s="106" t="s">
        <v>1188</v>
      </c>
      <c r="C71" s="113">
        <v>83</v>
      </c>
      <c r="D71" s="113"/>
      <c r="E71" s="113">
        <v>83</v>
      </c>
      <c r="F71" s="106" t="s">
        <v>144</v>
      </c>
    </row>
    <row r="72" spans="1:6" ht="15.75" thickBot="1">
      <c r="A72" s="112" t="s">
        <v>1183</v>
      </c>
      <c r="B72" s="106" t="s">
        <v>1188</v>
      </c>
      <c r="C72" s="113">
        <v>4</v>
      </c>
      <c r="D72" s="113">
        <v>4</v>
      </c>
      <c r="E72" s="113"/>
      <c r="F72" s="106" t="s">
        <v>144</v>
      </c>
    </row>
    <row r="73" spans="1:6" ht="15.75" thickBot="1">
      <c r="A73" s="112" t="s">
        <v>1183</v>
      </c>
      <c r="B73" s="106" t="s">
        <v>1189</v>
      </c>
      <c r="C73" s="113">
        <v>23</v>
      </c>
      <c r="D73" s="113"/>
      <c r="E73" s="113">
        <v>23</v>
      </c>
      <c r="F73" s="106" t="s">
        <v>144</v>
      </c>
    </row>
    <row r="74" spans="1:6" ht="15.75" thickBot="1">
      <c r="A74" s="112" t="s">
        <v>1183</v>
      </c>
      <c r="B74" s="106" t="s">
        <v>1189</v>
      </c>
      <c r="C74" s="113">
        <v>3</v>
      </c>
      <c r="D74" s="113">
        <v>3</v>
      </c>
      <c r="E74" s="113"/>
      <c r="F74" s="106" t="s">
        <v>144</v>
      </c>
    </row>
    <row r="75" spans="1:6" ht="15.75" thickBot="1">
      <c r="A75" s="112" t="s">
        <v>1183</v>
      </c>
      <c r="B75" s="106" t="s">
        <v>1190</v>
      </c>
      <c r="C75" s="113">
        <v>7</v>
      </c>
      <c r="D75" s="113">
        <v>7</v>
      </c>
      <c r="E75" s="113"/>
      <c r="F75" s="106" t="s">
        <v>144</v>
      </c>
    </row>
    <row r="76" spans="1:6" ht="15.75" thickBot="1">
      <c r="A76" s="112" t="s">
        <v>1191</v>
      </c>
      <c r="B76" s="106" t="s">
        <v>1192</v>
      </c>
      <c r="C76" s="113">
        <v>8</v>
      </c>
      <c r="D76" s="113"/>
      <c r="E76" s="113">
        <v>8</v>
      </c>
      <c r="F76" s="106" t="s">
        <v>144</v>
      </c>
    </row>
    <row r="77" spans="1:6" ht="23.25" thickBot="1">
      <c r="A77" s="112" t="s">
        <v>1191</v>
      </c>
      <c r="B77" s="112" t="s">
        <v>1192</v>
      </c>
      <c r="C77" s="112">
        <v>6</v>
      </c>
      <c r="D77" s="112">
        <v>6</v>
      </c>
      <c r="E77" s="112"/>
      <c r="F77" s="106" t="s">
        <v>144</v>
      </c>
    </row>
    <row r="78" spans="1:6" ht="15.75" thickBot="1">
      <c r="A78" s="112" t="s">
        <v>1194</v>
      </c>
      <c r="B78" s="106" t="s">
        <v>1195</v>
      </c>
      <c r="C78" s="113">
        <v>9</v>
      </c>
      <c r="D78" s="113">
        <v>9</v>
      </c>
      <c r="E78" s="113"/>
      <c r="F78" s="106" t="s">
        <v>144</v>
      </c>
    </row>
    <row r="79" spans="1:6" ht="15.75" thickBot="1">
      <c r="A79" s="112" t="s">
        <v>1194</v>
      </c>
      <c r="B79" s="106" t="s">
        <v>1196</v>
      </c>
      <c r="C79" s="113">
        <v>5</v>
      </c>
      <c r="D79" s="113">
        <v>5</v>
      </c>
      <c r="E79" s="113"/>
      <c r="F79" s="106" t="s">
        <v>144</v>
      </c>
    </row>
    <row r="80" spans="1:6" ht="15.75" thickBot="1">
      <c r="A80" s="112" t="s">
        <v>1194</v>
      </c>
      <c r="B80" s="106" t="s">
        <v>1197</v>
      </c>
      <c r="C80" s="113">
        <v>5</v>
      </c>
      <c r="D80" s="113"/>
      <c r="E80" s="113">
        <v>5</v>
      </c>
      <c r="F80" s="106" t="s">
        <v>144</v>
      </c>
    </row>
    <row r="81" spans="1:6" ht="15.75" thickBot="1">
      <c r="A81" s="112" t="s">
        <v>1194</v>
      </c>
      <c r="B81" s="106" t="s">
        <v>1197</v>
      </c>
      <c r="C81" s="113">
        <v>8</v>
      </c>
      <c r="D81" s="113">
        <v>8</v>
      </c>
      <c r="E81" s="113"/>
      <c r="F81" s="106" t="s">
        <v>144</v>
      </c>
    </row>
    <row r="82" spans="1:6" ht="23.25" thickBot="1">
      <c r="A82" s="112" t="s">
        <v>1194</v>
      </c>
      <c r="B82" s="106" t="s">
        <v>1198</v>
      </c>
      <c r="C82" s="113">
        <v>4</v>
      </c>
      <c r="D82" s="113"/>
      <c r="E82" s="113">
        <v>4</v>
      </c>
      <c r="F82" s="106" t="s">
        <v>144</v>
      </c>
    </row>
    <row r="83" spans="1:6" ht="23.25" thickBot="1">
      <c r="A83" s="112" t="s">
        <v>1194</v>
      </c>
      <c r="B83" s="106" t="s">
        <v>1198</v>
      </c>
      <c r="C83" s="113">
        <v>6</v>
      </c>
      <c r="D83" s="113">
        <v>6</v>
      </c>
      <c r="E83" s="113"/>
      <c r="F83" s="106" t="s">
        <v>144</v>
      </c>
    </row>
    <row r="84" spans="1:6" ht="15.75" thickBot="1">
      <c r="A84" s="112" t="s">
        <v>1194</v>
      </c>
      <c r="B84" s="106" t="s">
        <v>1199</v>
      </c>
      <c r="C84" s="113">
        <v>4</v>
      </c>
      <c r="D84" s="113"/>
      <c r="E84" s="113">
        <v>4</v>
      </c>
      <c r="F84" s="106" t="s">
        <v>144</v>
      </c>
    </row>
    <row r="85" spans="1:6" ht="15.75" thickBot="1">
      <c r="A85" s="112" t="s">
        <v>1194</v>
      </c>
      <c r="B85" s="106" t="s">
        <v>1199</v>
      </c>
      <c r="C85" s="113">
        <v>7</v>
      </c>
      <c r="D85" s="113">
        <v>7</v>
      </c>
      <c r="E85" s="113"/>
      <c r="F85" s="106" t="s">
        <v>144</v>
      </c>
    </row>
    <row r="86" spans="1:6" ht="15.75" thickBot="1">
      <c r="A86" s="112" t="s">
        <v>1194</v>
      </c>
      <c r="B86" s="106" t="s">
        <v>1200</v>
      </c>
      <c r="C86" s="113">
        <v>11</v>
      </c>
      <c r="D86" s="113"/>
      <c r="E86" s="113">
        <v>11</v>
      </c>
      <c r="F86" s="106" t="s">
        <v>144</v>
      </c>
    </row>
    <row r="87" spans="1:6" ht="15.75" thickBot="1">
      <c r="A87" s="112" t="s">
        <v>1194</v>
      </c>
      <c r="B87" s="106" t="s">
        <v>1200</v>
      </c>
      <c r="C87" s="113">
        <v>4</v>
      </c>
      <c r="D87" s="113">
        <v>4</v>
      </c>
      <c r="E87" s="113"/>
      <c r="F87" s="106" t="s">
        <v>144</v>
      </c>
    </row>
    <row r="88" spans="1:6" ht="15.75" thickBot="1">
      <c r="A88" s="112" t="s">
        <v>1194</v>
      </c>
      <c r="B88" s="106" t="s">
        <v>1201</v>
      </c>
      <c r="C88" s="113">
        <v>3</v>
      </c>
      <c r="D88" s="113"/>
      <c r="E88" s="113">
        <v>3</v>
      </c>
      <c r="F88" s="106" t="s">
        <v>144</v>
      </c>
    </row>
    <row r="89" spans="1:6" ht="15.75" thickBot="1">
      <c r="A89" s="112" t="s">
        <v>1194</v>
      </c>
      <c r="B89" s="106" t="s">
        <v>1201</v>
      </c>
      <c r="C89" s="113">
        <v>8</v>
      </c>
      <c r="D89" s="113">
        <v>8</v>
      </c>
      <c r="E89" s="113"/>
      <c r="F89" s="106" t="s">
        <v>144</v>
      </c>
    </row>
    <row r="90" spans="1:6" ht="15.75" thickBot="1">
      <c r="A90" s="112" t="s">
        <v>1194</v>
      </c>
      <c r="B90" s="106" t="s">
        <v>1202</v>
      </c>
      <c r="C90" s="113">
        <v>1</v>
      </c>
      <c r="D90" s="113">
        <v>1</v>
      </c>
      <c r="E90" s="113"/>
      <c r="F90" s="106" t="s">
        <v>144</v>
      </c>
    </row>
    <row r="91" spans="1:6" ht="15.75" thickBot="1">
      <c r="A91" s="112" t="s">
        <v>1194</v>
      </c>
      <c r="B91" s="106" t="s">
        <v>1203</v>
      </c>
      <c r="C91" s="113">
        <v>9</v>
      </c>
      <c r="D91" s="113"/>
      <c r="E91" s="113">
        <v>9</v>
      </c>
      <c r="F91" s="106" t="s">
        <v>144</v>
      </c>
    </row>
    <row r="92" spans="1:6" ht="15.75" thickBot="1">
      <c r="A92" s="112" t="s">
        <v>1194</v>
      </c>
      <c r="B92" s="106" t="s">
        <v>1203</v>
      </c>
      <c r="C92" s="113">
        <v>5</v>
      </c>
      <c r="D92" s="113">
        <v>5</v>
      </c>
      <c r="E92" s="113"/>
      <c r="F92" s="106" t="s">
        <v>144</v>
      </c>
    </row>
    <row r="93" spans="1:6" ht="15.75" thickBot="1">
      <c r="A93" s="112" t="s">
        <v>1194</v>
      </c>
      <c r="B93" s="106" t="s">
        <v>1204</v>
      </c>
      <c r="C93" s="113">
        <v>1</v>
      </c>
      <c r="D93" s="113"/>
      <c r="E93" s="113">
        <v>1</v>
      </c>
      <c r="F93" s="106" t="s">
        <v>144</v>
      </c>
    </row>
    <row r="94" spans="1:6" ht="15.75" thickBot="1">
      <c r="A94" s="112" t="s">
        <v>1194</v>
      </c>
      <c r="B94" s="106" t="s">
        <v>1204</v>
      </c>
      <c r="C94" s="113">
        <v>1</v>
      </c>
      <c r="D94" s="113">
        <v>1</v>
      </c>
      <c r="E94" s="113"/>
      <c r="F94" s="106" t="s">
        <v>144</v>
      </c>
    </row>
    <row r="95" spans="1:6" ht="15.75" thickBot="1">
      <c r="A95" s="112" t="s">
        <v>1194</v>
      </c>
      <c r="B95" s="106" t="s">
        <v>1205</v>
      </c>
      <c r="C95" s="113">
        <v>5</v>
      </c>
      <c r="D95" s="113">
        <v>5</v>
      </c>
      <c r="E95" s="113"/>
      <c r="F95" s="106" t="s">
        <v>144</v>
      </c>
    </row>
    <row r="96" spans="1:6" ht="23.25" thickBot="1">
      <c r="A96" s="112" t="s">
        <v>1206</v>
      </c>
      <c r="B96" s="106" t="s">
        <v>1207</v>
      </c>
      <c r="C96" s="113">
        <v>1</v>
      </c>
      <c r="D96" s="113"/>
      <c r="E96" s="113">
        <v>1</v>
      </c>
      <c r="F96" s="106" t="s">
        <v>144</v>
      </c>
    </row>
    <row r="97" spans="1:6" ht="23.25" thickBot="1">
      <c r="A97" s="112" t="s">
        <v>1206</v>
      </c>
      <c r="B97" s="106" t="s">
        <v>1207</v>
      </c>
      <c r="C97" s="113">
        <v>3</v>
      </c>
      <c r="D97" s="113">
        <v>3</v>
      </c>
      <c r="E97" s="113"/>
      <c r="F97" s="106" t="s">
        <v>144</v>
      </c>
    </row>
    <row r="98" spans="1:6" ht="23.25" thickBot="1">
      <c r="A98" s="112" t="s">
        <v>1206</v>
      </c>
      <c r="B98" s="106" t="s">
        <v>1208</v>
      </c>
      <c r="C98" s="113">
        <v>3</v>
      </c>
      <c r="D98" s="113"/>
      <c r="E98" s="113">
        <v>3</v>
      </c>
      <c r="F98" s="106" t="s">
        <v>144</v>
      </c>
    </row>
    <row r="99" spans="1:6" ht="23.25" thickBot="1">
      <c r="A99" s="112" t="s">
        <v>1206</v>
      </c>
      <c r="B99" s="106" t="s">
        <v>1208</v>
      </c>
      <c r="C99" s="113">
        <v>10</v>
      </c>
      <c r="D99" s="113">
        <v>10</v>
      </c>
      <c r="E99" s="113"/>
      <c r="F99" s="106" t="s">
        <v>144</v>
      </c>
    </row>
    <row r="100" spans="1:6" ht="15.75" thickBot="1">
      <c r="A100" s="112" t="s">
        <v>1206</v>
      </c>
      <c r="B100" s="106" t="s">
        <v>1209</v>
      </c>
      <c r="C100" s="113">
        <v>22</v>
      </c>
      <c r="D100" s="113"/>
      <c r="E100" s="113">
        <v>22</v>
      </c>
      <c r="F100" s="106" t="s">
        <v>144</v>
      </c>
    </row>
    <row r="101" spans="1:6" ht="15.75" thickBot="1">
      <c r="A101" s="112" t="s">
        <v>1206</v>
      </c>
      <c r="B101" s="106" t="s">
        <v>1209</v>
      </c>
      <c r="C101" s="113">
        <v>16</v>
      </c>
      <c r="D101" s="113">
        <v>16</v>
      </c>
      <c r="E101" s="113"/>
      <c r="F101" s="106" t="s">
        <v>144</v>
      </c>
    </row>
    <row r="102" spans="1:6" ht="23.25" thickBot="1">
      <c r="A102" s="112" t="s">
        <v>1206</v>
      </c>
      <c r="B102" s="106" t="s">
        <v>1499</v>
      </c>
      <c r="C102" s="113">
        <v>1</v>
      </c>
      <c r="D102" s="113"/>
      <c r="E102" s="113">
        <v>1</v>
      </c>
      <c r="F102" s="106" t="s">
        <v>144</v>
      </c>
    </row>
    <row r="103" spans="1:6" ht="23.25" thickBot="1">
      <c r="A103" s="112" t="s">
        <v>1206</v>
      </c>
      <c r="B103" s="106" t="s">
        <v>1499</v>
      </c>
      <c r="C103" s="113">
        <v>29</v>
      </c>
      <c r="D103" s="113">
        <v>29</v>
      </c>
      <c r="E103" s="113"/>
      <c r="F103" s="106" t="s">
        <v>144</v>
      </c>
    </row>
    <row r="104" spans="1:6" ht="15.75" thickBot="1">
      <c r="A104" s="112" t="s">
        <v>1206</v>
      </c>
      <c r="B104" s="106" t="s">
        <v>1210</v>
      </c>
      <c r="C104" s="113">
        <v>14</v>
      </c>
      <c r="D104" s="113"/>
      <c r="E104" s="113">
        <v>14</v>
      </c>
      <c r="F104" s="106" t="s">
        <v>144</v>
      </c>
    </row>
    <row r="105" spans="1:6" ht="15.75" thickBot="1">
      <c r="A105" s="112" t="s">
        <v>1206</v>
      </c>
      <c r="B105" s="106" t="s">
        <v>1210</v>
      </c>
      <c r="C105" s="113">
        <v>3</v>
      </c>
      <c r="D105" s="113">
        <v>3</v>
      </c>
      <c r="E105" s="113"/>
      <c r="F105" s="106" t="s">
        <v>144</v>
      </c>
    </row>
    <row r="106" spans="1:6" ht="23.25" thickBot="1">
      <c r="A106" s="112" t="s">
        <v>1206</v>
      </c>
      <c r="B106" s="106" t="s">
        <v>1211</v>
      </c>
      <c r="C106" s="113">
        <v>33</v>
      </c>
      <c r="D106" s="113"/>
      <c r="E106" s="113">
        <v>33</v>
      </c>
      <c r="F106" s="106" t="s">
        <v>144</v>
      </c>
    </row>
    <row r="107" spans="1:6" ht="23.25" thickBot="1">
      <c r="A107" s="112" t="s">
        <v>1206</v>
      </c>
      <c r="B107" s="106" t="s">
        <v>1211</v>
      </c>
      <c r="C107" s="113">
        <v>35</v>
      </c>
      <c r="D107" s="113">
        <v>35</v>
      </c>
      <c r="E107" s="113"/>
      <c r="F107" s="106" t="s">
        <v>144</v>
      </c>
    </row>
    <row r="108" spans="1:6" ht="15.75" thickBot="1">
      <c r="A108" s="112" t="s">
        <v>1206</v>
      </c>
      <c r="B108" s="106" t="s">
        <v>1212</v>
      </c>
      <c r="C108" s="113">
        <v>4</v>
      </c>
      <c r="D108" s="113"/>
      <c r="E108" s="113">
        <v>4</v>
      </c>
      <c r="F108" s="106" t="s">
        <v>144</v>
      </c>
    </row>
    <row r="109" spans="1:6" ht="15.75" thickBot="1">
      <c r="A109" s="112" t="s">
        <v>1206</v>
      </c>
      <c r="B109" s="106" t="s">
        <v>1212</v>
      </c>
      <c r="C109" s="113">
        <v>2</v>
      </c>
      <c r="D109" s="113">
        <v>2</v>
      </c>
      <c r="E109" s="113"/>
      <c r="F109" s="106" t="s">
        <v>144</v>
      </c>
    </row>
    <row r="110" spans="1:6" ht="23.25" thickBot="1">
      <c r="A110" s="112" t="s">
        <v>1206</v>
      </c>
      <c r="B110" s="106" t="s">
        <v>1213</v>
      </c>
      <c r="C110" s="113">
        <v>6</v>
      </c>
      <c r="D110" s="113"/>
      <c r="E110" s="113">
        <v>6</v>
      </c>
      <c r="F110" s="106" t="s">
        <v>144</v>
      </c>
    </row>
    <row r="111" spans="1:6" ht="23.25" thickBot="1">
      <c r="A111" s="112" t="s">
        <v>1206</v>
      </c>
      <c r="B111" s="106" t="s">
        <v>1213</v>
      </c>
      <c r="C111" s="113">
        <v>1</v>
      </c>
      <c r="D111" s="113">
        <v>1</v>
      </c>
      <c r="E111" s="113"/>
      <c r="F111" s="106" t="s">
        <v>144</v>
      </c>
    </row>
    <row r="112" spans="1:6" ht="15.75" thickBot="1">
      <c r="A112" s="112" t="s">
        <v>1206</v>
      </c>
      <c r="B112" s="106" t="s">
        <v>1214</v>
      </c>
      <c r="C112" s="113">
        <v>1</v>
      </c>
      <c r="D112" s="113">
        <v>1</v>
      </c>
      <c r="E112" s="113"/>
      <c r="F112" s="106" t="s">
        <v>144</v>
      </c>
    </row>
    <row r="113" spans="1:6" ht="15.75" thickBot="1">
      <c r="A113" s="112" t="s">
        <v>1206</v>
      </c>
      <c r="B113" s="106" t="s">
        <v>1215</v>
      </c>
      <c r="C113" s="113">
        <v>4</v>
      </c>
      <c r="D113" s="113"/>
      <c r="E113" s="113">
        <v>4</v>
      </c>
      <c r="F113" s="106" t="s">
        <v>144</v>
      </c>
    </row>
    <row r="114" spans="1:6" ht="15.75" thickBot="1">
      <c r="A114" s="112" t="s">
        <v>1206</v>
      </c>
      <c r="B114" s="106" t="s">
        <v>1215</v>
      </c>
      <c r="C114" s="113">
        <v>1</v>
      </c>
      <c r="D114" s="113"/>
      <c r="E114" s="113">
        <v>1</v>
      </c>
      <c r="F114" s="106" t="s">
        <v>144</v>
      </c>
    </row>
    <row r="115" spans="1:6" ht="15.75" thickBot="1">
      <c r="A115" s="112" t="s">
        <v>1206</v>
      </c>
      <c r="B115" s="106" t="s">
        <v>1215</v>
      </c>
      <c r="C115" s="113">
        <v>11</v>
      </c>
      <c r="D115" s="113">
        <v>11</v>
      </c>
      <c r="E115" s="113"/>
      <c r="F115" s="106" t="s">
        <v>144</v>
      </c>
    </row>
    <row r="116" spans="1:6" ht="15.75" thickBot="1">
      <c r="A116" s="112" t="s">
        <v>1206</v>
      </c>
      <c r="B116" s="106" t="s">
        <v>1193</v>
      </c>
      <c r="C116" s="113">
        <v>4</v>
      </c>
      <c r="D116" s="113"/>
      <c r="E116" s="113">
        <v>4</v>
      </c>
      <c r="F116" s="106" t="s">
        <v>144</v>
      </c>
    </row>
    <row r="117" spans="1:6" ht="15.75" thickBot="1">
      <c r="A117" s="112" t="s">
        <v>1206</v>
      </c>
      <c r="B117" s="106" t="s">
        <v>1193</v>
      </c>
      <c r="C117" s="113">
        <v>19</v>
      </c>
      <c r="D117" s="113">
        <v>19</v>
      </c>
      <c r="E117" s="113"/>
      <c r="F117" s="106" t="s">
        <v>144</v>
      </c>
    </row>
    <row r="118" spans="1:6" ht="23.25" thickBot="1">
      <c r="A118" s="112" t="s">
        <v>1216</v>
      </c>
      <c r="B118" s="106" t="s">
        <v>1217</v>
      </c>
      <c r="C118" s="113">
        <v>673</v>
      </c>
      <c r="D118" s="113">
        <v>673</v>
      </c>
      <c r="E118" s="113"/>
      <c r="F118" s="106" t="s">
        <v>144</v>
      </c>
    </row>
    <row r="119" spans="1:6" ht="23.25" thickBot="1">
      <c r="A119" s="112" t="s">
        <v>1218</v>
      </c>
      <c r="B119" s="106" t="s">
        <v>1219</v>
      </c>
      <c r="C119" s="113">
        <v>10</v>
      </c>
      <c r="D119" s="113">
        <v>10</v>
      </c>
      <c r="E119" s="113"/>
      <c r="F119" s="106" t="s">
        <v>144</v>
      </c>
    </row>
    <row r="120" spans="1:6" ht="15.75" thickBot="1">
      <c r="A120" s="112" t="s">
        <v>1218</v>
      </c>
      <c r="B120" s="106" t="s">
        <v>1220</v>
      </c>
      <c r="C120" s="113">
        <v>2</v>
      </c>
      <c r="D120" s="113"/>
      <c r="E120" s="113">
        <v>2</v>
      </c>
      <c r="F120" s="106" t="s">
        <v>144</v>
      </c>
    </row>
    <row r="121" spans="1:6" ht="15.75" thickBot="1">
      <c r="A121" s="112" t="s">
        <v>1218</v>
      </c>
      <c r="B121" s="106" t="s">
        <v>1220</v>
      </c>
      <c r="C121" s="113">
        <v>23</v>
      </c>
      <c r="D121" s="113">
        <v>23</v>
      </c>
      <c r="E121" s="113"/>
      <c r="F121" s="106" t="s">
        <v>144</v>
      </c>
    </row>
    <row r="122" spans="1:6" ht="23.25" thickBot="1">
      <c r="A122" s="112" t="s">
        <v>1218</v>
      </c>
      <c r="B122" s="106" t="s">
        <v>1221</v>
      </c>
      <c r="C122" s="113">
        <v>2</v>
      </c>
      <c r="D122" s="113">
        <v>2</v>
      </c>
      <c r="E122" s="113"/>
      <c r="F122" s="106" t="s">
        <v>144</v>
      </c>
    </row>
    <row r="123" spans="1:6" ht="15.75" thickBot="1">
      <c r="A123" s="112" t="s">
        <v>1218</v>
      </c>
      <c r="B123" s="106" t="s">
        <v>1222</v>
      </c>
      <c r="C123" s="113">
        <v>1</v>
      </c>
      <c r="D123" s="113">
        <v>1</v>
      </c>
      <c r="E123" s="113"/>
      <c r="F123" s="106" t="s">
        <v>144</v>
      </c>
    </row>
    <row r="124" spans="1:6" ht="15.75" thickBot="1">
      <c r="A124" s="112" t="s">
        <v>1218</v>
      </c>
      <c r="B124" s="106" t="s">
        <v>1223</v>
      </c>
      <c r="C124" s="113">
        <v>5</v>
      </c>
      <c r="D124" s="113"/>
      <c r="E124" s="113">
        <v>5</v>
      </c>
      <c r="F124" s="106" t="s">
        <v>144</v>
      </c>
    </row>
    <row r="125" spans="1:6" ht="15.75" thickBot="1">
      <c r="A125" s="112" t="s">
        <v>1218</v>
      </c>
      <c r="B125" s="106" t="s">
        <v>1223</v>
      </c>
      <c r="C125" s="113">
        <v>7</v>
      </c>
      <c r="D125" s="113">
        <v>7</v>
      </c>
      <c r="E125" s="113"/>
      <c r="F125" s="106" t="s">
        <v>144</v>
      </c>
    </row>
    <row r="126" spans="1:6" ht="15.75" thickBot="1">
      <c r="A126" s="112" t="s">
        <v>1224</v>
      </c>
      <c r="B126" s="106" t="s">
        <v>1225</v>
      </c>
      <c r="C126" s="113">
        <v>15</v>
      </c>
      <c r="D126" s="113"/>
      <c r="E126" s="113">
        <v>15</v>
      </c>
      <c r="F126" s="106" t="s">
        <v>144</v>
      </c>
    </row>
    <row r="127" spans="1:6" ht="15.75" thickBot="1">
      <c r="A127" s="112" t="s">
        <v>1224</v>
      </c>
      <c r="B127" s="106" t="s">
        <v>1225</v>
      </c>
      <c r="C127" s="113">
        <v>15</v>
      </c>
      <c r="D127" s="113">
        <v>15</v>
      </c>
      <c r="E127" s="113"/>
      <c r="F127" s="106" t="s">
        <v>144</v>
      </c>
    </row>
    <row r="128" spans="1:6" ht="15.75" thickBot="1">
      <c r="A128" s="112" t="s">
        <v>1224</v>
      </c>
      <c r="B128" s="106" t="s">
        <v>1226</v>
      </c>
      <c r="C128" s="113">
        <v>3</v>
      </c>
      <c r="D128" s="113"/>
      <c r="E128" s="113">
        <v>3</v>
      </c>
      <c r="F128" s="106" t="s">
        <v>144</v>
      </c>
    </row>
    <row r="129" spans="1:6" ht="15.75" thickBot="1">
      <c r="A129" s="112" t="s">
        <v>1224</v>
      </c>
      <c r="B129" s="106" t="s">
        <v>1226</v>
      </c>
      <c r="C129" s="113">
        <v>6</v>
      </c>
      <c r="D129" s="113">
        <v>6</v>
      </c>
      <c r="E129" s="113"/>
      <c r="F129" s="106" t="s">
        <v>144</v>
      </c>
    </row>
    <row r="130" spans="1:6" ht="15.75" thickBot="1">
      <c r="A130" s="112" t="s">
        <v>1224</v>
      </c>
      <c r="B130" s="106" t="s">
        <v>1227</v>
      </c>
      <c r="C130" s="113">
        <v>3</v>
      </c>
      <c r="D130" s="113"/>
      <c r="E130" s="113">
        <v>3</v>
      </c>
      <c r="F130" s="106" t="s">
        <v>144</v>
      </c>
    </row>
    <row r="131" spans="1:6" ht="15.75" thickBot="1">
      <c r="A131" s="112" t="s">
        <v>1224</v>
      </c>
      <c r="B131" s="106" t="s">
        <v>1227</v>
      </c>
      <c r="C131" s="113">
        <v>6</v>
      </c>
      <c r="D131" s="113">
        <v>6</v>
      </c>
      <c r="E131" s="113"/>
      <c r="F131" s="106" t="s">
        <v>144</v>
      </c>
    </row>
    <row r="132" spans="1:6" ht="15.75" thickBot="1">
      <c r="A132" s="112" t="s">
        <v>1224</v>
      </c>
      <c r="B132" s="106" t="s">
        <v>1228</v>
      </c>
      <c r="C132" s="113">
        <v>12</v>
      </c>
      <c r="D132" s="113"/>
      <c r="E132" s="113">
        <v>12</v>
      </c>
      <c r="F132" s="106" t="s">
        <v>144</v>
      </c>
    </row>
    <row r="133" spans="1:6" ht="15.75" thickBot="1">
      <c r="A133" s="112" t="s">
        <v>1224</v>
      </c>
      <c r="B133" s="106" t="s">
        <v>1228</v>
      </c>
      <c r="C133" s="113">
        <v>76</v>
      </c>
      <c r="D133" s="113">
        <v>76</v>
      </c>
      <c r="E133" s="113"/>
      <c r="F133" s="106" t="s">
        <v>144</v>
      </c>
    </row>
    <row r="134" spans="1:6" ht="15.75" thickBot="1">
      <c r="A134" s="112" t="s">
        <v>1224</v>
      </c>
      <c r="B134" s="106" t="s">
        <v>1229</v>
      </c>
      <c r="C134" s="113">
        <v>5</v>
      </c>
      <c r="D134" s="113"/>
      <c r="E134" s="113">
        <v>5</v>
      </c>
      <c r="F134" s="106" t="s">
        <v>144</v>
      </c>
    </row>
    <row r="135" spans="1:6" ht="15.75" thickBot="1">
      <c r="A135" s="112" t="s">
        <v>1224</v>
      </c>
      <c r="B135" s="106" t="s">
        <v>1229</v>
      </c>
      <c r="C135" s="113">
        <v>13</v>
      </c>
      <c r="D135" s="113">
        <v>13</v>
      </c>
      <c r="E135" s="113"/>
      <c r="F135" s="106" t="s">
        <v>144</v>
      </c>
    </row>
    <row r="136" spans="1:6" ht="15.75" thickBot="1">
      <c r="A136" s="112" t="s">
        <v>1224</v>
      </c>
      <c r="B136" s="106" t="s">
        <v>1230</v>
      </c>
      <c r="C136" s="113">
        <v>8</v>
      </c>
      <c r="D136" s="113">
        <v>8</v>
      </c>
      <c r="E136" s="113"/>
      <c r="F136" s="106"/>
    </row>
    <row r="137" spans="1:6" ht="15.75" thickBot="1">
      <c r="A137" s="340" t="s">
        <v>25</v>
      </c>
      <c r="B137" s="341"/>
      <c r="C137" s="241">
        <f>SUM(C3:C136)</f>
        <v>2906</v>
      </c>
      <c r="D137" s="241">
        <f t="shared" ref="D137:E137" si="0">SUM(D3:D136)</f>
        <v>1603</v>
      </c>
      <c r="E137" s="241">
        <f t="shared" si="0"/>
        <v>1303</v>
      </c>
      <c r="F137" s="106" t="s">
        <v>144</v>
      </c>
    </row>
    <row r="138" spans="1:6">
      <c r="B138" s="102"/>
      <c r="D138" s="105"/>
    </row>
    <row r="139" spans="1:6">
      <c r="B139" s="103"/>
      <c r="D139" s="105"/>
    </row>
    <row r="140" spans="1:6">
      <c r="B140" s="102"/>
      <c r="D140" s="105"/>
    </row>
    <row r="141" spans="1:6">
      <c r="B141" s="103"/>
      <c r="D141" s="105"/>
    </row>
    <row r="142" spans="1:6">
      <c r="B142" s="102"/>
      <c r="D142" s="105"/>
    </row>
    <row r="143" spans="1:6">
      <c r="B143" s="103"/>
      <c r="D143" s="105"/>
    </row>
    <row r="144" spans="1:6">
      <c r="B144" s="102"/>
      <c r="D144" s="105"/>
    </row>
    <row r="145" spans="2:4">
      <c r="B145" s="103"/>
      <c r="D145" s="105"/>
    </row>
    <row r="146" spans="2:4">
      <c r="B146" s="102"/>
      <c r="D146" s="105"/>
    </row>
    <row r="147" spans="2:4">
      <c r="B147" s="103"/>
      <c r="D147" s="105"/>
    </row>
    <row r="148" spans="2:4">
      <c r="B148" s="102"/>
      <c r="D148" s="105"/>
    </row>
    <row r="149" spans="2:4">
      <c r="B149" s="103"/>
      <c r="D149" s="105"/>
    </row>
    <row r="150" spans="2:4">
      <c r="B150" s="102"/>
      <c r="D150" s="105"/>
    </row>
    <row r="151" spans="2:4">
      <c r="B151" s="103"/>
      <c r="D151" s="105"/>
    </row>
    <row r="152" spans="2:4">
      <c r="B152" s="102"/>
      <c r="D152" s="105"/>
    </row>
    <row r="153" spans="2:4">
      <c r="B153" s="103"/>
      <c r="D153" s="105"/>
    </row>
    <row r="154" spans="2:4">
      <c r="B154" s="102"/>
      <c r="D154" s="105"/>
    </row>
    <row r="155" spans="2:4">
      <c r="B155" s="103"/>
      <c r="D155" s="105"/>
    </row>
    <row r="156" spans="2:4">
      <c r="B156" s="102"/>
      <c r="D156" s="105"/>
    </row>
    <row r="157" spans="2:4">
      <c r="B157" s="103"/>
      <c r="D157" s="105"/>
    </row>
    <row r="158" spans="2:4">
      <c r="B158" s="102"/>
      <c r="D158" s="105"/>
    </row>
    <row r="159" spans="2:4">
      <c r="B159" s="103"/>
      <c r="D159" s="105"/>
    </row>
    <row r="160" spans="2:4">
      <c r="B160" s="102"/>
      <c r="D160" s="105"/>
    </row>
    <row r="161" spans="2:4">
      <c r="B161" s="103"/>
      <c r="D161" s="105"/>
    </row>
    <row r="162" spans="2:4">
      <c r="B162" s="102"/>
      <c r="D162" s="105"/>
    </row>
    <row r="163" spans="2:4">
      <c r="B163" s="103"/>
      <c r="D163" s="105"/>
    </row>
    <row r="164" spans="2:4">
      <c r="B164" s="102"/>
      <c r="D164" s="105"/>
    </row>
    <row r="165" spans="2:4">
      <c r="B165" s="102"/>
      <c r="D165" s="105"/>
    </row>
    <row r="166" spans="2:4">
      <c r="B166" s="103"/>
      <c r="D166" s="105"/>
    </row>
    <row r="167" spans="2:4">
      <c r="B167" s="102"/>
      <c r="D167" s="105"/>
    </row>
    <row r="168" spans="2:4">
      <c r="B168" s="103"/>
      <c r="D168" s="105"/>
    </row>
    <row r="169" spans="2:4">
      <c r="B169" s="102"/>
      <c r="D169" s="105"/>
    </row>
    <row r="170" spans="2:4">
      <c r="B170" s="103"/>
      <c r="D170" s="105"/>
    </row>
    <row r="171" spans="2:4">
      <c r="B171" s="102"/>
      <c r="D171" s="105"/>
    </row>
    <row r="172" spans="2:4">
      <c r="B172" s="103"/>
      <c r="D172" s="105"/>
    </row>
    <row r="173" spans="2:4">
      <c r="B173" s="102"/>
      <c r="D173" s="105"/>
    </row>
    <row r="174" spans="2:4">
      <c r="B174" s="103"/>
      <c r="D174" s="105"/>
    </row>
    <row r="175" spans="2:4">
      <c r="B175" s="102"/>
      <c r="D175" s="105"/>
    </row>
    <row r="176" spans="2:4">
      <c r="B176" s="103"/>
      <c r="D176" s="105"/>
    </row>
    <row r="177" spans="2:4">
      <c r="B177" s="102"/>
      <c r="D177" s="105"/>
    </row>
    <row r="178" spans="2:4">
      <c r="B178" s="102"/>
      <c r="D178" s="105"/>
    </row>
    <row r="179" spans="2:4">
      <c r="B179" s="103"/>
      <c r="D179" s="105"/>
    </row>
    <row r="180" spans="2:4">
      <c r="B180" s="102"/>
      <c r="D180" s="105"/>
    </row>
    <row r="181" spans="2:4">
      <c r="B181" s="103"/>
      <c r="D181" s="105"/>
    </row>
    <row r="182" spans="2:4">
      <c r="B182" s="102"/>
      <c r="D182" s="105"/>
    </row>
    <row r="183" spans="2:4">
      <c r="B183" s="103"/>
      <c r="D183" s="105"/>
    </row>
    <row r="184" spans="2:4">
      <c r="B184" s="102"/>
      <c r="D184" s="105"/>
    </row>
    <row r="185" spans="2:4">
      <c r="B185" s="103"/>
      <c r="D185" s="105"/>
    </row>
    <row r="186" spans="2:4">
      <c r="B186" s="102"/>
      <c r="D186" s="105"/>
    </row>
    <row r="187" spans="2:4">
      <c r="B187" s="103"/>
      <c r="D187" s="105"/>
    </row>
    <row r="188" spans="2:4">
      <c r="B188" s="102"/>
      <c r="D188" s="105"/>
    </row>
    <row r="189" spans="2:4">
      <c r="B189" s="103"/>
      <c r="D189" s="105"/>
    </row>
    <row r="190" spans="2:4">
      <c r="B190" s="102"/>
      <c r="D190" s="105"/>
    </row>
    <row r="191" spans="2:4">
      <c r="B191" s="103"/>
      <c r="D191" s="105"/>
    </row>
    <row r="192" spans="2:4">
      <c r="B192" s="102"/>
      <c r="D192" s="105"/>
    </row>
    <row r="193" spans="2:4">
      <c r="B193" s="103"/>
      <c r="D193" s="105"/>
    </row>
    <row r="194" spans="2:4">
      <c r="B194" s="102"/>
      <c r="D194" s="105"/>
    </row>
    <row r="195" spans="2:4">
      <c r="B195" s="103"/>
      <c r="D195" s="105"/>
    </row>
    <row r="196" spans="2:4">
      <c r="B196" s="102"/>
      <c r="D196" s="105"/>
    </row>
    <row r="197" spans="2:4">
      <c r="B197" s="102"/>
      <c r="D197" s="105"/>
    </row>
    <row r="198" spans="2:4">
      <c r="B198" s="102"/>
      <c r="D198" s="105"/>
    </row>
    <row r="199" spans="2:4">
      <c r="B199" s="103"/>
      <c r="D199" s="105"/>
    </row>
    <row r="200" spans="2:4">
      <c r="B200" s="102"/>
      <c r="D200" s="105"/>
    </row>
    <row r="201" spans="2:4">
      <c r="B201" s="102"/>
      <c r="D201" s="105"/>
    </row>
    <row r="202" spans="2:4">
      <c r="B202" s="102"/>
      <c r="D202" s="105"/>
    </row>
    <row r="203" spans="2:4">
      <c r="B203" s="102"/>
      <c r="D203" s="105"/>
    </row>
    <row r="204" spans="2:4">
      <c r="B204" s="103"/>
      <c r="D204" s="105"/>
    </row>
    <row r="205" spans="2:4">
      <c r="B205" s="102"/>
      <c r="D205" s="105"/>
    </row>
    <row r="206" spans="2:4">
      <c r="B206" s="103"/>
      <c r="D206" s="105"/>
    </row>
    <row r="207" spans="2:4">
      <c r="B207" s="102"/>
      <c r="D207" s="105"/>
    </row>
    <row r="208" spans="2:4">
      <c r="B208" s="103"/>
      <c r="D208" s="105"/>
    </row>
    <row r="209" spans="2:4">
      <c r="B209" s="102"/>
      <c r="D209" s="105"/>
    </row>
    <row r="210" spans="2:4">
      <c r="B210" s="103"/>
      <c r="D210" s="105"/>
    </row>
    <row r="211" spans="2:4">
      <c r="B211" s="102"/>
      <c r="D211" s="105"/>
    </row>
    <row r="212" spans="2:4">
      <c r="B212" s="102"/>
      <c r="D212" s="105"/>
    </row>
    <row r="213" spans="2:4">
      <c r="B213" s="103"/>
      <c r="D213" s="105"/>
    </row>
    <row r="214" spans="2:4">
      <c r="B214" s="102"/>
      <c r="D214" s="105"/>
    </row>
    <row r="215" spans="2:4">
      <c r="B215" s="102"/>
      <c r="D215" s="105"/>
    </row>
  </sheetData>
  <autoFilter ref="A2:F77"/>
  <mergeCells count="2">
    <mergeCell ref="A1:F1"/>
    <mergeCell ref="A137:B137"/>
  </mergeCell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sheetPr>
    <tabColor theme="3" tint="0.39997558519241921"/>
  </sheetPr>
  <dimension ref="A1:T598"/>
  <sheetViews>
    <sheetView zoomScale="77" zoomScaleNormal="77" workbookViewId="0">
      <selection activeCell="V13" sqref="V13"/>
    </sheetView>
  </sheetViews>
  <sheetFormatPr baseColWidth="10" defaultRowHeight="15"/>
  <cols>
    <col min="1" max="1" width="11.42578125" style="90"/>
    <col min="2" max="2" width="11.28515625" style="90" customWidth="1"/>
    <col min="3" max="3" width="14.7109375" style="90" customWidth="1"/>
    <col min="4" max="4" width="15.85546875" style="90" customWidth="1"/>
    <col min="5" max="5" width="15.5703125" style="90" customWidth="1"/>
    <col min="6" max="6" width="15.42578125" style="90" customWidth="1"/>
    <col min="7" max="7" width="14.140625" style="90" bestFit="1" customWidth="1"/>
    <col min="8" max="8" width="14.140625" style="90" customWidth="1"/>
    <col min="9" max="11" width="14.140625" style="90" bestFit="1" customWidth="1"/>
    <col min="12" max="12" width="14.140625" style="90" customWidth="1"/>
    <col min="13" max="16" width="14.140625" style="90" hidden="1" customWidth="1"/>
    <col min="17" max="17" width="13.140625" style="90" bestFit="1" customWidth="1"/>
    <col min="18" max="18" width="21" style="90" bestFit="1" customWidth="1"/>
    <col min="19" max="19" width="15.140625" style="90" bestFit="1" customWidth="1"/>
    <col min="20" max="16384" width="11.42578125" style="90"/>
  </cols>
  <sheetData>
    <row r="1" spans="1:20">
      <c r="A1" s="354" t="s">
        <v>1507</v>
      </c>
      <c r="B1" s="354"/>
      <c r="C1" s="354"/>
      <c r="D1" s="354"/>
      <c r="E1" s="354"/>
      <c r="F1" s="354"/>
      <c r="G1" s="354"/>
      <c r="H1" s="354"/>
      <c r="I1" s="354"/>
      <c r="J1" s="354"/>
      <c r="K1" s="354"/>
      <c r="L1" s="354"/>
      <c r="M1" s="354"/>
      <c r="N1" s="354"/>
      <c r="O1" s="354"/>
      <c r="P1" s="354"/>
      <c r="Q1" s="354"/>
      <c r="R1" s="354"/>
      <c r="S1" s="354"/>
      <c r="T1" s="354"/>
    </row>
    <row r="2" spans="1:20" ht="15.75" thickBot="1">
      <c r="A2" s="342" t="s">
        <v>1042</v>
      </c>
      <c r="B2" s="342"/>
      <c r="C2" s="342"/>
      <c r="D2" s="342"/>
      <c r="E2" s="342"/>
      <c r="F2" s="342"/>
      <c r="G2" s="342"/>
      <c r="H2" s="342"/>
      <c r="I2" s="342"/>
      <c r="J2" s="342"/>
      <c r="K2" s="342"/>
      <c r="L2" s="342"/>
      <c r="M2" s="342"/>
      <c r="N2" s="342"/>
      <c r="O2" s="342"/>
      <c r="P2" s="342"/>
      <c r="Q2" s="342"/>
      <c r="R2" s="342"/>
      <c r="S2" s="342"/>
      <c r="T2" s="342"/>
    </row>
    <row r="3" spans="1:20" ht="23.25" customHeight="1" thickBot="1">
      <c r="A3" s="343" t="s">
        <v>607</v>
      </c>
      <c r="B3" s="344" t="s">
        <v>680</v>
      </c>
      <c r="C3" s="347" t="s">
        <v>609</v>
      </c>
      <c r="D3" s="347" t="s">
        <v>1368</v>
      </c>
      <c r="E3" s="347" t="s">
        <v>618</v>
      </c>
      <c r="F3" s="347"/>
      <c r="G3" s="347"/>
      <c r="H3" s="347"/>
      <c r="I3" s="347"/>
      <c r="J3" s="347"/>
      <c r="K3" s="347"/>
      <c r="L3" s="347"/>
      <c r="M3" s="347"/>
      <c r="N3" s="347"/>
      <c r="O3" s="347"/>
      <c r="P3" s="347"/>
      <c r="Q3" s="347"/>
      <c r="R3" s="347"/>
      <c r="S3" s="238"/>
      <c r="T3" s="347" t="s">
        <v>619</v>
      </c>
    </row>
    <row r="4" spans="1:20" ht="15" customHeight="1" thickBot="1">
      <c r="A4" s="343"/>
      <c r="B4" s="345"/>
      <c r="C4" s="347"/>
      <c r="D4" s="347"/>
      <c r="E4" s="343" t="s">
        <v>608</v>
      </c>
      <c r="F4" s="347" t="s">
        <v>679</v>
      </c>
      <c r="G4" s="347"/>
      <c r="H4" s="347"/>
      <c r="I4" s="347"/>
      <c r="J4" s="347"/>
      <c r="K4" s="347"/>
      <c r="L4" s="343" t="s">
        <v>1369</v>
      </c>
      <c r="M4" s="350" t="s">
        <v>608</v>
      </c>
      <c r="N4" s="352" t="s">
        <v>610</v>
      </c>
      <c r="O4" s="352" t="s">
        <v>682</v>
      </c>
      <c r="P4" s="352" t="s">
        <v>611</v>
      </c>
      <c r="Q4" s="343" t="s">
        <v>617</v>
      </c>
      <c r="R4" s="347" t="s">
        <v>681</v>
      </c>
      <c r="S4" s="348" t="s">
        <v>678</v>
      </c>
      <c r="T4" s="347"/>
    </row>
    <row r="5" spans="1:20" ht="79.5" thickBot="1">
      <c r="A5" s="343"/>
      <c r="B5" s="346"/>
      <c r="C5" s="347"/>
      <c r="D5" s="347"/>
      <c r="E5" s="343"/>
      <c r="F5" s="242" t="s">
        <v>612</v>
      </c>
      <c r="G5" s="242" t="s">
        <v>613</v>
      </c>
      <c r="H5" s="242" t="s">
        <v>1367</v>
      </c>
      <c r="I5" s="242" t="s">
        <v>614</v>
      </c>
      <c r="J5" s="242" t="s">
        <v>615</v>
      </c>
      <c r="K5" s="242" t="s">
        <v>616</v>
      </c>
      <c r="L5" s="343"/>
      <c r="M5" s="351"/>
      <c r="N5" s="353"/>
      <c r="O5" s="353"/>
      <c r="P5" s="353"/>
      <c r="Q5" s="343"/>
      <c r="R5" s="347"/>
      <c r="S5" s="349"/>
      <c r="T5" s="242" t="s">
        <v>620</v>
      </c>
    </row>
    <row r="6" spans="1:20" ht="15.75" thickBot="1">
      <c r="A6" s="239" t="s">
        <v>1231</v>
      </c>
      <c r="B6" s="114">
        <v>1</v>
      </c>
      <c r="C6" s="106">
        <f>E6</f>
        <v>13952.70858</v>
      </c>
      <c r="D6" s="106">
        <f>E6+L6</f>
        <v>16462.369885373333</v>
      </c>
      <c r="E6" s="106">
        <v>13952.70858</v>
      </c>
      <c r="F6" s="106">
        <v>0</v>
      </c>
      <c r="G6" s="106">
        <v>0</v>
      </c>
      <c r="H6" s="106">
        <v>0</v>
      </c>
      <c r="I6" s="106">
        <v>1465.0344009</v>
      </c>
      <c r="J6" s="106">
        <v>418.58125739999997</v>
      </c>
      <c r="K6" s="106">
        <v>418.58125740000003</v>
      </c>
      <c r="L6" s="106">
        <f>N6+O6+P6</f>
        <v>2509.6613053733331</v>
      </c>
      <c r="M6" s="106"/>
      <c r="N6" s="106">
        <v>193.78761916666667</v>
      </c>
      <c r="O6" s="106">
        <v>1937.8761916666665</v>
      </c>
      <c r="P6" s="106">
        <v>377.99749453999988</v>
      </c>
      <c r="Q6" s="106"/>
      <c r="R6" s="106">
        <f>E6+F6+G6+I6+J6+K6+L6+Q6+H6</f>
        <v>18764.566801073332</v>
      </c>
      <c r="S6" s="106">
        <f>R6*B6</f>
        <v>18764.566801073332</v>
      </c>
      <c r="T6" s="106" t="s">
        <v>1232</v>
      </c>
    </row>
    <row r="7" spans="1:20" ht="15.75" thickBot="1">
      <c r="A7" s="239" t="s">
        <v>1231</v>
      </c>
      <c r="B7" s="114">
        <v>1</v>
      </c>
      <c r="C7" s="106">
        <f t="shared" ref="C7:C70" si="0">E7</f>
        <v>13952.70858</v>
      </c>
      <c r="D7" s="106">
        <f t="shared" ref="D7:D70" si="1">E7+L7</f>
        <v>16462.369885373333</v>
      </c>
      <c r="E7" s="106">
        <v>13952.70858</v>
      </c>
      <c r="F7" s="106">
        <v>0</v>
      </c>
      <c r="G7" s="106">
        <v>0</v>
      </c>
      <c r="H7" s="106">
        <v>0</v>
      </c>
      <c r="I7" s="106">
        <v>1465.0344009</v>
      </c>
      <c r="J7" s="106">
        <v>418.58125739999997</v>
      </c>
      <c r="K7" s="106">
        <v>418.58125739999997</v>
      </c>
      <c r="L7" s="106">
        <f t="shared" ref="L7:L70" si="2">N7+O7+P7</f>
        <v>2509.6613053733331</v>
      </c>
      <c r="M7" s="106"/>
      <c r="N7" s="106">
        <v>193.78761916666667</v>
      </c>
      <c r="O7" s="106">
        <v>1937.8761916666665</v>
      </c>
      <c r="P7" s="106">
        <v>377.99749453999988</v>
      </c>
      <c r="Q7" s="106"/>
      <c r="R7" s="106">
        <f t="shared" ref="R7:R70" si="3">E7+F7+G7+I7+J7+K7+L7+Q7+H7</f>
        <v>18764.566801073332</v>
      </c>
      <c r="S7" s="106">
        <f t="shared" ref="S7:S70" si="4">R7*B7</f>
        <v>18764.566801073332</v>
      </c>
      <c r="T7" s="106" t="s">
        <v>1232</v>
      </c>
    </row>
    <row r="8" spans="1:20" ht="15.75" thickBot="1">
      <c r="A8" s="239" t="s">
        <v>1231</v>
      </c>
      <c r="B8" s="114">
        <v>1</v>
      </c>
      <c r="C8" s="106">
        <f t="shared" si="0"/>
        <v>13474.164456627201</v>
      </c>
      <c r="D8" s="106">
        <f t="shared" si="1"/>
        <v>15884.49889889529</v>
      </c>
      <c r="E8" s="106">
        <v>13474.164456627201</v>
      </c>
      <c r="F8" s="106">
        <v>258.33333333333331</v>
      </c>
      <c r="G8" s="106">
        <v>0</v>
      </c>
      <c r="H8" s="106">
        <v>0</v>
      </c>
      <c r="I8" s="106">
        <v>1414.787267945856</v>
      </c>
      <c r="J8" s="106">
        <v>404.22493369881596</v>
      </c>
      <c r="K8" s="106">
        <v>404.22493369881596</v>
      </c>
      <c r="L8" s="106">
        <f t="shared" si="2"/>
        <v>2410.3344422680889</v>
      </c>
      <c r="M8" s="106"/>
      <c r="N8" s="106">
        <v>187.14117300871112</v>
      </c>
      <c r="O8" s="106">
        <v>1871.4117300871112</v>
      </c>
      <c r="P8" s="106">
        <v>351.78153917226649</v>
      </c>
      <c r="Q8" s="106"/>
      <c r="R8" s="106">
        <f t="shared" si="3"/>
        <v>18366.069367572109</v>
      </c>
      <c r="S8" s="106">
        <f t="shared" si="4"/>
        <v>18366.069367572109</v>
      </c>
      <c r="T8" s="106" t="s">
        <v>1232</v>
      </c>
    </row>
    <row r="9" spans="1:20" ht="15.75" thickBot="1">
      <c r="A9" s="239" t="s">
        <v>1231</v>
      </c>
      <c r="B9" s="114">
        <v>1</v>
      </c>
      <c r="C9" s="106">
        <f t="shared" si="0"/>
        <v>13473.793375808</v>
      </c>
      <c r="D9" s="106">
        <f t="shared" si="1"/>
        <v>15896.079262816525</v>
      </c>
      <c r="E9" s="106">
        <v>13473.793375808</v>
      </c>
      <c r="F9" s="106">
        <v>258.33333333333331</v>
      </c>
      <c r="G9" s="106">
        <v>0</v>
      </c>
      <c r="H9" s="106">
        <v>0</v>
      </c>
      <c r="I9" s="106">
        <v>1414.74830445984</v>
      </c>
      <c r="J9" s="106">
        <v>404.21380127423998</v>
      </c>
      <c r="K9" s="106">
        <v>404.21380127423998</v>
      </c>
      <c r="L9" s="106">
        <f t="shared" si="2"/>
        <v>2422.2858870085256</v>
      </c>
      <c r="M9" s="106"/>
      <c r="N9" s="106">
        <v>187.13601910844443</v>
      </c>
      <c r="O9" s="106">
        <v>1871.3601910844443</v>
      </c>
      <c r="P9" s="106">
        <v>363.78967681563705</v>
      </c>
      <c r="Q9" s="106"/>
      <c r="R9" s="106">
        <f t="shared" si="3"/>
        <v>18377.588503158178</v>
      </c>
      <c r="S9" s="106">
        <f t="shared" si="4"/>
        <v>18377.588503158178</v>
      </c>
      <c r="T9" s="106" t="s">
        <v>1232</v>
      </c>
    </row>
    <row r="10" spans="1:20" ht="15.75" thickBot="1">
      <c r="A10" s="239" t="s">
        <v>1231</v>
      </c>
      <c r="B10" s="114">
        <v>1</v>
      </c>
      <c r="C10" s="106">
        <f t="shared" si="0"/>
        <v>13306.16848</v>
      </c>
      <c r="D10" s="106">
        <f t="shared" si="1"/>
        <v>15697.872136017779</v>
      </c>
      <c r="E10" s="106">
        <v>13306.16848</v>
      </c>
      <c r="F10" s="106">
        <v>258.33333333333331</v>
      </c>
      <c r="G10" s="106">
        <v>0</v>
      </c>
      <c r="H10" s="106">
        <v>0</v>
      </c>
      <c r="I10" s="106">
        <v>1397.1476904000001</v>
      </c>
      <c r="J10" s="106">
        <v>399.18505439999996</v>
      </c>
      <c r="K10" s="106">
        <v>399.18505439999996</v>
      </c>
      <c r="L10" s="106">
        <f t="shared" si="2"/>
        <v>2391.703656017778</v>
      </c>
      <c r="M10" s="106"/>
      <c r="N10" s="106">
        <v>184.80789555555555</v>
      </c>
      <c r="O10" s="106">
        <v>1848.0789555555557</v>
      </c>
      <c r="P10" s="106">
        <v>358.81680490666668</v>
      </c>
      <c r="Q10" s="106"/>
      <c r="R10" s="106">
        <f t="shared" si="3"/>
        <v>18151.723268551112</v>
      </c>
      <c r="S10" s="106">
        <f t="shared" si="4"/>
        <v>18151.723268551112</v>
      </c>
      <c r="T10" s="106" t="s">
        <v>1232</v>
      </c>
    </row>
    <row r="11" spans="1:20" ht="15.75" thickBot="1">
      <c r="A11" s="239" t="s">
        <v>1231</v>
      </c>
      <c r="B11" s="114">
        <v>1</v>
      </c>
      <c r="C11" s="106">
        <f t="shared" si="0"/>
        <v>13473.793375808</v>
      </c>
      <c r="D11" s="106">
        <f t="shared" si="1"/>
        <v>15896.079262816525</v>
      </c>
      <c r="E11" s="106">
        <v>13473.793375808</v>
      </c>
      <c r="F11" s="106">
        <v>258.33333333333331</v>
      </c>
      <c r="G11" s="106">
        <v>0</v>
      </c>
      <c r="H11" s="106">
        <v>0</v>
      </c>
      <c r="I11" s="106">
        <v>1414.74830445984</v>
      </c>
      <c r="J11" s="106">
        <v>404.21380127423998</v>
      </c>
      <c r="K11" s="106">
        <v>404.21380127423998</v>
      </c>
      <c r="L11" s="106">
        <f t="shared" si="2"/>
        <v>2422.2858870085256</v>
      </c>
      <c r="M11" s="106"/>
      <c r="N11" s="106">
        <v>187.13601910844443</v>
      </c>
      <c r="O11" s="106">
        <v>1871.3601910844443</v>
      </c>
      <c r="P11" s="106">
        <v>363.78967681563705</v>
      </c>
      <c r="Q11" s="106"/>
      <c r="R11" s="106">
        <f t="shared" si="3"/>
        <v>18377.588503158178</v>
      </c>
      <c r="S11" s="106">
        <f t="shared" si="4"/>
        <v>18377.588503158178</v>
      </c>
      <c r="T11" s="106" t="s">
        <v>1232</v>
      </c>
    </row>
    <row r="12" spans="1:20" ht="15.75" thickBot="1">
      <c r="A12" s="239" t="s">
        <v>1231</v>
      </c>
      <c r="B12" s="114">
        <v>1</v>
      </c>
      <c r="C12" s="106">
        <f t="shared" si="0"/>
        <v>17550</v>
      </c>
      <c r="D12" s="106">
        <f t="shared" si="1"/>
        <v>20715.967140000001</v>
      </c>
      <c r="E12" s="106">
        <v>17550</v>
      </c>
      <c r="F12" s="106">
        <v>0</v>
      </c>
      <c r="G12" s="106">
        <v>0</v>
      </c>
      <c r="H12" s="106">
        <v>0</v>
      </c>
      <c r="I12" s="106">
        <v>1842.75</v>
      </c>
      <c r="J12" s="106">
        <v>526.5</v>
      </c>
      <c r="K12" s="106">
        <v>526.5</v>
      </c>
      <c r="L12" s="106">
        <f t="shared" si="2"/>
        <v>3165.9671399999997</v>
      </c>
      <c r="M12" s="106"/>
      <c r="N12" s="106">
        <v>243.75</v>
      </c>
      <c r="O12" s="106">
        <v>2437.5</v>
      </c>
      <c r="P12" s="106">
        <v>484.71713999999974</v>
      </c>
      <c r="Q12" s="106"/>
      <c r="R12" s="106">
        <f t="shared" si="3"/>
        <v>23611.717140000001</v>
      </c>
      <c r="S12" s="106">
        <f t="shared" si="4"/>
        <v>23611.717140000001</v>
      </c>
      <c r="T12" s="106" t="s">
        <v>1232</v>
      </c>
    </row>
    <row r="13" spans="1:20" ht="15.75" thickBot="1">
      <c r="A13" s="239" t="s">
        <v>1231</v>
      </c>
      <c r="B13" s="114">
        <v>11</v>
      </c>
      <c r="C13" s="106">
        <f t="shared" si="0"/>
        <v>13340.486274992219</v>
      </c>
      <c r="D13" s="106">
        <f t="shared" si="1"/>
        <v>15738.451022051911</v>
      </c>
      <c r="E13" s="106">
        <v>13340.486274992219</v>
      </c>
      <c r="F13" s="106">
        <v>258.33333333333331</v>
      </c>
      <c r="G13" s="106">
        <v>0</v>
      </c>
      <c r="H13" s="106">
        <v>0</v>
      </c>
      <c r="I13" s="106">
        <v>1400.7510588741825</v>
      </c>
      <c r="J13" s="106">
        <v>400.21458824976645</v>
      </c>
      <c r="K13" s="106">
        <v>400.21458824976645</v>
      </c>
      <c r="L13" s="106">
        <f t="shared" si="2"/>
        <v>2397.964747059691</v>
      </c>
      <c r="M13" s="106"/>
      <c r="N13" s="106">
        <v>185.2845315971141</v>
      </c>
      <c r="O13" s="106">
        <v>1852.8453159711414</v>
      </c>
      <c r="P13" s="106">
        <v>359.83489949143558</v>
      </c>
      <c r="Q13" s="106"/>
      <c r="R13" s="106">
        <f t="shared" si="3"/>
        <v>18197.964590758958</v>
      </c>
      <c r="S13" s="106">
        <f t="shared" si="4"/>
        <v>200177.61049834854</v>
      </c>
      <c r="T13" s="106" t="s">
        <v>1232</v>
      </c>
    </row>
    <row r="14" spans="1:20" ht="15.75" thickBot="1">
      <c r="A14" s="239" t="s">
        <v>1231</v>
      </c>
      <c r="B14" s="114">
        <v>1</v>
      </c>
      <c r="C14" s="106">
        <f t="shared" si="0"/>
        <v>13473.793375808</v>
      </c>
      <c r="D14" s="106">
        <f t="shared" si="1"/>
        <v>15896.079262816525</v>
      </c>
      <c r="E14" s="106">
        <v>13473.793375808</v>
      </c>
      <c r="F14" s="106">
        <v>258.33333333333331</v>
      </c>
      <c r="G14" s="106">
        <v>0</v>
      </c>
      <c r="H14" s="106">
        <v>0</v>
      </c>
      <c r="I14" s="106">
        <v>1414.74830445984</v>
      </c>
      <c r="J14" s="106">
        <v>404.21380127423998</v>
      </c>
      <c r="K14" s="106">
        <v>404.21380127423998</v>
      </c>
      <c r="L14" s="106">
        <f t="shared" si="2"/>
        <v>2422.2858870085256</v>
      </c>
      <c r="M14" s="106"/>
      <c r="N14" s="106">
        <v>187.13601910844443</v>
      </c>
      <c r="O14" s="106">
        <v>1871.3601910844443</v>
      </c>
      <c r="P14" s="106">
        <v>363.78967681563705</v>
      </c>
      <c r="Q14" s="106"/>
      <c r="R14" s="106">
        <f t="shared" si="3"/>
        <v>18377.588503158178</v>
      </c>
      <c r="S14" s="106">
        <f t="shared" si="4"/>
        <v>18377.588503158178</v>
      </c>
      <c r="T14" s="106" t="s">
        <v>1232</v>
      </c>
    </row>
    <row r="15" spans="1:20" ht="15.75" thickBot="1">
      <c r="A15" s="239" t="s">
        <v>1231</v>
      </c>
      <c r="B15" s="114">
        <v>1</v>
      </c>
      <c r="C15" s="106">
        <f t="shared" si="0"/>
        <v>13473.793375808</v>
      </c>
      <c r="D15" s="106">
        <f t="shared" si="1"/>
        <v>15896.079262816525</v>
      </c>
      <c r="E15" s="106">
        <v>13473.793375808</v>
      </c>
      <c r="F15" s="106">
        <v>258.33333333333331</v>
      </c>
      <c r="G15" s="106">
        <v>0</v>
      </c>
      <c r="H15" s="106">
        <v>0</v>
      </c>
      <c r="I15" s="106">
        <v>1414.74830445984</v>
      </c>
      <c r="J15" s="106">
        <v>404.21380127423998</v>
      </c>
      <c r="K15" s="106">
        <v>404.21380127423998</v>
      </c>
      <c r="L15" s="106">
        <f t="shared" si="2"/>
        <v>2422.2858870085256</v>
      </c>
      <c r="M15" s="106"/>
      <c r="N15" s="106">
        <v>187.13601910844443</v>
      </c>
      <c r="O15" s="106">
        <v>1871.3601910844443</v>
      </c>
      <c r="P15" s="106">
        <v>363.78967681563705</v>
      </c>
      <c r="Q15" s="106"/>
      <c r="R15" s="106">
        <f t="shared" si="3"/>
        <v>18377.588503158178</v>
      </c>
      <c r="S15" s="106">
        <f t="shared" si="4"/>
        <v>18377.588503158178</v>
      </c>
      <c r="T15" s="106" t="s">
        <v>1232</v>
      </c>
    </row>
    <row r="16" spans="1:20" ht="15.75" thickBot="1">
      <c r="A16" s="239" t="s">
        <v>1231</v>
      </c>
      <c r="B16" s="114">
        <v>1</v>
      </c>
      <c r="C16" s="106">
        <f t="shared" si="0"/>
        <v>14423.69</v>
      </c>
      <c r="D16" s="106">
        <f t="shared" si="1"/>
        <v>17019.279248888888</v>
      </c>
      <c r="E16" s="106">
        <v>14423.69</v>
      </c>
      <c r="F16" s="106">
        <v>0</v>
      </c>
      <c r="G16" s="106">
        <v>0</v>
      </c>
      <c r="H16" s="106">
        <v>0</v>
      </c>
      <c r="I16" s="106">
        <v>1514.4874499999999</v>
      </c>
      <c r="J16" s="106">
        <v>432.71070000000003</v>
      </c>
      <c r="K16" s="106">
        <v>432.71070000000003</v>
      </c>
      <c r="L16" s="106">
        <f t="shared" si="2"/>
        <v>2595.5892488888885</v>
      </c>
      <c r="M16" s="106"/>
      <c r="N16" s="106">
        <v>200.32902777777778</v>
      </c>
      <c r="O16" s="106">
        <v>2003.2902777777779</v>
      </c>
      <c r="P16" s="106">
        <v>391.96994333333328</v>
      </c>
      <c r="Q16" s="106"/>
      <c r="R16" s="106">
        <f t="shared" si="3"/>
        <v>19399.188098888892</v>
      </c>
      <c r="S16" s="106">
        <f t="shared" si="4"/>
        <v>19399.188098888892</v>
      </c>
      <c r="T16" s="106" t="s">
        <v>1232</v>
      </c>
    </row>
    <row r="17" spans="1:20" ht="23.25" thickBot="1">
      <c r="A17" s="239" t="s">
        <v>1233</v>
      </c>
      <c r="B17" s="114">
        <v>1</v>
      </c>
      <c r="C17" s="106">
        <f t="shared" si="0"/>
        <v>17550</v>
      </c>
      <c r="D17" s="106">
        <f t="shared" si="1"/>
        <v>20715.967140000001</v>
      </c>
      <c r="E17" s="106">
        <v>17550</v>
      </c>
      <c r="F17" s="106">
        <v>0</v>
      </c>
      <c r="G17" s="106">
        <v>0</v>
      </c>
      <c r="H17" s="106">
        <v>0</v>
      </c>
      <c r="I17" s="106">
        <v>1842.75</v>
      </c>
      <c r="J17" s="106">
        <v>526.5</v>
      </c>
      <c r="K17" s="106">
        <v>526.5</v>
      </c>
      <c r="L17" s="106">
        <f t="shared" si="2"/>
        <v>3165.9671399999997</v>
      </c>
      <c r="M17" s="106"/>
      <c r="N17" s="106">
        <v>243.75</v>
      </c>
      <c r="O17" s="106">
        <v>2437.5</v>
      </c>
      <c r="P17" s="106">
        <v>484.71713999999974</v>
      </c>
      <c r="Q17" s="106"/>
      <c r="R17" s="106">
        <f t="shared" si="3"/>
        <v>23611.717140000001</v>
      </c>
      <c r="S17" s="106">
        <f t="shared" si="4"/>
        <v>23611.717140000001</v>
      </c>
      <c r="T17" s="106" t="s">
        <v>1232</v>
      </c>
    </row>
    <row r="18" spans="1:20" ht="15.75" thickBot="1">
      <c r="A18" s="239" t="s">
        <v>1234</v>
      </c>
      <c r="B18" s="114">
        <v>4</v>
      </c>
      <c r="C18" s="106">
        <f t="shared" si="0"/>
        <v>12612.039455218744</v>
      </c>
      <c r="D18" s="106">
        <f t="shared" si="1"/>
        <v>14877.103126937542</v>
      </c>
      <c r="E18" s="106">
        <v>12612.039455218744</v>
      </c>
      <c r="F18" s="106">
        <v>258.33333333333331</v>
      </c>
      <c r="G18" s="106">
        <v>0</v>
      </c>
      <c r="H18" s="106">
        <v>0</v>
      </c>
      <c r="I18" s="106">
        <v>1324.2641427979681</v>
      </c>
      <c r="J18" s="106">
        <v>378.36118365656233</v>
      </c>
      <c r="K18" s="106">
        <v>378.36118365656233</v>
      </c>
      <c r="L18" s="106">
        <f t="shared" si="2"/>
        <v>2265.0636717187972</v>
      </c>
      <c r="M18" s="106"/>
      <c r="N18" s="106">
        <v>175.16721465581588</v>
      </c>
      <c r="O18" s="106">
        <v>1751.6721465581588</v>
      </c>
      <c r="P18" s="106">
        <v>338.22431050482254</v>
      </c>
      <c r="Q18" s="106"/>
      <c r="R18" s="106">
        <f t="shared" si="3"/>
        <v>17216.422970381966</v>
      </c>
      <c r="S18" s="106">
        <f t="shared" si="4"/>
        <v>68865.691881527862</v>
      </c>
      <c r="T18" s="106" t="s">
        <v>1232</v>
      </c>
    </row>
    <row r="19" spans="1:20" ht="23.25" thickBot="1">
      <c r="A19" s="239" t="s">
        <v>1235</v>
      </c>
      <c r="B19" s="114">
        <v>1</v>
      </c>
      <c r="C19" s="106">
        <f t="shared" si="0"/>
        <v>6046.2764376000005</v>
      </c>
      <c r="D19" s="106">
        <f t="shared" si="1"/>
        <v>7043.076190623734</v>
      </c>
      <c r="E19" s="106">
        <v>6046.2764376000005</v>
      </c>
      <c r="F19" s="106">
        <v>258.33333333333331</v>
      </c>
      <c r="G19" s="106">
        <v>1000</v>
      </c>
      <c r="H19" s="106">
        <v>50</v>
      </c>
      <c r="I19" s="106">
        <v>634.85902594800007</v>
      </c>
      <c r="J19" s="106">
        <v>181.38829312799999</v>
      </c>
      <c r="K19" s="106">
        <v>181.38829312799999</v>
      </c>
      <c r="L19" s="106">
        <f t="shared" si="2"/>
        <v>996.7997530237335</v>
      </c>
      <c r="M19" s="106"/>
      <c r="N19" s="106">
        <v>83.976061633333345</v>
      </c>
      <c r="O19" s="106">
        <v>839.76061633333336</v>
      </c>
      <c r="P19" s="106">
        <v>73.063075057066783</v>
      </c>
      <c r="Q19" s="106"/>
      <c r="R19" s="106">
        <f t="shared" si="3"/>
        <v>9349.0451361610667</v>
      </c>
      <c r="S19" s="106">
        <f t="shared" si="4"/>
        <v>9349.0451361610667</v>
      </c>
      <c r="T19" s="106" t="s">
        <v>1236</v>
      </c>
    </row>
    <row r="20" spans="1:20" ht="23.25" thickBot="1">
      <c r="A20" s="239" t="s">
        <v>1235</v>
      </c>
      <c r="B20" s="114">
        <v>1</v>
      </c>
      <c r="C20" s="106">
        <f t="shared" si="0"/>
        <v>6215.0647307280015</v>
      </c>
      <c r="D20" s="106">
        <f t="shared" si="1"/>
        <v>7240.2021627424474</v>
      </c>
      <c r="E20" s="106">
        <v>6215.0647307280015</v>
      </c>
      <c r="F20" s="106">
        <v>258.33333333333331</v>
      </c>
      <c r="G20" s="106">
        <v>1000</v>
      </c>
      <c r="H20" s="106">
        <v>50</v>
      </c>
      <c r="I20" s="106">
        <v>652.58179672644007</v>
      </c>
      <c r="J20" s="106">
        <v>186.45194192184002</v>
      </c>
      <c r="K20" s="106">
        <v>186.45194192184002</v>
      </c>
      <c r="L20" s="106">
        <f t="shared" si="2"/>
        <v>1025.1374320144455</v>
      </c>
      <c r="M20" s="106"/>
      <c r="N20" s="106">
        <v>86.320343482333342</v>
      </c>
      <c r="O20" s="106">
        <v>863.20343482333362</v>
      </c>
      <c r="P20" s="106">
        <v>75.613653708778642</v>
      </c>
      <c r="Q20" s="106"/>
      <c r="R20" s="106">
        <f t="shared" si="3"/>
        <v>9574.0211766458997</v>
      </c>
      <c r="S20" s="106">
        <f t="shared" si="4"/>
        <v>9574.0211766458997</v>
      </c>
      <c r="T20" s="106" t="s">
        <v>1232</v>
      </c>
    </row>
    <row r="21" spans="1:20" ht="23.25" thickBot="1">
      <c r="A21" s="239" t="s">
        <v>1237</v>
      </c>
      <c r="B21" s="114">
        <v>1</v>
      </c>
      <c r="C21" s="106">
        <f t="shared" si="0"/>
        <v>5446.0543962720012</v>
      </c>
      <c r="D21" s="106">
        <f t="shared" si="1"/>
        <v>6342.0835376905561</v>
      </c>
      <c r="E21" s="106">
        <v>5446.0543962720012</v>
      </c>
      <c r="F21" s="106">
        <v>258.33333333333331</v>
      </c>
      <c r="G21" s="106">
        <v>1000</v>
      </c>
      <c r="H21" s="106">
        <v>50</v>
      </c>
      <c r="I21" s="106">
        <v>571.83571160856013</v>
      </c>
      <c r="J21" s="106">
        <v>163.38163188816006</v>
      </c>
      <c r="K21" s="106">
        <v>163.38163188816006</v>
      </c>
      <c r="L21" s="106">
        <f t="shared" si="2"/>
        <v>896.0291414185549</v>
      </c>
      <c r="M21" s="106"/>
      <c r="N21" s="106">
        <v>75.639644392666682</v>
      </c>
      <c r="O21" s="106">
        <v>756.39644392666685</v>
      </c>
      <c r="P21" s="106">
        <v>63.993053099221306</v>
      </c>
      <c r="Q21" s="106"/>
      <c r="R21" s="106">
        <f t="shared" si="3"/>
        <v>8549.015846408769</v>
      </c>
      <c r="S21" s="106">
        <f t="shared" si="4"/>
        <v>8549.015846408769</v>
      </c>
      <c r="T21" s="106" t="s">
        <v>1232</v>
      </c>
    </row>
    <row r="22" spans="1:20" ht="23.25" thickBot="1">
      <c r="A22" s="239" t="s">
        <v>1238</v>
      </c>
      <c r="B22" s="114">
        <v>17</v>
      </c>
      <c r="C22" s="106">
        <f t="shared" si="0"/>
        <v>7891.7609967000008</v>
      </c>
      <c r="D22" s="106">
        <f t="shared" si="1"/>
        <v>9250.0804936731129</v>
      </c>
      <c r="E22" s="106">
        <v>7891.7609967000008</v>
      </c>
      <c r="F22" s="106">
        <v>258.33333333333331</v>
      </c>
      <c r="G22" s="106">
        <v>1000</v>
      </c>
      <c r="H22" s="106">
        <v>50</v>
      </c>
      <c r="I22" s="106">
        <v>828.63490465350003</v>
      </c>
      <c r="J22" s="106">
        <v>236.75282990099993</v>
      </c>
      <c r="K22" s="106">
        <v>236.75282990099993</v>
      </c>
      <c r="L22" s="106">
        <f t="shared" si="2"/>
        <v>1358.3194969731126</v>
      </c>
      <c r="M22" s="106"/>
      <c r="N22" s="106">
        <v>109.60779162083331</v>
      </c>
      <c r="O22" s="106">
        <v>1096.0779162083338</v>
      </c>
      <c r="P22" s="106">
        <v>152.63378914394556</v>
      </c>
      <c r="Q22" s="106"/>
      <c r="R22" s="106">
        <f t="shared" si="3"/>
        <v>11860.554391461945</v>
      </c>
      <c r="S22" s="106">
        <f t="shared" si="4"/>
        <v>201629.42465485306</v>
      </c>
      <c r="T22" s="106" t="s">
        <v>1232</v>
      </c>
    </row>
    <row r="23" spans="1:20" ht="15.75" thickBot="1">
      <c r="A23" s="239" t="s">
        <v>1239</v>
      </c>
      <c r="B23" s="114">
        <v>2</v>
      </c>
      <c r="C23" s="106">
        <f t="shared" si="0"/>
        <v>10837.36425312</v>
      </c>
      <c r="D23" s="106">
        <f t="shared" si="1"/>
        <v>12778.648293522561</v>
      </c>
      <c r="E23" s="106">
        <v>10837.36425312</v>
      </c>
      <c r="F23" s="106">
        <v>258.33333333333331</v>
      </c>
      <c r="G23" s="106">
        <v>1000</v>
      </c>
      <c r="H23" s="106">
        <v>50</v>
      </c>
      <c r="I23" s="106">
        <v>1137.9232465776001</v>
      </c>
      <c r="J23" s="106">
        <v>325.12092759360002</v>
      </c>
      <c r="K23" s="106">
        <v>325.12092759360002</v>
      </c>
      <c r="L23" s="106">
        <f t="shared" si="2"/>
        <v>1941.2840404025605</v>
      </c>
      <c r="M23" s="106"/>
      <c r="N23" s="106">
        <v>150.51894796000002</v>
      </c>
      <c r="O23" s="106">
        <v>1505.1894796000004</v>
      </c>
      <c r="P23" s="106">
        <v>285.57561284256002</v>
      </c>
      <c r="Q23" s="106"/>
      <c r="R23" s="106">
        <f t="shared" si="3"/>
        <v>15875.146728620695</v>
      </c>
      <c r="S23" s="106">
        <f t="shared" si="4"/>
        <v>31750.293457241391</v>
      </c>
      <c r="T23" s="106" t="s">
        <v>1232</v>
      </c>
    </row>
    <row r="24" spans="1:20" ht="15.75" thickBot="1">
      <c r="A24" s="239" t="s">
        <v>1239</v>
      </c>
      <c r="B24" s="114">
        <v>2</v>
      </c>
      <c r="C24" s="106">
        <f t="shared" si="0"/>
        <v>9195.1103894999997</v>
      </c>
      <c r="D24" s="106">
        <f t="shared" si="1"/>
        <v>10798.796219589602</v>
      </c>
      <c r="E24" s="106">
        <v>9195.1103894999997</v>
      </c>
      <c r="F24" s="106">
        <v>258.33333333333331</v>
      </c>
      <c r="G24" s="106">
        <v>1000</v>
      </c>
      <c r="H24" s="106">
        <v>50</v>
      </c>
      <c r="I24" s="106">
        <v>965.48659089749992</v>
      </c>
      <c r="J24" s="106">
        <v>275.85331168499999</v>
      </c>
      <c r="K24" s="106">
        <v>275.85331168499999</v>
      </c>
      <c r="L24" s="106">
        <f t="shared" si="2"/>
        <v>1603.685830089602</v>
      </c>
      <c r="M24" s="106"/>
      <c r="N24" s="106">
        <v>127.70986652083332</v>
      </c>
      <c r="O24" s="106">
        <v>1277.0986652083332</v>
      </c>
      <c r="P24" s="106">
        <v>198.87729836043528</v>
      </c>
      <c r="Q24" s="106"/>
      <c r="R24" s="106">
        <f t="shared" si="3"/>
        <v>13624.322767190435</v>
      </c>
      <c r="S24" s="106">
        <f t="shared" si="4"/>
        <v>27248.64553438087</v>
      </c>
      <c r="T24" s="106" t="s">
        <v>1236</v>
      </c>
    </row>
    <row r="25" spans="1:20" ht="15.75" thickBot="1">
      <c r="A25" s="239" t="s">
        <v>1240</v>
      </c>
      <c r="B25" s="114">
        <v>1</v>
      </c>
      <c r="C25" s="106">
        <f t="shared" si="0"/>
        <v>9317.5208322000017</v>
      </c>
      <c r="D25" s="106">
        <f t="shared" si="1"/>
        <v>10947.752995349081</v>
      </c>
      <c r="E25" s="106">
        <v>9317.5208322000017</v>
      </c>
      <c r="F25" s="106">
        <v>258.33333333333331</v>
      </c>
      <c r="G25" s="106">
        <v>1000</v>
      </c>
      <c r="H25" s="106">
        <v>50</v>
      </c>
      <c r="I25" s="106">
        <v>978.33968738100009</v>
      </c>
      <c r="J25" s="106">
        <v>279.52562496600001</v>
      </c>
      <c r="K25" s="106">
        <v>279.52562496600001</v>
      </c>
      <c r="L25" s="106">
        <f t="shared" si="2"/>
        <v>1630.2321631490804</v>
      </c>
      <c r="M25" s="106"/>
      <c r="N25" s="106">
        <v>129.41001155833337</v>
      </c>
      <c r="O25" s="106">
        <v>1294.1001155833335</v>
      </c>
      <c r="P25" s="106">
        <v>206.72203600741355</v>
      </c>
      <c r="Q25" s="106"/>
      <c r="R25" s="106">
        <f t="shared" si="3"/>
        <v>13793.477265995414</v>
      </c>
      <c r="S25" s="106">
        <f t="shared" si="4"/>
        <v>13793.477265995414</v>
      </c>
      <c r="T25" s="106" t="s">
        <v>1232</v>
      </c>
    </row>
    <row r="26" spans="1:20" ht="15.75" thickBot="1">
      <c r="A26" s="239" t="s">
        <v>1240</v>
      </c>
      <c r="B26" s="114">
        <v>2</v>
      </c>
      <c r="C26" s="106">
        <f t="shared" si="0"/>
        <v>10167.591382620001</v>
      </c>
      <c r="D26" s="106">
        <f t="shared" si="1"/>
        <v>11982.1726540458</v>
      </c>
      <c r="E26" s="106">
        <v>10167.591382620001</v>
      </c>
      <c r="F26" s="106">
        <v>258.33333333333331</v>
      </c>
      <c r="G26" s="106">
        <v>1000</v>
      </c>
      <c r="H26" s="106">
        <v>50</v>
      </c>
      <c r="I26" s="106">
        <v>1067.5970951751001</v>
      </c>
      <c r="J26" s="106">
        <v>305.02774147860003</v>
      </c>
      <c r="K26" s="106">
        <v>305.02774147860003</v>
      </c>
      <c r="L26" s="106">
        <f t="shared" si="2"/>
        <v>1814.5812714257991</v>
      </c>
      <c r="M26" s="106"/>
      <c r="N26" s="106">
        <v>141.21654698083336</v>
      </c>
      <c r="O26" s="106">
        <v>1412.1654698083337</v>
      </c>
      <c r="P26" s="106">
        <v>261.19925463663202</v>
      </c>
      <c r="Q26" s="106"/>
      <c r="R26" s="106">
        <f t="shared" si="3"/>
        <v>14968.158565511434</v>
      </c>
      <c r="S26" s="106">
        <f t="shared" si="4"/>
        <v>29936.317131022868</v>
      </c>
      <c r="T26" s="106" t="s">
        <v>1232</v>
      </c>
    </row>
    <row r="27" spans="1:20" ht="15.75" thickBot="1">
      <c r="A27" s="239" t="s">
        <v>1240</v>
      </c>
      <c r="B27" s="114">
        <v>1</v>
      </c>
      <c r="C27" s="106">
        <f t="shared" si="0"/>
        <v>10167.591382620001</v>
      </c>
      <c r="D27" s="106">
        <f t="shared" si="1"/>
        <v>11982.1726540458</v>
      </c>
      <c r="E27" s="106">
        <v>10167.591382620001</v>
      </c>
      <c r="F27" s="106">
        <v>258.33333333333331</v>
      </c>
      <c r="G27" s="106">
        <v>1000</v>
      </c>
      <c r="H27" s="106">
        <v>50</v>
      </c>
      <c r="I27" s="106">
        <v>1067.5970951751001</v>
      </c>
      <c r="J27" s="106">
        <v>305.02774147860003</v>
      </c>
      <c r="K27" s="106">
        <v>305.02774147860003</v>
      </c>
      <c r="L27" s="106">
        <f t="shared" si="2"/>
        <v>1814.5812714257991</v>
      </c>
      <c r="M27" s="106"/>
      <c r="N27" s="106">
        <v>141.21654698083336</v>
      </c>
      <c r="O27" s="106">
        <v>1412.1654698083337</v>
      </c>
      <c r="P27" s="106">
        <v>261.19925463663202</v>
      </c>
      <c r="Q27" s="106"/>
      <c r="R27" s="106">
        <f t="shared" si="3"/>
        <v>14968.158565511434</v>
      </c>
      <c r="S27" s="106">
        <f t="shared" si="4"/>
        <v>14968.158565511434</v>
      </c>
      <c r="T27" s="106" t="s">
        <v>1232</v>
      </c>
    </row>
    <row r="28" spans="1:20" ht="15.75" thickBot="1">
      <c r="A28" s="239" t="s">
        <v>1240</v>
      </c>
      <c r="B28" s="114">
        <v>1</v>
      </c>
      <c r="C28" s="106">
        <f t="shared" si="0"/>
        <v>10837.3589941952</v>
      </c>
      <c r="D28" s="106">
        <f t="shared" si="1"/>
        <v>12778.642075136146</v>
      </c>
      <c r="E28" s="106">
        <v>10837.3589941952</v>
      </c>
      <c r="F28" s="106">
        <v>258.33333333333331</v>
      </c>
      <c r="G28" s="106">
        <v>1000</v>
      </c>
      <c r="H28" s="106">
        <v>50</v>
      </c>
      <c r="I28" s="106">
        <v>1137.9226943904957</v>
      </c>
      <c r="J28" s="106">
        <v>325.12076982585597</v>
      </c>
      <c r="K28" s="106">
        <v>325.12076982585597</v>
      </c>
      <c r="L28" s="106">
        <f t="shared" si="2"/>
        <v>1941.2830809409465</v>
      </c>
      <c r="M28" s="106"/>
      <c r="N28" s="106">
        <v>150.51887491937777</v>
      </c>
      <c r="O28" s="106">
        <v>1505.1887491937778</v>
      </c>
      <c r="P28" s="106">
        <v>285.57545682779096</v>
      </c>
      <c r="Q28" s="106"/>
      <c r="R28" s="106">
        <f t="shared" si="3"/>
        <v>15875.139642511689</v>
      </c>
      <c r="S28" s="106">
        <f t="shared" si="4"/>
        <v>15875.139642511689</v>
      </c>
      <c r="T28" s="106" t="s">
        <v>1236</v>
      </c>
    </row>
    <row r="29" spans="1:20" ht="15.75" thickBot="1">
      <c r="A29" s="239" t="s">
        <v>1240</v>
      </c>
      <c r="B29" s="114">
        <v>1</v>
      </c>
      <c r="C29" s="106">
        <f t="shared" si="0"/>
        <v>9317.5208322000017</v>
      </c>
      <c r="D29" s="106">
        <f t="shared" si="1"/>
        <v>10947.752995349081</v>
      </c>
      <c r="E29" s="106">
        <v>9317.5208322000017</v>
      </c>
      <c r="F29" s="106">
        <v>258.33333333333331</v>
      </c>
      <c r="G29" s="106">
        <v>1000</v>
      </c>
      <c r="H29" s="106">
        <v>50</v>
      </c>
      <c r="I29" s="106">
        <v>978.33968738100009</v>
      </c>
      <c r="J29" s="106">
        <v>279.52562496600001</v>
      </c>
      <c r="K29" s="106">
        <v>279.52562496600001</v>
      </c>
      <c r="L29" s="106">
        <f t="shared" si="2"/>
        <v>1630.2321631490804</v>
      </c>
      <c r="M29" s="106"/>
      <c r="N29" s="106">
        <v>129.41001155833337</v>
      </c>
      <c r="O29" s="106">
        <v>1294.1001155833335</v>
      </c>
      <c r="P29" s="106">
        <v>206.72203600741355</v>
      </c>
      <c r="Q29" s="106"/>
      <c r="R29" s="106">
        <f t="shared" si="3"/>
        <v>13793.477265995414</v>
      </c>
      <c r="S29" s="106">
        <f t="shared" si="4"/>
        <v>13793.477265995414</v>
      </c>
      <c r="T29" s="106" t="s">
        <v>1232</v>
      </c>
    </row>
    <row r="30" spans="1:20" ht="15.75" thickBot="1">
      <c r="A30" s="239" t="s">
        <v>1240</v>
      </c>
      <c r="B30" s="114">
        <v>1</v>
      </c>
      <c r="C30" s="106">
        <f t="shared" si="0"/>
        <v>10167.591382620001</v>
      </c>
      <c r="D30" s="106">
        <f t="shared" si="1"/>
        <v>11982.1726540458</v>
      </c>
      <c r="E30" s="106">
        <v>10167.591382620001</v>
      </c>
      <c r="F30" s="106">
        <v>258.33333333333331</v>
      </c>
      <c r="G30" s="106">
        <v>1000</v>
      </c>
      <c r="H30" s="106">
        <v>50</v>
      </c>
      <c r="I30" s="106">
        <v>1067.5970951751001</v>
      </c>
      <c r="J30" s="106">
        <v>305.02774147860003</v>
      </c>
      <c r="K30" s="106">
        <v>305.02774147860003</v>
      </c>
      <c r="L30" s="106">
        <f t="shared" si="2"/>
        <v>1814.5812714257991</v>
      </c>
      <c r="M30" s="106"/>
      <c r="N30" s="106">
        <v>141.21654698083336</v>
      </c>
      <c r="O30" s="106">
        <v>1412.1654698083337</v>
      </c>
      <c r="P30" s="106">
        <v>261.19925463663202</v>
      </c>
      <c r="Q30" s="106"/>
      <c r="R30" s="106">
        <f t="shared" si="3"/>
        <v>14968.158565511434</v>
      </c>
      <c r="S30" s="106">
        <f t="shared" si="4"/>
        <v>14968.158565511434</v>
      </c>
      <c r="T30" s="106" t="s">
        <v>1232</v>
      </c>
    </row>
    <row r="31" spans="1:20" ht="15.75" thickBot="1">
      <c r="A31" s="239" t="s">
        <v>1240</v>
      </c>
      <c r="B31" s="114">
        <v>2</v>
      </c>
      <c r="C31" s="106">
        <f t="shared" si="0"/>
        <v>10958.109977718801</v>
      </c>
      <c r="D31" s="106">
        <f t="shared" si="1"/>
        <v>12909.136873419206</v>
      </c>
      <c r="E31" s="106">
        <v>10958.109977718801</v>
      </c>
      <c r="F31" s="106">
        <v>258.33333333333331</v>
      </c>
      <c r="G31" s="106">
        <v>1000</v>
      </c>
      <c r="H31" s="106">
        <v>50</v>
      </c>
      <c r="I31" s="106">
        <v>1150.6015476604741</v>
      </c>
      <c r="J31" s="106">
        <v>328.743299331564</v>
      </c>
      <c r="K31" s="106">
        <v>328.743299331564</v>
      </c>
      <c r="L31" s="106">
        <f t="shared" si="2"/>
        <v>1951.0268957004041</v>
      </c>
      <c r="M31" s="106"/>
      <c r="N31" s="106">
        <v>152.19597191276111</v>
      </c>
      <c r="O31" s="106">
        <v>1521.9597191276114</v>
      </c>
      <c r="P31" s="106">
        <v>276.87120466003171</v>
      </c>
      <c r="Q31" s="106"/>
      <c r="R31" s="106">
        <f t="shared" si="3"/>
        <v>16025.55835307614</v>
      </c>
      <c r="S31" s="106">
        <f t="shared" si="4"/>
        <v>32051.116706152279</v>
      </c>
      <c r="T31" s="106" t="s">
        <v>1232</v>
      </c>
    </row>
    <row r="32" spans="1:20" ht="15.75" thickBot="1">
      <c r="A32" s="239" t="s">
        <v>1240</v>
      </c>
      <c r="B32" s="114">
        <v>1</v>
      </c>
      <c r="C32" s="106">
        <f t="shared" si="0"/>
        <v>10892.232570334401</v>
      </c>
      <c r="D32" s="106">
        <f t="shared" si="1"/>
        <v>12843.527030388745</v>
      </c>
      <c r="E32" s="106">
        <v>10892.232570334401</v>
      </c>
      <c r="F32" s="106">
        <v>258.33333333333331</v>
      </c>
      <c r="G32" s="106">
        <v>1000</v>
      </c>
      <c r="H32" s="106">
        <v>50</v>
      </c>
      <c r="I32" s="106">
        <v>1143.684419885112</v>
      </c>
      <c r="J32" s="106">
        <v>326.76697711003197</v>
      </c>
      <c r="K32" s="106">
        <v>326.76697711003197</v>
      </c>
      <c r="L32" s="106">
        <f t="shared" si="2"/>
        <v>1951.2944600543428</v>
      </c>
      <c r="M32" s="106"/>
      <c r="N32" s="106">
        <v>151.28100792131113</v>
      </c>
      <c r="O32" s="106">
        <v>1512.8100792131111</v>
      </c>
      <c r="P32" s="106">
        <v>287.2033729199207</v>
      </c>
      <c r="Q32" s="106"/>
      <c r="R32" s="106">
        <f t="shared" si="3"/>
        <v>15949.078737827254</v>
      </c>
      <c r="S32" s="106">
        <f t="shared" si="4"/>
        <v>15949.078737827254</v>
      </c>
      <c r="T32" s="106" t="s">
        <v>1232</v>
      </c>
    </row>
    <row r="33" spans="1:20" ht="15.75" thickBot="1">
      <c r="A33" s="239" t="s">
        <v>1240</v>
      </c>
      <c r="B33" s="114">
        <v>4</v>
      </c>
      <c r="C33" s="106">
        <f t="shared" si="0"/>
        <v>10993.0424648836</v>
      </c>
      <c r="D33" s="106">
        <f t="shared" si="1"/>
        <v>12962.729130143474</v>
      </c>
      <c r="E33" s="106">
        <v>10993.0424648836</v>
      </c>
      <c r="F33" s="106">
        <v>258.33333333333331</v>
      </c>
      <c r="G33" s="106">
        <v>1000</v>
      </c>
      <c r="H33" s="106">
        <v>50</v>
      </c>
      <c r="I33" s="106">
        <v>1154.2694588127781</v>
      </c>
      <c r="J33" s="106">
        <v>329.791273946508</v>
      </c>
      <c r="K33" s="106">
        <v>329.791273946508</v>
      </c>
      <c r="L33" s="106">
        <f t="shared" si="2"/>
        <v>1969.6866652598744</v>
      </c>
      <c r="M33" s="106"/>
      <c r="N33" s="106">
        <v>152.68114534560556</v>
      </c>
      <c r="O33" s="106">
        <v>1526.8114534560555</v>
      </c>
      <c r="P33" s="106">
        <v>290.19406645821346</v>
      </c>
      <c r="Q33" s="106"/>
      <c r="R33" s="106">
        <f t="shared" si="3"/>
        <v>16084.914470182603</v>
      </c>
      <c r="S33" s="106">
        <f t="shared" si="4"/>
        <v>64339.65788073041</v>
      </c>
      <c r="T33" s="106" t="s">
        <v>1232</v>
      </c>
    </row>
    <row r="34" spans="1:20" ht="15.75" thickBot="1">
      <c r="A34" s="239" t="s">
        <v>1240</v>
      </c>
      <c r="B34" s="114">
        <v>1</v>
      </c>
      <c r="C34" s="106">
        <f t="shared" si="0"/>
        <v>11448.925080000001</v>
      </c>
      <c r="D34" s="106">
        <f t="shared" si="1"/>
        <v>13491.572391666668</v>
      </c>
      <c r="E34" s="106">
        <v>11448.925080000001</v>
      </c>
      <c r="F34" s="106">
        <v>258.33333333333331</v>
      </c>
      <c r="G34" s="106">
        <v>1000</v>
      </c>
      <c r="H34" s="106">
        <v>50</v>
      </c>
      <c r="I34" s="106">
        <v>1202.1371334</v>
      </c>
      <c r="J34" s="106">
        <v>343.46775240000005</v>
      </c>
      <c r="K34" s="106">
        <v>343.46775240000005</v>
      </c>
      <c r="L34" s="106">
        <f t="shared" si="2"/>
        <v>2042.6473116666668</v>
      </c>
      <c r="M34" s="106"/>
      <c r="N34" s="106">
        <v>159.01284833333335</v>
      </c>
      <c r="O34" s="106">
        <v>1590.1284833333336</v>
      </c>
      <c r="P34" s="106">
        <v>293.50597999999985</v>
      </c>
      <c r="Q34" s="106"/>
      <c r="R34" s="106">
        <f t="shared" si="3"/>
        <v>16688.9783632</v>
      </c>
      <c r="S34" s="106">
        <f t="shared" si="4"/>
        <v>16688.9783632</v>
      </c>
      <c r="T34" s="106" t="s">
        <v>1232</v>
      </c>
    </row>
    <row r="35" spans="1:20" ht="15.75" thickBot="1">
      <c r="A35" s="239" t="s">
        <v>1240</v>
      </c>
      <c r="B35" s="114">
        <v>4</v>
      </c>
      <c r="C35" s="106">
        <f t="shared" si="0"/>
        <v>9954.9700047000006</v>
      </c>
      <c r="D35" s="106">
        <f t="shared" si="1"/>
        <v>11723.441501589141</v>
      </c>
      <c r="E35" s="106">
        <v>9954.9700047000006</v>
      </c>
      <c r="F35" s="106">
        <v>258.33333333333331</v>
      </c>
      <c r="G35" s="106">
        <v>1000</v>
      </c>
      <c r="H35" s="106">
        <v>50</v>
      </c>
      <c r="I35" s="106">
        <v>1045.2718504934999</v>
      </c>
      <c r="J35" s="106">
        <v>298.64910014099996</v>
      </c>
      <c r="K35" s="106">
        <v>298.64910014099996</v>
      </c>
      <c r="L35" s="106">
        <f t="shared" si="2"/>
        <v>1768.4714968891406</v>
      </c>
      <c r="M35" s="106"/>
      <c r="N35" s="106">
        <v>138.26347228750004</v>
      </c>
      <c r="O35" s="106">
        <v>1382.6347228750001</v>
      </c>
      <c r="P35" s="106">
        <v>247.57330172664049</v>
      </c>
      <c r="Q35" s="106"/>
      <c r="R35" s="106">
        <f t="shared" si="3"/>
        <v>14674.344885697974</v>
      </c>
      <c r="S35" s="106">
        <f t="shared" si="4"/>
        <v>58697.379542791896</v>
      </c>
      <c r="T35" s="106" t="s">
        <v>1232</v>
      </c>
    </row>
    <row r="36" spans="1:20" ht="15.75" thickBot="1">
      <c r="A36" s="239" t="s">
        <v>1240</v>
      </c>
      <c r="B36" s="114">
        <v>2</v>
      </c>
      <c r="C36" s="106">
        <f t="shared" si="0"/>
        <v>10167.591191310001</v>
      </c>
      <c r="D36" s="106">
        <f t="shared" si="1"/>
        <v>11951.144067302019</v>
      </c>
      <c r="E36" s="106">
        <v>10167.591191310001</v>
      </c>
      <c r="F36" s="106">
        <v>258.33333333333331</v>
      </c>
      <c r="G36" s="106">
        <v>1000</v>
      </c>
      <c r="H36" s="106">
        <v>50</v>
      </c>
      <c r="I36" s="106">
        <v>1067.5970750875501</v>
      </c>
      <c r="J36" s="106">
        <v>305.0277357393</v>
      </c>
      <c r="K36" s="106">
        <v>305.0277357393</v>
      </c>
      <c r="L36" s="106">
        <f t="shared" si="2"/>
        <v>1783.5528759920189</v>
      </c>
      <c r="M36" s="106"/>
      <c r="N36" s="106">
        <v>141.21654432375001</v>
      </c>
      <c r="O36" s="106">
        <v>1412.1654432375001</v>
      </c>
      <c r="P36" s="106">
        <v>230.17088843076877</v>
      </c>
      <c r="Q36" s="106"/>
      <c r="R36" s="106">
        <f t="shared" si="3"/>
        <v>14937.129947201505</v>
      </c>
      <c r="S36" s="106">
        <f t="shared" si="4"/>
        <v>29874.259894403011</v>
      </c>
      <c r="T36" s="106" t="s">
        <v>1232</v>
      </c>
    </row>
    <row r="37" spans="1:20" ht="15.75" thickBot="1">
      <c r="A37" s="239" t="s">
        <v>1240</v>
      </c>
      <c r="B37" s="114">
        <v>2</v>
      </c>
      <c r="C37" s="106">
        <f t="shared" si="0"/>
        <v>10167.591382620001</v>
      </c>
      <c r="D37" s="106">
        <f t="shared" si="1"/>
        <v>11982.1726540458</v>
      </c>
      <c r="E37" s="106">
        <v>10167.591382620001</v>
      </c>
      <c r="F37" s="106">
        <v>258.33333333333331</v>
      </c>
      <c r="G37" s="106">
        <v>1000</v>
      </c>
      <c r="H37" s="106">
        <v>50</v>
      </c>
      <c r="I37" s="106">
        <v>1067.5970951751001</v>
      </c>
      <c r="J37" s="106">
        <v>305.02774147860003</v>
      </c>
      <c r="K37" s="106">
        <v>305.02774147860003</v>
      </c>
      <c r="L37" s="106">
        <f t="shared" si="2"/>
        <v>1814.5812714257991</v>
      </c>
      <c r="M37" s="106"/>
      <c r="N37" s="106">
        <v>141.21654698083336</v>
      </c>
      <c r="O37" s="106">
        <v>1412.1654698083337</v>
      </c>
      <c r="P37" s="106">
        <v>261.19925463663202</v>
      </c>
      <c r="Q37" s="106"/>
      <c r="R37" s="106">
        <f t="shared" si="3"/>
        <v>14968.158565511434</v>
      </c>
      <c r="S37" s="106">
        <f t="shared" si="4"/>
        <v>29936.317131022868</v>
      </c>
      <c r="T37" s="106" t="s">
        <v>1232</v>
      </c>
    </row>
    <row r="38" spans="1:20" ht="15.75" thickBot="1">
      <c r="A38" s="239" t="s">
        <v>1240</v>
      </c>
      <c r="B38" s="114">
        <v>2</v>
      </c>
      <c r="C38" s="106">
        <f t="shared" si="0"/>
        <v>10834.588703511401</v>
      </c>
      <c r="D38" s="106">
        <f t="shared" si="1"/>
        <v>12758.483915966999</v>
      </c>
      <c r="E38" s="106">
        <v>10834.588703511401</v>
      </c>
      <c r="F38" s="106">
        <v>258.33333333333331</v>
      </c>
      <c r="G38" s="106">
        <v>500</v>
      </c>
      <c r="H38" s="106">
        <v>25</v>
      </c>
      <c r="I38" s="106">
        <v>1137.631813868697</v>
      </c>
      <c r="J38" s="106">
        <v>325.03766110534201</v>
      </c>
      <c r="K38" s="106">
        <v>325.03766110534201</v>
      </c>
      <c r="L38" s="106">
        <f t="shared" si="2"/>
        <v>1923.8952124555979</v>
      </c>
      <c r="M38" s="106"/>
      <c r="N38" s="106">
        <v>150.48039865988056</v>
      </c>
      <c r="O38" s="106">
        <v>1504.8039865988057</v>
      </c>
      <c r="P38" s="106">
        <v>268.61082719691154</v>
      </c>
      <c r="Q38" s="106"/>
      <c r="R38" s="106">
        <f t="shared" si="3"/>
        <v>15329.524385379713</v>
      </c>
      <c r="S38" s="106">
        <f t="shared" si="4"/>
        <v>30659.048770759426</v>
      </c>
      <c r="T38" s="106" t="s">
        <v>1232</v>
      </c>
    </row>
    <row r="39" spans="1:20" ht="15.75" thickBot="1">
      <c r="A39" s="239" t="s">
        <v>1240</v>
      </c>
      <c r="B39" s="114">
        <v>7</v>
      </c>
      <c r="C39" s="106">
        <f t="shared" si="0"/>
        <v>10218.804288024916</v>
      </c>
      <c r="D39" s="106">
        <f t="shared" si="1"/>
        <v>12012.789396492175</v>
      </c>
      <c r="E39" s="106">
        <v>10218.804288024916</v>
      </c>
      <c r="F39" s="106">
        <v>258.33333333333331</v>
      </c>
      <c r="G39" s="106">
        <v>857.14285714285722</v>
      </c>
      <c r="H39" s="106">
        <v>42.857142857142861</v>
      </c>
      <c r="I39" s="106">
        <v>1072.9744502426161</v>
      </c>
      <c r="J39" s="106">
        <v>306.56412864074747</v>
      </c>
      <c r="K39" s="106">
        <v>306.56412864074747</v>
      </c>
      <c r="L39" s="106">
        <f t="shared" si="2"/>
        <v>1793.9851084672596</v>
      </c>
      <c r="M39" s="106"/>
      <c r="N39" s="106">
        <v>141.92783733367938</v>
      </c>
      <c r="O39" s="106">
        <v>1419.2783733367939</v>
      </c>
      <c r="P39" s="106">
        <v>232.77889779678625</v>
      </c>
      <c r="Q39" s="106"/>
      <c r="R39" s="106">
        <f t="shared" si="3"/>
        <v>14857.225437349622</v>
      </c>
      <c r="S39" s="106">
        <f t="shared" si="4"/>
        <v>104000.57806144735</v>
      </c>
      <c r="T39" s="106" t="s">
        <v>1232</v>
      </c>
    </row>
    <row r="40" spans="1:20" ht="15.75" thickBot="1">
      <c r="A40" s="239" t="s">
        <v>1240</v>
      </c>
      <c r="B40" s="114">
        <v>1</v>
      </c>
      <c r="C40" s="106">
        <f t="shared" si="0"/>
        <v>13512.884420855602</v>
      </c>
      <c r="D40" s="106">
        <f t="shared" si="1"/>
        <v>15942.30225186059</v>
      </c>
      <c r="E40" s="106">
        <v>13512.884420855602</v>
      </c>
      <c r="F40" s="106">
        <v>258.33333333333331</v>
      </c>
      <c r="G40" s="106">
        <v>0</v>
      </c>
      <c r="H40" s="106">
        <v>0</v>
      </c>
      <c r="I40" s="106">
        <v>1418.8528641898381</v>
      </c>
      <c r="J40" s="106">
        <v>405.386532625668</v>
      </c>
      <c r="K40" s="106">
        <v>405.386532625668</v>
      </c>
      <c r="L40" s="106">
        <f t="shared" si="2"/>
        <v>2429.4178310049888</v>
      </c>
      <c r="M40" s="106"/>
      <c r="N40" s="106">
        <v>187.67895028966112</v>
      </c>
      <c r="O40" s="106">
        <v>1876.7895028966113</v>
      </c>
      <c r="P40" s="106">
        <v>364.94937781871596</v>
      </c>
      <c r="Q40" s="106"/>
      <c r="R40" s="106">
        <f t="shared" si="3"/>
        <v>18430.261514635098</v>
      </c>
      <c r="S40" s="106">
        <f t="shared" si="4"/>
        <v>18430.261514635098</v>
      </c>
      <c r="T40" s="106" t="s">
        <v>1232</v>
      </c>
    </row>
    <row r="41" spans="1:20" ht="15.75" thickBot="1">
      <c r="A41" s="239" t="s">
        <v>1240</v>
      </c>
      <c r="B41" s="114">
        <v>3</v>
      </c>
      <c r="C41" s="106">
        <f t="shared" si="0"/>
        <v>10836.351693660536</v>
      </c>
      <c r="D41" s="106">
        <f t="shared" si="1"/>
        <v>12775.939637346772</v>
      </c>
      <c r="E41" s="106">
        <v>10836.351693660536</v>
      </c>
      <c r="F41" s="106">
        <v>258.33333333333331</v>
      </c>
      <c r="G41" s="106">
        <v>1000</v>
      </c>
      <c r="H41" s="106">
        <v>50</v>
      </c>
      <c r="I41" s="106">
        <v>1137.8169278343562</v>
      </c>
      <c r="J41" s="106">
        <v>325.09055080981597</v>
      </c>
      <c r="K41" s="106">
        <v>325.09055080981597</v>
      </c>
      <c r="L41" s="106">
        <f t="shared" si="2"/>
        <v>1939.5879436862358</v>
      </c>
      <c r="M41" s="106"/>
      <c r="N41" s="106">
        <v>150.50488463417409</v>
      </c>
      <c r="O41" s="106">
        <v>1505.0488463417407</v>
      </c>
      <c r="P41" s="106">
        <v>284.03421271032101</v>
      </c>
      <c r="Q41" s="106"/>
      <c r="R41" s="106">
        <f t="shared" si="3"/>
        <v>15872.271000134095</v>
      </c>
      <c r="S41" s="106">
        <f t="shared" si="4"/>
        <v>47616.813000402282</v>
      </c>
      <c r="T41" s="106" t="s">
        <v>1232</v>
      </c>
    </row>
    <row r="42" spans="1:20" ht="15.75" thickBot="1">
      <c r="A42" s="239" t="s">
        <v>1240</v>
      </c>
      <c r="B42" s="114">
        <v>1</v>
      </c>
      <c r="C42" s="106">
        <f t="shared" si="0"/>
        <v>10895.32963</v>
      </c>
      <c r="D42" s="106">
        <f t="shared" si="1"/>
        <v>12847.189131384444</v>
      </c>
      <c r="E42" s="106">
        <v>10895.32963</v>
      </c>
      <c r="F42" s="106">
        <v>258.33333333333331</v>
      </c>
      <c r="G42" s="106">
        <v>1000</v>
      </c>
      <c r="H42" s="106">
        <v>50</v>
      </c>
      <c r="I42" s="106">
        <v>1144.00961115</v>
      </c>
      <c r="J42" s="106">
        <v>326.85988889999999</v>
      </c>
      <c r="K42" s="106">
        <v>326.85988889999999</v>
      </c>
      <c r="L42" s="106">
        <f t="shared" si="2"/>
        <v>1951.8595013844445</v>
      </c>
      <c r="M42" s="106"/>
      <c r="N42" s="106">
        <v>151.32402263888889</v>
      </c>
      <c r="O42" s="106">
        <v>1513.2402263888889</v>
      </c>
      <c r="P42" s="106">
        <v>287.29525235666671</v>
      </c>
      <c r="Q42" s="106"/>
      <c r="R42" s="106">
        <f t="shared" si="3"/>
        <v>15953.25185366778</v>
      </c>
      <c r="S42" s="106">
        <f t="shared" si="4"/>
        <v>15953.25185366778</v>
      </c>
      <c r="T42" s="106" t="s">
        <v>1236</v>
      </c>
    </row>
    <row r="43" spans="1:20" ht="15.75" thickBot="1">
      <c r="A43" s="239" t="s">
        <v>1240</v>
      </c>
      <c r="B43" s="114">
        <v>1</v>
      </c>
      <c r="C43" s="106">
        <f t="shared" si="0"/>
        <v>9317.5208322000017</v>
      </c>
      <c r="D43" s="106">
        <f t="shared" si="1"/>
        <v>10947.752995349081</v>
      </c>
      <c r="E43" s="106">
        <v>9317.5208322000017</v>
      </c>
      <c r="F43" s="106">
        <v>258.33333333333331</v>
      </c>
      <c r="G43" s="106">
        <v>1000</v>
      </c>
      <c r="H43" s="106">
        <v>50</v>
      </c>
      <c r="I43" s="106">
        <v>978.33968738100009</v>
      </c>
      <c r="J43" s="106">
        <v>279.52562496600001</v>
      </c>
      <c r="K43" s="106">
        <v>279.52562496600001</v>
      </c>
      <c r="L43" s="106">
        <f t="shared" si="2"/>
        <v>1630.2321631490804</v>
      </c>
      <c r="M43" s="106"/>
      <c r="N43" s="106">
        <v>129.41001155833337</v>
      </c>
      <c r="O43" s="106">
        <v>1294.1001155833335</v>
      </c>
      <c r="P43" s="106">
        <v>206.72203600741355</v>
      </c>
      <c r="Q43" s="106"/>
      <c r="R43" s="106">
        <f t="shared" si="3"/>
        <v>13793.477265995414</v>
      </c>
      <c r="S43" s="106">
        <f t="shared" si="4"/>
        <v>13793.477265995414</v>
      </c>
      <c r="T43" s="106" t="s">
        <v>1232</v>
      </c>
    </row>
    <row r="44" spans="1:20" ht="15.75" thickBot="1">
      <c r="A44" s="239" t="s">
        <v>1240</v>
      </c>
      <c r="B44" s="114">
        <v>7</v>
      </c>
      <c r="C44" s="106">
        <f t="shared" si="0"/>
        <v>10506.415980771544</v>
      </c>
      <c r="D44" s="106">
        <f t="shared" si="1"/>
        <v>12346.172548668128</v>
      </c>
      <c r="E44" s="106">
        <v>10506.415980771544</v>
      </c>
      <c r="F44" s="106">
        <v>258.33333333333331</v>
      </c>
      <c r="G44" s="106">
        <v>1000</v>
      </c>
      <c r="H44" s="106">
        <v>50</v>
      </c>
      <c r="I44" s="106">
        <v>1103.1736779810119</v>
      </c>
      <c r="J44" s="106">
        <v>315.19247942314632</v>
      </c>
      <c r="K44" s="106">
        <v>315.19247942314632</v>
      </c>
      <c r="L44" s="106">
        <f t="shared" si="2"/>
        <v>1839.7565678965843</v>
      </c>
      <c r="M44" s="106"/>
      <c r="N44" s="106">
        <v>145.92244417738254</v>
      </c>
      <c r="O44" s="106">
        <v>1459.2244417738254</v>
      </c>
      <c r="P44" s="106">
        <v>234.60968194537656</v>
      </c>
      <c r="Q44" s="106"/>
      <c r="R44" s="106">
        <f t="shared" si="3"/>
        <v>15388.064518828767</v>
      </c>
      <c r="S44" s="106">
        <f t="shared" si="4"/>
        <v>107716.45163180138</v>
      </c>
      <c r="T44" s="106" t="s">
        <v>1232</v>
      </c>
    </row>
    <row r="45" spans="1:20" ht="15.75" thickBot="1">
      <c r="A45" s="239" t="s">
        <v>1240</v>
      </c>
      <c r="B45" s="114">
        <v>3</v>
      </c>
      <c r="C45" s="106">
        <f t="shared" si="0"/>
        <v>9482.5967959800018</v>
      </c>
      <c r="D45" s="106">
        <f t="shared" si="1"/>
        <v>11148.627878060843</v>
      </c>
      <c r="E45" s="106">
        <v>9482.5967959800018</v>
      </c>
      <c r="F45" s="106">
        <v>258.33333333333331</v>
      </c>
      <c r="G45" s="106">
        <v>1000</v>
      </c>
      <c r="H45" s="106">
        <v>50</v>
      </c>
      <c r="I45" s="106">
        <v>995.67266357790015</v>
      </c>
      <c r="J45" s="106">
        <v>284.4779038794</v>
      </c>
      <c r="K45" s="106">
        <v>284.4779038794</v>
      </c>
      <c r="L45" s="106">
        <f t="shared" si="2"/>
        <v>1666.0310820808415</v>
      </c>
      <c r="M45" s="106"/>
      <c r="N45" s="106">
        <v>131.70273327750002</v>
      </c>
      <c r="O45" s="106">
        <v>1317.0273327750003</v>
      </c>
      <c r="P45" s="106">
        <v>217.30101602834108</v>
      </c>
      <c r="Q45" s="106"/>
      <c r="R45" s="106">
        <f t="shared" si="3"/>
        <v>14021.589682730877</v>
      </c>
      <c r="S45" s="106">
        <f t="shared" si="4"/>
        <v>42064.769048192633</v>
      </c>
      <c r="T45" s="106" t="s">
        <v>1232</v>
      </c>
    </row>
    <row r="46" spans="1:20" ht="15.75" thickBot="1">
      <c r="A46" s="239" t="s">
        <v>1240</v>
      </c>
      <c r="B46" s="114">
        <v>1</v>
      </c>
      <c r="C46" s="106">
        <f t="shared" si="0"/>
        <v>7845.8402400000004</v>
      </c>
      <c r="D46" s="106">
        <f t="shared" si="1"/>
        <v>9195.1189872943869</v>
      </c>
      <c r="E46" s="106">
        <v>7845.8402400000004</v>
      </c>
      <c r="F46" s="106">
        <v>258.33333333333331</v>
      </c>
      <c r="G46" s="106">
        <v>1000</v>
      </c>
      <c r="H46" s="106">
        <v>50</v>
      </c>
      <c r="I46" s="106">
        <v>823.81322520000003</v>
      </c>
      <c r="J46" s="106">
        <v>235.37520719999998</v>
      </c>
      <c r="K46" s="106">
        <v>235.37520719999998</v>
      </c>
      <c r="L46" s="106">
        <f t="shared" si="2"/>
        <v>1349.278747294386</v>
      </c>
      <c r="M46" s="106"/>
      <c r="N46" s="106">
        <v>108.97000333333334</v>
      </c>
      <c r="O46" s="106">
        <v>1089.7000333333333</v>
      </c>
      <c r="P46" s="106">
        <v>150.60871062771935</v>
      </c>
      <c r="Q46" s="106"/>
      <c r="R46" s="106">
        <f t="shared" si="3"/>
        <v>11798.01596022772</v>
      </c>
      <c r="S46" s="106">
        <f t="shared" si="4"/>
        <v>11798.01596022772</v>
      </c>
      <c r="T46" s="106" t="s">
        <v>1232</v>
      </c>
    </row>
    <row r="47" spans="1:20" ht="15.75" thickBot="1">
      <c r="A47" s="239" t="s">
        <v>1240</v>
      </c>
      <c r="B47" s="114">
        <v>1</v>
      </c>
      <c r="C47" s="106">
        <f t="shared" si="0"/>
        <v>10166.78830398</v>
      </c>
      <c r="D47" s="106">
        <f t="shared" si="1"/>
        <v>11981.195417118481</v>
      </c>
      <c r="E47" s="106">
        <v>10166.78830398</v>
      </c>
      <c r="F47" s="106">
        <v>258.33333333333331</v>
      </c>
      <c r="G47" s="106">
        <v>1000</v>
      </c>
      <c r="H47" s="106">
        <v>50</v>
      </c>
      <c r="I47" s="106">
        <v>1067.5127719179</v>
      </c>
      <c r="J47" s="106">
        <v>305.0036491194</v>
      </c>
      <c r="K47" s="106">
        <v>305.0036491194</v>
      </c>
      <c r="L47" s="106">
        <f t="shared" si="2"/>
        <v>1814.407113138481</v>
      </c>
      <c r="M47" s="106"/>
      <c r="N47" s="106">
        <v>141.20539311083334</v>
      </c>
      <c r="O47" s="106">
        <v>1412.0539311083332</v>
      </c>
      <c r="P47" s="106">
        <v>261.14778891931456</v>
      </c>
      <c r="Q47" s="106"/>
      <c r="R47" s="106">
        <f t="shared" si="3"/>
        <v>14967.048820608516</v>
      </c>
      <c r="S47" s="106">
        <f t="shared" si="4"/>
        <v>14967.048820608516</v>
      </c>
      <c r="T47" s="106" t="s">
        <v>1232</v>
      </c>
    </row>
    <row r="48" spans="1:20" ht="15.75" thickBot="1">
      <c r="A48" s="239" t="s">
        <v>1240</v>
      </c>
      <c r="B48" s="114">
        <v>11</v>
      </c>
      <c r="C48" s="106">
        <f t="shared" si="0"/>
        <v>9912.9489683940355</v>
      </c>
      <c r="D48" s="106">
        <f t="shared" si="1"/>
        <v>11649.799283185865</v>
      </c>
      <c r="E48" s="106">
        <v>9912.9489683940355</v>
      </c>
      <c r="F48" s="106">
        <v>258.33333333333331</v>
      </c>
      <c r="G48" s="106">
        <v>1000</v>
      </c>
      <c r="H48" s="106">
        <v>45.833333333333336</v>
      </c>
      <c r="I48" s="106">
        <v>1040.8596416813741</v>
      </c>
      <c r="J48" s="106">
        <v>297.38846905182106</v>
      </c>
      <c r="K48" s="106">
        <v>297.38846905182106</v>
      </c>
      <c r="L48" s="106">
        <f t="shared" si="2"/>
        <v>1736.8503147918284</v>
      </c>
      <c r="M48" s="106"/>
      <c r="N48" s="106">
        <v>137.67984678325053</v>
      </c>
      <c r="O48" s="106">
        <v>1376.7984678325056</v>
      </c>
      <c r="P48" s="106">
        <v>222.37200017607236</v>
      </c>
      <c r="Q48" s="106"/>
      <c r="R48" s="106">
        <f t="shared" si="3"/>
        <v>14589.602529637548</v>
      </c>
      <c r="S48" s="106">
        <f t="shared" si="4"/>
        <v>160485.62782601302</v>
      </c>
      <c r="T48" s="106" t="s">
        <v>1232</v>
      </c>
    </row>
    <row r="49" spans="1:20" ht="15.75" thickBot="1">
      <c r="A49" s="239" t="s">
        <v>1240</v>
      </c>
      <c r="B49" s="114">
        <v>6</v>
      </c>
      <c r="C49" s="106">
        <f t="shared" si="0"/>
        <v>9171.9899779899988</v>
      </c>
      <c r="D49" s="106">
        <f t="shared" si="1"/>
        <v>10779.476584687267</v>
      </c>
      <c r="E49" s="106">
        <v>9171.9899779899988</v>
      </c>
      <c r="F49" s="106">
        <v>258.33333333333331</v>
      </c>
      <c r="G49" s="106">
        <v>1000</v>
      </c>
      <c r="H49" s="106">
        <v>50</v>
      </c>
      <c r="I49" s="106">
        <v>963.05894768895007</v>
      </c>
      <c r="J49" s="106">
        <v>275.15969933970001</v>
      </c>
      <c r="K49" s="106">
        <v>275.15969933970001</v>
      </c>
      <c r="L49" s="106">
        <f t="shared" si="2"/>
        <v>1607.4866066972686</v>
      </c>
      <c r="M49" s="106"/>
      <c r="N49" s="106">
        <v>127.38874969430556</v>
      </c>
      <c r="O49" s="106">
        <v>1273.8874969430556</v>
      </c>
      <c r="P49" s="106">
        <v>206.21036005990746</v>
      </c>
      <c r="Q49" s="106"/>
      <c r="R49" s="106">
        <f t="shared" si="3"/>
        <v>13601.188264388951</v>
      </c>
      <c r="S49" s="106">
        <f t="shared" si="4"/>
        <v>81607.1295863337</v>
      </c>
      <c r="T49" s="106" t="s">
        <v>1232</v>
      </c>
    </row>
    <row r="50" spans="1:20" ht="15.75" thickBot="1">
      <c r="A50" s="239" t="s">
        <v>1240</v>
      </c>
      <c r="B50" s="114">
        <v>4</v>
      </c>
      <c r="C50" s="106">
        <f t="shared" si="0"/>
        <v>10063.167293465001</v>
      </c>
      <c r="D50" s="106">
        <f t="shared" si="1"/>
        <v>11845.194347903527</v>
      </c>
      <c r="E50" s="106">
        <v>10063.167293465001</v>
      </c>
      <c r="F50" s="106">
        <v>258.33333333333331</v>
      </c>
      <c r="G50" s="106">
        <v>1000</v>
      </c>
      <c r="H50" s="106">
        <v>50</v>
      </c>
      <c r="I50" s="106">
        <v>1056.6325658138251</v>
      </c>
      <c r="J50" s="106">
        <v>301.89501880394999</v>
      </c>
      <c r="K50" s="106">
        <v>301.89501880394999</v>
      </c>
      <c r="L50" s="106">
        <f t="shared" si="2"/>
        <v>1782.0270544385257</v>
      </c>
      <c r="M50" s="106"/>
      <c r="N50" s="106">
        <v>139.76621240923615</v>
      </c>
      <c r="O50" s="106">
        <v>1397.6621240923614</v>
      </c>
      <c r="P50" s="106">
        <v>244.59871793692818</v>
      </c>
      <c r="Q50" s="106"/>
      <c r="R50" s="106">
        <f t="shared" si="3"/>
        <v>14813.950284658587</v>
      </c>
      <c r="S50" s="106">
        <f t="shared" si="4"/>
        <v>59255.80113863435</v>
      </c>
      <c r="T50" s="106" t="s">
        <v>1232</v>
      </c>
    </row>
    <row r="51" spans="1:20" ht="15.75" thickBot="1">
      <c r="A51" s="239" t="s">
        <v>1240</v>
      </c>
      <c r="B51" s="114">
        <v>1</v>
      </c>
      <c r="C51" s="106">
        <f t="shared" si="0"/>
        <v>9317.5208322000017</v>
      </c>
      <c r="D51" s="106">
        <f t="shared" si="1"/>
        <v>10947.752995349081</v>
      </c>
      <c r="E51" s="106">
        <v>9317.5208322000017</v>
      </c>
      <c r="F51" s="106">
        <v>258.33333333333331</v>
      </c>
      <c r="G51" s="106">
        <v>1000</v>
      </c>
      <c r="H51" s="106">
        <v>50</v>
      </c>
      <c r="I51" s="106">
        <v>978.33968738100009</v>
      </c>
      <c r="J51" s="106">
        <v>279.52562496600001</v>
      </c>
      <c r="K51" s="106">
        <v>279.52562496600001</v>
      </c>
      <c r="L51" s="106">
        <f t="shared" si="2"/>
        <v>1630.2321631490804</v>
      </c>
      <c r="M51" s="106"/>
      <c r="N51" s="106">
        <v>129.41001155833337</v>
      </c>
      <c r="O51" s="106">
        <v>1294.1001155833335</v>
      </c>
      <c r="P51" s="106">
        <v>206.72203600741355</v>
      </c>
      <c r="Q51" s="106"/>
      <c r="R51" s="106">
        <f t="shared" si="3"/>
        <v>13793.477265995414</v>
      </c>
      <c r="S51" s="106">
        <f t="shared" si="4"/>
        <v>13793.477265995414</v>
      </c>
      <c r="T51" s="106" t="s">
        <v>1232</v>
      </c>
    </row>
    <row r="52" spans="1:20" ht="15.75" thickBot="1">
      <c r="A52" s="239" t="s">
        <v>1240</v>
      </c>
      <c r="B52" s="114">
        <v>1</v>
      </c>
      <c r="C52" s="106">
        <f t="shared" si="0"/>
        <v>9317.5208322000017</v>
      </c>
      <c r="D52" s="106">
        <f t="shared" si="1"/>
        <v>10947.752995349081</v>
      </c>
      <c r="E52" s="106">
        <v>9317.5208322000017</v>
      </c>
      <c r="F52" s="106">
        <v>258.33333333333331</v>
      </c>
      <c r="G52" s="106">
        <v>1000</v>
      </c>
      <c r="H52" s="106">
        <v>50</v>
      </c>
      <c r="I52" s="106">
        <v>978.33968738100009</v>
      </c>
      <c r="J52" s="106">
        <v>279.52562496600001</v>
      </c>
      <c r="K52" s="106">
        <v>279.52562496600001</v>
      </c>
      <c r="L52" s="106">
        <f t="shared" si="2"/>
        <v>1630.2321631490804</v>
      </c>
      <c r="M52" s="106"/>
      <c r="N52" s="106">
        <v>129.41001155833337</v>
      </c>
      <c r="O52" s="106">
        <v>1294.1001155833335</v>
      </c>
      <c r="P52" s="106">
        <v>206.72203600741355</v>
      </c>
      <c r="Q52" s="106"/>
      <c r="R52" s="106">
        <f t="shared" si="3"/>
        <v>13793.477265995414</v>
      </c>
      <c r="S52" s="106">
        <f t="shared" si="4"/>
        <v>13793.477265995414</v>
      </c>
      <c r="T52" s="106" t="s">
        <v>1232</v>
      </c>
    </row>
    <row r="53" spans="1:20" ht="15.75" thickBot="1">
      <c r="A53" s="239" t="s">
        <v>1240</v>
      </c>
      <c r="B53" s="114">
        <v>1</v>
      </c>
      <c r="C53" s="106">
        <f t="shared" si="0"/>
        <v>9317.5215000000007</v>
      </c>
      <c r="D53" s="106">
        <f t="shared" si="1"/>
        <v>10947.753807970395</v>
      </c>
      <c r="E53" s="106">
        <v>9317.5215000000007</v>
      </c>
      <c r="F53" s="106">
        <v>258.33333333333331</v>
      </c>
      <c r="G53" s="106">
        <v>1000</v>
      </c>
      <c r="H53" s="106">
        <v>50</v>
      </c>
      <c r="I53" s="106">
        <v>978.33975749999991</v>
      </c>
      <c r="J53" s="106">
        <v>279.525645</v>
      </c>
      <c r="K53" s="106">
        <v>279.525645</v>
      </c>
      <c r="L53" s="106">
        <f t="shared" si="2"/>
        <v>1630.2323079703947</v>
      </c>
      <c r="M53" s="106"/>
      <c r="N53" s="106">
        <v>129.41002083333333</v>
      </c>
      <c r="O53" s="106">
        <v>1294.1002083333335</v>
      </c>
      <c r="P53" s="106">
        <v>206.72207880372787</v>
      </c>
      <c r="Q53" s="106"/>
      <c r="R53" s="106">
        <f t="shared" si="3"/>
        <v>13793.478188803729</v>
      </c>
      <c r="S53" s="106">
        <f t="shared" si="4"/>
        <v>13793.478188803729</v>
      </c>
      <c r="T53" s="106" t="s">
        <v>1232</v>
      </c>
    </row>
    <row r="54" spans="1:20" ht="15.75" thickBot="1">
      <c r="A54" s="239" t="s">
        <v>1240</v>
      </c>
      <c r="B54" s="114">
        <v>1</v>
      </c>
      <c r="C54" s="106">
        <f t="shared" si="0"/>
        <v>11450.038560000001</v>
      </c>
      <c r="D54" s="106">
        <f t="shared" si="1"/>
        <v>13503.101623946666</v>
      </c>
      <c r="E54" s="106">
        <v>11450.038560000001</v>
      </c>
      <c r="F54" s="106">
        <v>258.33333333333331</v>
      </c>
      <c r="G54" s="106">
        <v>1000</v>
      </c>
      <c r="H54" s="106">
        <v>50</v>
      </c>
      <c r="I54" s="106">
        <v>1202.2540488000002</v>
      </c>
      <c r="J54" s="106">
        <v>343.50115679999999</v>
      </c>
      <c r="K54" s="106">
        <v>343.50115679999999</v>
      </c>
      <c r="L54" s="106">
        <f t="shared" si="2"/>
        <v>2053.0630639466663</v>
      </c>
      <c r="M54" s="106"/>
      <c r="N54" s="106">
        <v>159.02831333333333</v>
      </c>
      <c r="O54" s="106">
        <v>1590.2831333333334</v>
      </c>
      <c r="P54" s="106">
        <v>303.75161727999989</v>
      </c>
      <c r="Q54" s="106"/>
      <c r="R54" s="106">
        <f t="shared" si="3"/>
        <v>16700.691319680001</v>
      </c>
      <c r="S54" s="106">
        <f t="shared" si="4"/>
        <v>16700.691319680001</v>
      </c>
      <c r="T54" s="106" t="s">
        <v>1236</v>
      </c>
    </row>
    <row r="55" spans="1:20" ht="15.75" thickBot="1">
      <c r="A55" s="239" t="s">
        <v>1240</v>
      </c>
      <c r="B55" s="114">
        <v>2</v>
      </c>
      <c r="C55" s="106">
        <f t="shared" si="0"/>
        <v>9317.5208322000017</v>
      </c>
      <c r="D55" s="106">
        <f t="shared" si="1"/>
        <v>10947.752995349081</v>
      </c>
      <c r="E55" s="106">
        <v>9317.5208322000017</v>
      </c>
      <c r="F55" s="106">
        <v>258.33333333333331</v>
      </c>
      <c r="G55" s="106">
        <v>1000</v>
      </c>
      <c r="H55" s="106">
        <v>50</v>
      </c>
      <c r="I55" s="106">
        <v>978.33968738100009</v>
      </c>
      <c r="J55" s="106">
        <v>279.52562496600001</v>
      </c>
      <c r="K55" s="106">
        <v>279.52562496600001</v>
      </c>
      <c r="L55" s="106">
        <f t="shared" si="2"/>
        <v>1630.2321631490804</v>
      </c>
      <c r="M55" s="106"/>
      <c r="N55" s="106">
        <v>129.41001155833337</v>
      </c>
      <c r="O55" s="106">
        <v>1294.1001155833335</v>
      </c>
      <c r="P55" s="106">
        <v>206.72203600741355</v>
      </c>
      <c r="Q55" s="106"/>
      <c r="R55" s="106">
        <f t="shared" si="3"/>
        <v>13793.477265995414</v>
      </c>
      <c r="S55" s="106">
        <f t="shared" si="4"/>
        <v>27586.954531990828</v>
      </c>
      <c r="T55" s="106" t="s">
        <v>1232</v>
      </c>
    </row>
    <row r="56" spans="1:20" ht="15.75" thickBot="1">
      <c r="A56" s="239" t="s">
        <v>1240</v>
      </c>
      <c r="B56" s="114">
        <v>1</v>
      </c>
      <c r="C56" s="106">
        <f t="shared" si="0"/>
        <v>10892.235722719999</v>
      </c>
      <c r="D56" s="106">
        <f t="shared" si="1"/>
        <v>12843.530757909581</v>
      </c>
      <c r="E56" s="106">
        <v>10892.235722719999</v>
      </c>
      <c r="F56" s="106">
        <v>258.33333333333331</v>
      </c>
      <c r="G56" s="106">
        <v>1000</v>
      </c>
      <c r="H56" s="106">
        <v>50</v>
      </c>
      <c r="I56" s="106">
        <v>1143.6847508855999</v>
      </c>
      <c r="J56" s="106">
        <v>326.76707168159999</v>
      </c>
      <c r="K56" s="106">
        <v>326.76707168159999</v>
      </c>
      <c r="L56" s="106">
        <f t="shared" si="2"/>
        <v>1951.2950351895818</v>
      </c>
      <c r="M56" s="106"/>
      <c r="N56" s="106">
        <v>151.28105170444442</v>
      </c>
      <c r="O56" s="106">
        <v>1512.8105170444442</v>
      </c>
      <c r="P56" s="106">
        <v>287.20346644069303</v>
      </c>
      <c r="Q56" s="106"/>
      <c r="R56" s="106">
        <f t="shared" si="3"/>
        <v>15949.082985491714</v>
      </c>
      <c r="S56" s="106">
        <f t="shared" si="4"/>
        <v>15949.082985491714</v>
      </c>
      <c r="T56" s="106" t="s">
        <v>1232</v>
      </c>
    </row>
    <row r="57" spans="1:20" ht="15.75" thickBot="1">
      <c r="A57" s="239" t="s">
        <v>1240</v>
      </c>
      <c r="B57" s="114">
        <v>1</v>
      </c>
      <c r="C57" s="106">
        <f t="shared" si="0"/>
        <v>9317.5208322000017</v>
      </c>
      <c r="D57" s="106">
        <f t="shared" si="1"/>
        <v>10947.752995349081</v>
      </c>
      <c r="E57" s="106">
        <v>9317.5208322000017</v>
      </c>
      <c r="F57" s="106">
        <v>258.33333333333331</v>
      </c>
      <c r="G57" s="106">
        <v>1000</v>
      </c>
      <c r="H57" s="106">
        <v>50</v>
      </c>
      <c r="I57" s="106">
        <v>978.33968738100009</v>
      </c>
      <c r="J57" s="106">
        <v>279.52562496600001</v>
      </c>
      <c r="K57" s="106">
        <v>279.52562496600001</v>
      </c>
      <c r="L57" s="106">
        <f t="shared" si="2"/>
        <v>1630.2321631490804</v>
      </c>
      <c r="M57" s="106"/>
      <c r="N57" s="106">
        <v>129.41001155833337</v>
      </c>
      <c r="O57" s="106">
        <v>1294.1001155833335</v>
      </c>
      <c r="P57" s="106">
        <v>206.72203600741355</v>
      </c>
      <c r="Q57" s="106"/>
      <c r="R57" s="106">
        <f t="shared" si="3"/>
        <v>13793.477265995414</v>
      </c>
      <c r="S57" s="106">
        <f t="shared" si="4"/>
        <v>13793.477265995414</v>
      </c>
      <c r="T57" s="106" t="s">
        <v>1232</v>
      </c>
    </row>
    <row r="58" spans="1:20" ht="15.75" thickBot="1">
      <c r="A58" s="239" t="s">
        <v>1240</v>
      </c>
      <c r="B58" s="114">
        <v>2</v>
      </c>
      <c r="C58" s="106">
        <f t="shared" si="0"/>
        <v>9672.794555550001</v>
      </c>
      <c r="D58" s="106">
        <f t="shared" si="1"/>
        <v>11359.371372076072</v>
      </c>
      <c r="E58" s="106">
        <v>9672.794555550001</v>
      </c>
      <c r="F58" s="106">
        <v>258.33333333333331</v>
      </c>
      <c r="G58" s="106">
        <v>1000</v>
      </c>
      <c r="H58" s="106">
        <v>50</v>
      </c>
      <c r="I58" s="106">
        <v>1015.6434283327502</v>
      </c>
      <c r="J58" s="106">
        <v>290.18383666649999</v>
      </c>
      <c r="K58" s="106">
        <v>290.18383666649999</v>
      </c>
      <c r="L58" s="106">
        <f t="shared" si="2"/>
        <v>1686.5768165260706</v>
      </c>
      <c r="M58" s="106"/>
      <c r="N58" s="106">
        <v>134.34436882708334</v>
      </c>
      <c r="O58" s="106">
        <v>1343.4436882708335</v>
      </c>
      <c r="P58" s="106">
        <v>208.78875942815364</v>
      </c>
      <c r="Q58" s="106"/>
      <c r="R58" s="106">
        <f t="shared" si="3"/>
        <v>14263.715807075156</v>
      </c>
      <c r="S58" s="106">
        <f t="shared" si="4"/>
        <v>28527.431614150311</v>
      </c>
      <c r="T58" s="106" t="s">
        <v>1232</v>
      </c>
    </row>
    <row r="59" spans="1:20" ht="15.75" thickBot="1">
      <c r="A59" s="239" t="s">
        <v>1240</v>
      </c>
      <c r="B59" s="114">
        <v>1</v>
      </c>
      <c r="C59" s="106">
        <f t="shared" si="0"/>
        <v>10167.591382620001</v>
      </c>
      <c r="D59" s="106">
        <f t="shared" si="1"/>
        <v>11982.1726540458</v>
      </c>
      <c r="E59" s="106">
        <v>10167.591382620001</v>
      </c>
      <c r="F59" s="106">
        <v>258.33333333333331</v>
      </c>
      <c r="G59" s="106">
        <v>1000</v>
      </c>
      <c r="H59" s="106">
        <v>50</v>
      </c>
      <c r="I59" s="106">
        <v>1067.5970951751001</v>
      </c>
      <c r="J59" s="106">
        <v>305.02774147860003</v>
      </c>
      <c r="K59" s="106">
        <v>305.02774147860003</v>
      </c>
      <c r="L59" s="106">
        <f t="shared" si="2"/>
        <v>1814.5812714257991</v>
      </c>
      <c r="M59" s="106"/>
      <c r="N59" s="106">
        <v>141.21654698083336</v>
      </c>
      <c r="O59" s="106">
        <v>1412.1654698083337</v>
      </c>
      <c r="P59" s="106">
        <v>261.19925463663202</v>
      </c>
      <c r="Q59" s="106"/>
      <c r="R59" s="106">
        <f t="shared" si="3"/>
        <v>14968.158565511434</v>
      </c>
      <c r="S59" s="106">
        <f t="shared" si="4"/>
        <v>14968.158565511434</v>
      </c>
      <c r="T59" s="106" t="s">
        <v>1232</v>
      </c>
    </row>
    <row r="60" spans="1:20" ht="15.75" thickBot="1">
      <c r="A60" s="239" t="s">
        <v>1241</v>
      </c>
      <c r="B60" s="114">
        <v>6</v>
      </c>
      <c r="C60" s="106">
        <f t="shared" si="0"/>
        <v>10908.721809384468</v>
      </c>
      <c r="D60" s="106">
        <f t="shared" si="1"/>
        <v>12863.024639496613</v>
      </c>
      <c r="E60" s="106">
        <v>10908.721809384468</v>
      </c>
      <c r="F60" s="106">
        <v>258.33333333333331</v>
      </c>
      <c r="G60" s="106">
        <v>1000</v>
      </c>
      <c r="H60" s="106">
        <v>50</v>
      </c>
      <c r="I60" s="106">
        <v>1145.415789985369</v>
      </c>
      <c r="J60" s="106">
        <v>327.26165428153405</v>
      </c>
      <c r="K60" s="106">
        <v>327.26165428153405</v>
      </c>
      <c r="L60" s="106">
        <f t="shared" si="2"/>
        <v>1954.302830112144</v>
      </c>
      <c r="M60" s="106"/>
      <c r="N60" s="106">
        <v>151.51002513033981</v>
      </c>
      <c r="O60" s="106">
        <v>1515.1002513033982</v>
      </c>
      <c r="P60" s="106">
        <v>287.69255367840606</v>
      </c>
      <c r="Q60" s="106"/>
      <c r="R60" s="106">
        <f t="shared" si="3"/>
        <v>15971.297071378383</v>
      </c>
      <c r="S60" s="106">
        <f t="shared" si="4"/>
        <v>95827.782428270293</v>
      </c>
      <c r="T60" s="106" t="s">
        <v>1232</v>
      </c>
    </row>
    <row r="61" spans="1:20" ht="34.5" thickBot="1">
      <c r="A61" s="239" t="s">
        <v>1242</v>
      </c>
      <c r="B61" s="114">
        <v>1</v>
      </c>
      <c r="C61" s="106">
        <f t="shared" si="0"/>
        <v>44762</v>
      </c>
      <c r="D61" s="106">
        <f t="shared" si="1"/>
        <v>53415.25472222222</v>
      </c>
      <c r="E61" s="106">
        <v>44762</v>
      </c>
      <c r="F61" s="106">
        <v>0</v>
      </c>
      <c r="G61" s="106">
        <v>0</v>
      </c>
      <c r="H61" s="106">
        <v>0</v>
      </c>
      <c r="I61" s="106">
        <v>4700.0099999999993</v>
      </c>
      <c r="J61" s="106">
        <v>1342.86</v>
      </c>
      <c r="K61" s="106">
        <v>1342.86</v>
      </c>
      <c r="L61" s="106">
        <f t="shared" si="2"/>
        <v>8653.254722222222</v>
      </c>
      <c r="M61" s="106"/>
      <c r="N61" s="106">
        <v>621.69444444444446</v>
      </c>
      <c r="O61" s="106">
        <v>6216.9444444444443</v>
      </c>
      <c r="P61" s="106">
        <v>1814.6158333333333</v>
      </c>
      <c r="Q61" s="106"/>
      <c r="R61" s="106">
        <f t="shared" si="3"/>
        <v>60800.984722222223</v>
      </c>
      <c r="S61" s="106">
        <f t="shared" si="4"/>
        <v>60800.984722222223</v>
      </c>
      <c r="T61" s="106" t="s">
        <v>1232</v>
      </c>
    </row>
    <row r="62" spans="1:20" ht="23.25" thickBot="1">
      <c r="A62" s="239" t="s">
        <v>1243</v>
      </c>
      <c r="B62" s="114">
        <v>1</v>
      </c>
      <c r="C62" s="106">
        <f t="shared" si="0"/>
        <v>30550</v>
      </c>
      <c r="D62" s="106">
        <f t="shared" si="1"/>
        <v>36298.025147295324</v>
      </c>
      <c r="E62" s="106">
        <v>30550</v>
      </c>
      <c r="F62" s="106">
        <v>0</v>
      </c>
      <c r="G62" s="106">
        <v>0</v>
      </c>
      <c r="H62" s="106">
        <v>0</v>
      </c>
      <c r="I62" s="106">
        <v>3207.75</v>
      </c>
      <c r="J62" s="106">
        <v>916.5</v>
      </c>
      <c r="K62" s="106">
        <v>916.5</v>
      </c>
      <c r="L62" s="106">
        <f t="shared" si="2"/>
        <v>5748.0251472953214</v>
      </c>
      <c r="M62" s="106"/>
      <c r="N62" s="106">
        <v>424.3055555555556</v>
      </c>
      <c r="O62" s="106">
        <v>4243.0555555555557</v>
      </c>
      <c r="P62" s="106">
        <v>1080.6640361842103</v>
      </c>
      <c r="Q62" s="106"/>
      <c r="R62" s="106">
        <f t="shared" si="3"/>
        <v>41338.775147295324</v>
      </c>
      <c r="S62" s="106">
        <f t="shared" si="4"/>
        <v>41338.775147295324</v>
      </c>
      <c r="T62" s="106" t="s">
        <v>1232</v>
      </c>
    </row>
    <row r="63" spans="1:20" ht="23.25" thickBot="1">
      <c r="A63" s="239" t="s">
        <v>1243</v>
      </c>
      <c r="B63" s="114">
        <v>1</v>
      </c>
      <c r="C63" s="106">
        <f t="shared" si="0"/>
        <v>30550</v>
      </c>
      <c r="D63" s="106">
        <f t="shared" si="1"/>
        <v>36298.025147295324</v>
      </c>
      <c r="E63" s="106">
        <v>30550</v>
      </c>
      <c r="F63" s="106">
        <v>0</v>
      </c>
      <c r="G63" s="106">
        <v>0</v>
      </c>
      <c r="H63" s="106">
        <v>0</v>
      </c>
      <c r="I63" s="106">
        <v>3207.75</v>
      </c>
      <c r="J63" s="106">
        <v>916.5</v>
      </c>
      <c r="K63" s="106">
        <v>916.5</v>
      </c>
      <c r="L63" s="106">
        <f t="shared" si="2"/>
        <v>5748.0251472953214</v>
      </c>
      <c r="M63" s="106"/>
      <c r="N63" s="106">
        <v>424.3055555555556</v>
      </c>
      <c r="O63" s="106">
        <v>4243.0555555555557</v>
      </c>
      <c r="P63" s="106">
        <v>1080.6640361842103</v>
      </c>
      <c r="Q63" s="106"/>
      <c r="R63" s="106">
        <f t="shared" si="3"/>
        <v>41338.775147295324</v>
      </c>
      <c r="S63" s="106">
        <f t="shared" si="4"/>
        <v>41338.775147295324</v>
      </c>
      <c r="T63" s="106" t="s">
        <v>1232</v>
      </c>
    </row>
    <row r="64" spans="1:20" ht="34.5" thickBot="1">
      <c r="A64" s="239" t="s">
        <v>1244</v>
      </c>
      <c r="B64" s="114">
        <v>15</v>
      </c>
      <c r="C64" s="106">
        <f t="shared" si="0"/>
        <v>17898.950000000004</v>
      </c>
      <c r="D64" s="106">
        <f t="shared" si="1"/>
        <v>21128.581128888894</v>
      </c>
      <c r="E64" s="106">
        <v>17898.950000000004</v>
      </c>
      <c r="F64" s="106">
        <v>0</v>
      </c>
      <c r="G64" s="106">
        <v>0</v>
      </c>
      <c r="H64" s="106">
        <v>0</v>
      </c>
      <c r="I64" s="106">
        <v>1879.3897500000005</v>
      </c>
      <c r="J64" s="106">
        <v>536.96850000000018</v>
      </c>
      <c r="K64" s="106">
        <v>536.96850000000018</v>
      </c>
      <c r="L64" s="106">
        <f t="shared" si="2"/>
        <v>3229.6311288888887</v>
      </c>
      <c r="M64" s="106"/>
      <c r="N64" s="106">
        <v>248.59652777777777</v>
      </c>
      <c r="O64" s="106">
        <v>2485.9652777777769</v>
      </c>
      <c r="P64" s="106">
        <v>495.06932333333401</v>
      </c>
      <c r="Q64" s="106"/>
      <c r="R64" s="106">
        <f t="shared" si="3"/>
        <v>24081.907878888895</v>
      </c>
      <c r="S64" s="106">
        <f t="shared" si="4"/>
        <v>361228.61818333343</v>
      </c>
      <c r="T64" s="106" t="s">
        <v>1232</v>
      </c>
    </row>
    <row r="65" spans="1:20" ht="23.25" thickBot="1">
      <c r="A65" s="239" t="s">
        <v>1245</v>
      </c>
      <c r="B65" s="114">
        <v>1</v>
      </c>
      <c r="C65" s="106">
        <f t="shared" si="0"/>
        <v>13429.913068937602</v>
      </c>
      <c r="D65" s="106">
        <f t="shared" si="1"/>
        <v>15844.193237737105</v>
      </c>
      <c r="E65" s="106">
        <v>13429.913068937602</v>
      </c>
      <c r="F65" s="106">
        <v>258.33333333333331</v>
      </c>
      <c r="G65" s="106">
        <v>0</v>
      </c>
      <c r="H65" s="106">
        <v>0</v>
      </c>
      <c r="I65" s="106">
        <v>1410.1408722384479</v>
      </c>
      <c r="J65" s="106">
        <v>402.897392068128</v>
      </c>
      <c r="K65" s="106">
        <v>402.897392068128</v>
      </c>
      <c r="L65" s="106">
        <f t="shared" si="2"/>
        <v>2414.2801687995043</v>
      </c>
      <c r="M65" s="106"/>
      <c r="N65" s="106">
        <v>186.52657040191113</v>
      </c>
      <c r="O65" s="106">
        <v>1865.2657040191114</v>
      </c>
      <c r="P65" s="106">
        <v>362.48789437848217</v>
      </c>
      <c r="Q65" s="106"/>
      <c r="R65" s="106">
        <f t="shared" si="3"/>
        <v>18318.462227445143</v>
      </c>
      <c r="S65" s="106">
        <f t="shared" si="4"/>
        <v>18318.462227445143</v>
      </c>
      <c r="T65" s="106" t="s">
        <v>1232</v>
      </c>
    </row>
    <row r="66" spans="1:20" ht="23.25" thickBot="1">
      <c r="A66" s="239" t="s">
        <v>1245</v>
      </c>
      <c r="B66" s="114">
        <v>1</v>
      </c>
      <c r="C66" s="106">
        <f t="shared" si="0"/>
        <v>13429.913068937602</v>
      </c>
      <c r="D66" s="106">
        <f t="shared" si="1"/>
        <v>15844.193237737105</v>
      </c>
      <c r="E66" s="106">
        <v>13429.913068937602</v>
      </c>
      <c r="F66" s="106">
        <v>258.33333333333331</v>
      </c>
      <c r="G66" s="106">
        <v>0</v>
      </c>
      <c r="H66" s="106">
        <v>0</v>
      </c>
      <c r="I66" s="106">
        <v>1410.1408722384479</v>
      </c>
      <c r="J66" s="106">
        <v>402.897392068128</v>
      </c>
      <c r="K66" s="106">
        <v>402.897392068128</v>
      </c>
      <c r="L66" s="106">
        <f t="shared" si="2"/>
        <v>2414.2801687995043</v>
      </c>
      <c r="M66" s="106"/>
      <c r="N66" s="106">
        <v>186.52657040191113</v>
      </c>
      <c r="O66" s="106">
        <v>1865.2657040191114</v>
      </c>
      <c r="P66" s="106">
        <v>362.48789437848217</v>
      </c>
      <c r="Q66" s="106"/>
      <c r="R66" s="106">
        <f t="shared" si="3"/>
        <v>18318.462227445143</v>
      </c>
      <c r="S66" s="106">
        <f t="shared" si="4"/>
        <v>18318.462227445143</v>
      </c>
      <c r="T66" s="106" t="s">
        <v>1232</v>
      </c>
    </row>
    <row r="67" spans="1:20" ht="34.5" thickBot="1">
      <c r="A67" s="239" t="s">
        <v>1246</v>
      </c>
      <c r="B67" s="114">
        <v>1</v>
      </c>
      <c r="C67" s="106">
        <f t="shared" si="0"/>
        <v>13429.913068937602</v>
      </c>
      <c r="D67" s="106">
        <f t="shared" si="1"/>
        <v>15844.193237737105</v>
      </c>
      <c r="E67" s="106">
        <v>13429.913068937602</v>
      </c>
      <c r="F67" s="106">
        <v>258.33333333333331</v>
      </c>
      <c r="G67" s="106">
        <v>0</v>
      </c>
      <c r="H67" s="106">
        <v>0</v>
      </c>
      <c r="I67" s="106">
        <v>1410.1408722384479</v>
      </c>
      <c r="J67" s="106">
        <v>402.897392068128</v>
      </c>
      <c r="K67" s="106">
        <v>402.897392068128</v>
      </c>
      <c r="L67" s="106">
        <f t="shared" si="2"/>
        <v>2414.2801687995043</v>
      </c>
      <c r="M67" s="106"/>
      <c r="N67" s="106">
        <v>186.52657040191113</v>
      </c>
      <c r="O67" s="106">
        <v>1865.2657040191114</v>
      </c>
      <c r="P67" s="106">
        <v>362.48789437848217</v>
      </c>
      <c r="Q67" s="106"/>
      <c r="R67" s="106">
        <f t="shared" si="3"/>
        <v>18318.462227445143</v>
      </c>
      <c r="S67" s="106">
        <f t="shared" si="4"/>
        <v>18318.462227445143</v>
      </c>
      <c r="T67" s="106" t="s">
        <v>1232</v>
      </c>
    </row>
    <row r="68" spans="1:20" ht="34.5" thickBot="1">
      <c r="A68" s="239" t="s">
        <v>1246</v>
      </c>
      <c r="B68" s="114">
        <v>1</v>
      </c>
      <c r="C68" s="106">
        <f t="shared" si="0"/>
        <v>13429.913068937602</v>
      </c>
      <c r="D68" s="106">
        <f t="shared" si="1"/>
        <v>15844.193237737105</v>
      </c>
      <c r="E68" s="106">
        <v>13429.913068937602</v>
      </c>
      <c r="F68" s="106">
        <v>258.33333333333331</v>
      </c>
      <c r="G68" s="106">
        <v>0</v>
      </c>
      <c r="H68" s="106">
        <v>0</v>
      </c>
      <c r="I68" s="106">
        <v>1410.1408722384479</v>
      </c>
      <c r="J68" s="106">
        <v>402.897392068128</v>
      </c>
      <c r="K68" s="106">
        <v>402.897392068128</v>
      </c>
      <c r="L68" s="106">
        <f t="shared" si="2"/>
        <v>2414.2801687995043</v>
      </c>
      <c r="M68" s="106"/>
      <c r="N68" s="106">
        <v>186.52657040191113</v>
      </c>
      <c r="O68" s="106">
        <v>1865.2657040191114</v>
      </c>
      <c r="P68" s="106">
        <v>362.48789437848217</v>
      </c>
      <c r="Q68" s="106"/>
      <c r="R68" s="106">
        <f t="shared" si="3"/>
        <v>18318.462227445143</v>
      </c>
      <c r="S68" s="106">
        <f t="shared" si="4"/>
        <v>18318.462227445143</v>
      </c>
      <c r="T68" s="106" t="s">
        <v>1232</v>
      </c>
    </row>
    <row r="69" spans="1:20" ht="34.5" thickBot="1">
      <c r="A69" s="239" t="s">
        <v>1246</v>
      </c>
      <c r="B69" s="114">
        <v>1</v>
      </c>
      <c r="C69" s="106">
        <f t="shared" si="0"/>
        <v>11968.837759999999</v>
      </c>
      <c r="D69" s="106">
        <f t="shared" si="1"/>
        <v>13797.410195555554</v>
      </c>
      <c r="E69" s="106">
        <v>11968.837759999999</v>
      </c>
      <c r="F69" s="106">
        <v>258.41666666666669</v>
      </c>
      <c r="G69" s="106">
        <v>0</v>
      </c>
      <c r="H69" s="106">
        <v>0</v>
      </c>
      <c r="I69" s="106">
        <v>1256.7279647999999</v>
      </c>
      <c r="J69" s="106">
        <v>359.06513279999996</v>
      </c>
      <c r="K69" s="106">
        <v>359.06513279999996</v>
      </c>
      <c r="L69" s="106">
        <f t="shared" si="2"/>
        <v>1828.5724355555553</v>
      </c>
      <c r="M69" s="106"/>
      <c r="N69" s="106">
        <v>166.23385777777776</v>
      </c>
      <c r="O69" s="106">
        <v>1662.3385777777776</v>
      </c>
      <c r="P69" s="106">
        <v>0</v>
      </c>
      <c r="Q69" s="106"/>
      <c r="R69" s="106">
        <f t="shared" si="3"/>
        <v>16030.685092622221</v>
      </c>
      <c r="S69" s="106">
        <f t="shared" si="4"/>
        <v>16030.685092622221</v>
      </c>
      <c r="T69" s="106" t="s">
        <v>1232</v>
      </c>
    </row>
    <row r="70" spans="1:20" ht="34.5" thickBot="1">
      <c r="A70" s="239" t="s">
        <v>1246</v>
      </c>
      <c r="B70" s="114">
        <v>1</v>
      </c>
      <c r="C70" s="106">
        <f t="shared" si="0"/>
        <v>17550</v>
      </c>
      <c r="D70" s="106">
        <f t="shared" si="1"/>
        <v>20715.967140000001</v>
      </c>
      <c r="E70" s="106">
        <v>17550</v>
      </c>
      <c r="F70" s="106">
        <v>0</v>
      </c>
      <c r="G70" s="106">
        <v>0</v>
      </c>
      <c r="H70" s="106">
        <v>0</v>
      </c>
      <c r="I70" s="106">
        <v>1842.75</v>
      </c>
      <c r="J70" s="106">
        <v>526.5</v>
      </c>
      <c r="K70" s="106">
        <v>526.5</v>
      </c>
      <c r="L70" s="106">
        <f t="shared" si="2"/>
        <v>3165.9671399999997</v>
      </c>
      <c r="M70" s="106"/>
      <c r="N70" s="106">
        <v>243.75</v>
      </c>
      <c r="O70" s="106">
        <v>2437.5</v>
      </c>
      <c r="P70" s="106">
        <v>484.71713999999974</v>
      </c>
      <c r="Q70" s="106"/>
      <c r="R70" s="106">
        <f t="shared" si="3"/>
        <v>23611.717140000001</v>
      </c>
      <c r="S70" s="106">
        <f t="shared" si="4"/>
        <v>23611.717140000001</v>
      </c>
      <c r="T70" s="106" t="s">
        <v>1232</v>
      </c>
    </row>
    <row r="71" spans="1:20" ht="34.5" thickBot="1">
      <c r="A71" s="239" t="s">
        <v>1246</v>
      </c>
      <c r="B71" s="114">
        <v>1</v>
      </c>
      <c r="C71" s="106">
        <f t="shared" ref="C71:C134" si="5">E71</f>
        <v>13429.915285999999</v>
      </c>
      <c r="D71" s="106">
        <f t="shared" ref="D71:D134" si="6">E71+L71</f>
        <v>15844.195859290221</v>
      </c>
      <c r="E71" s="106">
        <v>13429.915285999999</v>
      </c>
      <c r="F71" s="106">
        <v>258.33333333333331</v>
      </c>
      <c r="G71" s="106">
        <v>0</v>
      </c>
      <c r="H71" s="106">
        <v>0</v>
      </c>
      <c r="I71" s="106">
        <v>1410.1411050299996</v>
      </c>
      <c r="J71" s="106">
        <v>402.89745857999992</v>
      </c>
      <c r="K71" s="106">
        <v>402.89745857999992</v>
      </c>
      <c r="L71" s="106">
        <f t="shared" ref="L71:L134" si="7">N71+O71+P71</f>
        <v>2414.280573290222</v>
      </c>
      <c r="M71" s="106"/>
      <c r="N71" s="106">
        <v>186.52660119444442</v>
      </c>
      <c r="O71" s="106">
        <v>1865.2660119444445</v>
      </c>
      <c r="P71" s="106">
        <v>362.48796015133303</v>
      </c>
      <c r="Q71" s="106"/>
      <c r="R71" s="106">
        <f t="shared" ref="R71:R134" si="8">E71+F71+G71+I71+J71+K71+L71+Q71+H71</f>
        <v>18318.465214813557</v>
      </c>
      <c r="S71" s="106">
        <f t="shared" ref="S71:S134" si="9">R71*B71</f>
        <v>18318.465214813557</v>
      </c>
      <c r="T71" s="106" t="s">
        <v>1232</v>
      </c>
    </row>
    <row r="72" spans="1:20" ht="34.5" thickBot="1">
      <c r="A72" s="239" t="s">
        <v>1246</v>
      </c>
      <c r="B72" s="114">
        <v>1</v>
      </c>
      <c r="C72" s="106">
        <f t="shared" si="5"/>
        <v>13429.913068937602</v>
      </c>
      <c r="D72" s="106">
        <f t="shared" si="6"/>
        <v>15844.193237737105</v>
      </c>
      <c r="E72" s="106">
        <v>13429.913068937602</v>
      </c>
      <c r="F72" s="106">
        <v>258.33333333333331</v>
      </c>
      <c r="G72" s="106">
        <v>0</v>
      </c>
      <c r="H72" s="106">
        <v>0</v>
      </c>
      <c r="I72" s="106">
        <v>1410.1408722384479</v>
      </c>
      <c r="J72" s="106">
        <v>402.897392068128</v>
      </c>
      <c r="K72" s="106">
        <v>402.897392068128</v>
      </c>
      <c r="L72" s="106">
        <f t="shared" si="7"/>
        <v>2414.2801687995043</v>
      </c>
      <c r="M72" s="106"/>
      <c r="N72" s="106">
        <v>186.52657040191113</v>
      </c>
      <c r="O72" s="106">
        <v>1865.2657040191114</v>
      </c>
      <c r="P72" s="106">
        <v>362.48789437848217</v>
      </c>
      <c r="Q72" s="106"/>
      <c r="R72" s="106">
        <f t="shared" si="8"/>
        <v>18318.462227445143</v>
      </c>
      <c r="S72" s="106">
        <f t="shared" si="9"/>
        <v>18318.462227445143</v>
      </c>
      <c r="T72" s="106" t="s">
        <v>1232</v>
      </c>
    </row>
    <row r="73" spans="1:20" ht="34.5" thickBot="1">
      <c r="A73" s="239" t="s">
        <v>1246</v>
      </c>
      <c r="B73" s="114">
        <v>1</v>
      </c>
      <c r="C73" s="106">
        <f t="shared" si="5"/>
        <v>13429.913068937602</v>
      </c>
      <c r="D73" s="106">
        <f t="shared" si="6"/>
        <v>15844.193237737105</v>
      </c>
      <c r="E73" s="106">
        <v>13429.913068937602</v>
      </c>
      <c r="F73" s="106">
        <v>258.33333333333331</v>
      </c>
      <c r="G73" s="106">
        <v>0</v>
      </c>
      <c r="H73" s="106">
        <v>0</v>
      </c>
      <c r="I73" s="106">
        <v>1410.1408722384479</v>
      </c>
      <c r="J73" s="106">
        <v>402.897392068128</v>
      </c>
      <c r="K73" s="106">
        <v>402.897392068128</v>
      </c>
      <c r="L73" s="106">
        <f t="shared" si="7"/>
        <v>2414.2801687995043</v>
      </c>
      <c r="M73" s="106"/>
      <c r="N73" s="106">
        <v>186.52657040191113</v>
      </c>
      <c r="O73" s="106">
        <v>1865.2657040191114</v>
      </c>
      <c r="P73" s="106">
        <v>362.48789437848217</v>
      </c>
      <c r="Q73" s="106"/>
      <c r="R73" s="106">
        <f t="shared" si="8"/>
        <v>18318.462227445143</v>
      </c>
      <c r="S73" s="106">
        <f t="shared" si="9"/>
        <v>18318.462227445143</v>
      </c>
      <c r="T73" s="106" t="s">
        <v>1232</v>
      </c>
    </row>
    <row r="74" spans="1:20" ht="34.5" thickBot="1">
      <c r="A74" s="239" t="s">
        <v>1247</v>
      </c>
      <c r="B74" s="114">
        <v>1</v>
      </c>
      <c r="C74" s="106">
        <f t="shared" si="5"/>
        <v>10682.71681</v>
      </c>
      <c r="D74" s="106">
        <f t="shared" si="6"/>
        <v>12595.786283557778</v>
      </c>
      <c r="E74" s="106">
        <v>10682.71681</v>
      </c>
      <c r="F74" s="106">
        <v>258.33333333333331</v>
      </c>
      <c r="G74" s="106">
        <v>1000</v>
      </c>
      <c r="H74" s="106">
        <v>50</v>
      </c>
      <c r="I74" s="106">
        <v>1121.68526505</v>
      </c>
      <c r="J74" s="106">
        <v>320.48150430000004</v>
      </c>
      <c r="K74" s="106">
        <v>320.48150430000004</v>
      </c>
      <c r="L74" s="106">
        <f t="shared" si="7"/>
        <v>1913.0694735577777</v>
      </c>
      <c r="M74" s="106"/>
      <c r="N74" s="106">
        <v>148.37106680555556</v>
      </c>
      <c r="O74" s="106">
        <v>1483.7106680555555</v>
      </c>
      <c r="P74" s="106">
        <v>280.98773869666667</v>
      </c>
      <c r="Q74" s="106"/>
      <c r="R74" s="106">
        <f t="shared" si="8"/>
        <v>15666.767890541112</v>
      </c>
      <c r="S74" s="106">
        <f t="shared" si="9"/>
        <v>15666.767890541112</v>
      </c>
      <c r="T74" s="106" t="s">
        <v>1232</v>
      </c>
    </row>
    <row r="75" spans="1:20" ht="15.75" thickBot="1">
      <c r="A75" s="239" t="s">
        <v>1248</v>
      </c>
      <c r="B75" s="114">
        <v>8</v>
      </c>
      <c r="C75" s="106">
        <f t="shared" si="5"/>
        <v>14423.69</v>
      </c>
      <c r="D75" s="106">
        <f t="shared" si="6"/>
        <v>16921.286763055556</v>
      </c>
      <c r="E75" s="106">
        <v>14423.69</v>
      </c>
      <c r="F75" s="106">
        <v>0</v>
      </c>
      <c r="G75" s="106">
        <v>0</v>
      </c>
      <c r="H75" s="106">
        <v>0</v>
      </c>
      <c r="I75" s="106">
        <v>1514.4874500000003</v>
      </c>
      <c r="J75" s="106">
        <v>432.71070000000003</v>
      </c>
      <c r="K75" s="106">
        <v>432.71070000000003</v>
      </c>
      <c r="L75" s="106">
        <f t="shared" si="7"/>
        <v>2497.5967630555556</v>
      </c>
      <c r="M75" s="106"/>
      <c r="N75" s="106">
        <v>200.32902777777778</v>
      </c>
      <c r="O75" s="106">
        <v>2003.2902777777779</v>
      </c>
      <c r="P75" s="106">
        <v>293.97745749999996</v>
      </c>
      <c r="Q75" s="106"/>
      <c r="R75" s="106">
        <f t="shared" si="8"/>
        <v>19301.195613055559</v>
      </c>
      <c r="S75" s="106">
        <f t="shared" si="9"/>
        <v>154409.56490444447</v>
      </c>
      <c r="T75" s="106" t="s">
        <v>1232</v>
      </c>
    </row>
    <row r="76" spans="1:20" ht="23.25" thickBot="1">
      <c r="A76" s="239" t="s">
        <v>1249</v>
      </c>
      <c r="B76" s="114">
        <v>2</v>
      </c>
      <c r="C76" s="106">
        <f t="shared" si="5"/>
        <v>8314.6051899405611</v>
      </c>
      <c r="D76" s="106">
        <f t="shared" si="6"/>
        <v>9756.1730647478071</v>
      </c>
      <c r="E76" s="106">
        <v>8314.6051899405611</v>
      </c>
      <c r="F76" s="106">
        <v>258.33333333333331</v>
      </c>
      <c r="G76" s="106">
        <v>1000</v>
      </c>
      <c r="H76" s="106">
        <v>50</v>
      </c>
      <c r="I76" s="106">
        <v>873.0335449437589</v>
      </c>
      <c r="J76" s="106">
        <v>249.43815569821686</v>
      </c>
      <c r="K76" s="106">
        <v>249.43815569821686</v>
      </c>
      <c r="L76" s="106">
        <f t="shared" si="7"/>
        <v>1441.5678748072453</v>
      </c>
      <c r="M76" s="106"/>
      <c r="N76" s="106">
        <v>115.48062763806335</v>
      </c>
      <c r="O76" s="106">
        <v>1154.8062763806336</v>
      </c>
      <c r="P76" s="106">
        <v>171.28097078854827</v>
      </c>
      <c r="Q76" s="106"/>
      <c r="R76" s="106">
        <f t="shared" si="8"/>
        <v>12436.416254421334</v>
      </c>
      <c r="S76" s="106">
        <f t="shared" si="9"/>
        <v>24872.832508842668</v>
      </c>
      <c r="T76" s="106" t="s">
        <v>1236</v>
      </c>
    </row>
    <row r="77" spans="1:20" ht="23.25" thickBot="1">
      <c r="A77" s="239" t="s">
        <v>1249</v>
      </c>
      <c r="B77" s="114">
        <v>1</v>
      </c>
      <c r="C77" s="106">
        <f t="shared" si="5"/>
        <v>8640.5759999999991</v>
      </c>
      <c r="D77" s="106">
        <f t="shared" si="6"/>
        <v>10145.572415999999</v>
      </c>
      <c r="E77" s="106">
        <v>8640.5759999999991</v>
      </c>
      <c r="F77" s="106">
        <v>258.33333333333331</v>
      </c>
      <c r="G77" s="106">
        <v>1000</v>
      </c>
      <c r="H77" s="106">
        <v>50</v>
      </c>
      <c r="I77" s="106">
        <v>907.2604799999998</v>
      </c>
      <c r="J77" s="106">
        <v>259.21727999999996</v>
      </c>
      <c r="K77" s="106">
        <v>259.21727999999996</v>
      </c>
      <c r="L77" s="106">
        <f t="shared" si="7"/>
        <v>1504.9964159999997</v>
      </c>
      <c r="M77" s="106"/>
      <c r="N77" s="106">
        <v>120.00799999999998</v>
      </c>
      <c r="O77" s="106">
        <v>1200.0799999999997</v>
      </c>
      <c r="P77" s="106">
        <v>184.90841600000002</v>
      </c>
      <c r="Q77" s="106"/>
      <c r="R77" s="106">
        <f t="shared" si="8"/>
        <v>12879.600789333334</v>
      </c>
      <c r="S77" s="106">
        <f t="shared" si="9"/>
        <v>12879.600789333334</v>
      </c>
      <c r="T77" s="106" t="s">
        <v>1236</v>
      </c>
    </row>
    <row r="78" spans="1:20" ht="23.25" thickBot="1">
      <c r="A78" s="239" t="s">
        <v>1249</v>
      </c>
      <c r="B78" s="114">
        <v>1</v>
      </c>
      <c r="C78" s="106">
        <f t="shared" si="5"/>
        <v>7891.7137567800009</v>
      </c>
      <c r="D78" s="106">
        <f t="shared" si="6"/>
        <v>9250.0239532902669</v>
      </c>
      <c r="E78" s="106">
        <v>7891.7137567800009</v>
      </c>
      <c r="F78" s="106">
        <v>258.33333333333331</v>
      </c>
      <c r="G78" s="106">
        <v>1000</v>
      </c>
      <c r="H78" s="106">
        <v>50</v>
      </c>
      <c r="I78" s="106">
        <v>828.62994446189998</v>
      </c>
      <c r="J78" s="106">
        <v>236.75141270340001</v>
      </c>
      <c r="K78" s="106">
        <v>236.75141270340001</v>
      </c>
      <c r="L78" s="106">
        <f t="shared" si="7"/>
        <v>1358.3101965102658</v>
      </c>
      <c r="M78" s="106"/>
      <c r="N78" s="106">
        <v>109.60713551083336</v>
      </c>
      <c r="O78" s="106">
        <v>1096.0713551083334</v>
      </c>
      <c r="P78" s="106">
        <v>152.63170589109907</v>
      </c>
      <c r="Q78" s="106"/>
      <c r="R78" s="106">
        <f t="shared" si="8"/>
        <v>11860.490056492297</v>
      </c>
      <c r="S78" s="106">
        <f t="shared" si="9"/>
        <v>11860.490056492297</v>
      </c>
      <c r="T78" s="106" t="s">
        <v>1236</v>
      </c>
    </row>
    <row r="79" spans="1:20" ht="23.25" thickBot="1">
      <c r="A79" s="239" t="s">
        <v>1249</v>
      </c>
      <c r="B79" s="114">
        <v>1</v>
      </c>
      <c r="C79" s="106">
        <f t="shared" si="5"/>
        <v>8527.5276500399996</v>
      </c>
      <c r="D79" s="106">
        <f t="shared" si="6"/>
        <v>10011.015101114541</v>
      </c>
      <c r="E79" s="106">
        <v>8527.5276500399996</v>
      </c>
      <c r="F79" s="106">
        <v>258.33333333333331</v>
      </c>
      <c r="G79" s="106">
        <v>1000</v>
      </c>
      <c r="H79" s="106">
        <v>50</v>
      </c>
      <c r="I79" s="106">
        <v>895.3904032541999</v>
      </c>
      <c r="J79" s="106">
        <v>255.82582950119999</v>
      </c>
      <c r="K79" s="106">
        <v>255.82582950119999</v>
      </c>
      <c r="L79" s="106">
        <f t="shared" si="7"/>
        <v>1483.4874510745415</v>
      </c>
      <c r="M79" s="106"/>
      <c r="N79" s="106">
        <v>118.43788402833333</v>
      </c>
      <c r="O79" s="106">
        <v>1184.3788402833331</v>
      </c>
      <c r="P79" s="106">
        <v>180.67072676287486</v>
      </c>
      <c r="Q79" s="106"/>
      <c r="R79" s="106">
        <f t="shared" si="8"/>
        <v>12726.390496704475</v>
      </c>
      <c r="S79" s="106">
        <f t="shared" si="9"/>
        <v>12726.390496704475</v>
      </c>
      <c r="T79" s="106" t="s">
        <v>1236</v>
      </c>
    </row>
    <row r="80" spans="1:20" ht="23.25" thickBot="1">
      <c r="A80" s="239" t="s">
        <v>1249</v>
      </c>
      <c r="B80" s="114">
        <v>1</v>
      </c>
      <c r="C80" s="106">
        <f t="shared" si="5"/>
        <v>8150.0924992199998</v>
      </c>
      <c r="D80" s="106">
        <f t="shared" si="6"/>
        <v>9559.2715772681895</v>
      </c>
      <c r="E80" s="106">
        <v>8150.0924992199998</v>
      </c>
      <c r="F80" s="106">
        <v>258.33333333333331</v>
      </c>
      <c r="G80" s="106">
        <v>1000</v>
      </c>
      <c r="H80" s="106">
        <v>50</v>
      </c>
      <c r="I80" s="106">
        <v>855.75971241809987</v>
      </c>
      <c r="J80" s="106">
        <v>244.50277497659997</v>
      </c>
      <c r="K80" s="106">
        <v>244.50277497659997</v>
      </c>
      <c r="L80" s="106">
        <f t="shared" si="7"/>
        <v>1409.1790780481901</v>
      </c>
      <c r="M80" s="106"/>
      <c r="N80" s="106">
        <v>113.19572915583335</v>
      </c>
      <c r="O80" s="106">
        <v>1131.9572915583333</v>
      </c>
      <c r="P80" s="106">
        <v>164.02605733402348</v>
      </c>
      <c r="Q80" s="106"/>
      <c r="R80" s="106">
        <f t="shared" si="8"/>
        <v>12212.370172972822</v>
      </c>
      <c r="S80" s="106">
        <f t="shared" si="9"/>
        <v>12212.370172972822</v>
      </c>
      <c r="T80" s="106" t="s">
        <v>1236</v>
      </c>
    </row>
    <row r="81" spans="1:20" ht="23.25" thickBot="1">
      <c r="A81" s="239" t="s">
        <v>1249</v>
      </c>
      <c r="B81" s="114">
        <v>1</v>
      </c>
      <c r="C81" s="106">
        <f t="shared" si="5"/>
        <v>7644.2310000000007</v>
      </c>
      <c r="D81" s="106">
        <f t="shared" si="6"/>
        <v>8955.0554250000005</v>
      </c>
      <c r="E81" s="106">
        <v>7644.2310000000007</v>
      </c>
      <c r="F81" s="106">
        <v>258.33333333333331</v>
      </c>
      <c r="G81" s="106">
        <v>1000</v>
      </c>
      <c r="H81" s="106">
        <v>50</v>
      </c>
      <c r="I81" s="106">
        <v>802.64425500000004</v>
      </c>
      <c r="J81" s="106">
        <v>229.32693000000003</v>
      </c>
      <c r="K81" s="106">
        <v>229.32693000000003</v>
      </c>
      <c r="L81" s="106">
        <f t="shared" si="7"/>
        <v>1310.824425</v>
      </c>
      <c r="M81" s="106"/>
      <c r="N81" s="106">
        <v>106.169875</v>
      </c>
      <c r="O81" s="106">
        <v>1061.69875</v>
      </c>
      <c r="P81" s="106">
        <v>142.95579999999995</v>
      </c>
      <c r="Q81" s="106"/>
      <c r="R81" s="106">
        <f t="shared" si="8"/>
        <v>11524.686873333332</v>
      </c>
      <c r="S81" s="106">
        <f t="shared" si="9"/>
        <v>11524.686873333332</v>
      </c>
      <c r="T81" s="106" t="s">
        <v>1236</v>
      </c>
    </row>
    <row r="82" spans="1:20" ht="23.25" thickBot="1">
      <c r="A82" s="239" t="s">
        <v>1249</v>
      </c>
      <c r="B82" s="114">
        <v>1</v>
      </c>
      <c r="C82" s="106">
        <f t="shared" si="5"/>
        <v>8150.0924992199998</v>
      </c>
      <c r="D82" s="106">
        <f t="shared" si="6"/>
        <v>9559.2715772681895</v>
      </c>
      <c r="E82" s="106">
        <v>8150.0924992199998</v>
      </c>
      <c r="F82" s="106">
        <v>258.33333333333331</v>
      </c>
      <c r="G82" s="106">
        <v>1000</v>
      </c>
      <c r="H82" s="106">
        <v>50</v>
      </c>
      <c r="I82" s="106">
        <v>855.75971241809987</v>
      </c>
      <c r="J82" s="106">
        <v>244.50277497659997</v>
      </c>
      <c r="K82" s="106">
        <v>244.50277497659997</v>
      </c>
      <c r="L82" s="106">
        <f t="shared" si="7"/>
        <v>1409.1790780481901</v>
      </c>
      <c r="M82" s="106"/>
      <c r="N82" s="106">
        <v>113.19572915583335</v>
      </c>
      <c r="O82" s="106">
        <v>1131.9572915583333</v>
      </c>
      <c r="P82" s="106">
        <v>164.02605733402348</v>
      </c>
      <c r="Q82" s="106"/>
      <c r="R82" s="106">
        <f t="shared" si="8"/>
        <v>12212.370172972822</v>
      </c>
      <c r="S82" s="106">
        <f t="shared" si="9"/>
        <v>12212.370172972822</v>
      </c>
      <c r="T82" s="106" t="s">
        <v>1236</v>
      </c>
    </row>
    <row r="83" spans="1:20" ht="23.25" thickBot="1">
      <c r="A83" s="239" t="s">
        <v>1249</v>
      </c>
      <c r="B83" s="114">
        <v>1</v>
      </c>
      <c r="C83" s="106">
        <f t="shared" si="5"/>
        <v>8150.0924992199998</v>
      </c>
      <c r="D83" s="106">
        <f t="shared" si="6"/>
        <v>9559.2715772681895</v>
      </c>
      <c r="E83" s="106">
        <v>8150.0924992199998</v>
      </c>
      <c r="F83" s="106">
        <v>258.33333333333331</v>
      </c>
      <c r="G83" s="106">
        <v>1000</v>
      </c>
      <c r="H83" s="106">
        <v>50</v>
      </c>
      <c r="I83" s="106">
        <v>855.75971241809987</v>
      </c>
      <c r="J83" s="106">
        <v>244.50277497659997</v>
      </c>
      <c r="K83" s="106">
        <v>244.50277497659997</v>
      </c>
      <c r="L83" s="106">
        <f t="shared" si="7"/>
        <v>1409.1790780481901</v>
      </c>
      <c r="M83" s="106"/>
      <c r="N83" s="106">
        <v>113.19572915583335</v>
      </c>
      <c r="O83" s="106">
        <v>1131.9572915583333</v>
      </c>
      <c r="P83" s="106">
        <v>164.02605733402348</v>
      </c>
      <c r="Q83" s="106"/>
      <c r="R83" s="106">
        <f t="shared" si="8"/>
        <v>12212.370172972822</v>
      </c>
      <c r="S83" s="106">
        <f t="shared" si="9"/>
        <v>12212.370172972822</v>
      </c>
      <c r="T83" s="106" t="s">
        <v>1236</v>
      </c>
    </row>
    <row r="84" spans="1:20" ht="23.25" thickBot="1">
      <c r="A84" s="239" t="s">
        <v>1249</v>
      </c>
      <c r="B84" s="114">
        <v>12</v>
      </c>
      <c r="C84" s="106">
        <f t="shared" si="5"/>
        <v>7708.8461730910012</v>
      </c>
      <c r="D84" s="106">
        <f t="shared" si="6"/>
        <v>9015.6713034892746</v>
      </c>
      <c r="E84" s="106">
        <v>7708.8461730910012</v>
      </c>
      <c r="F84" s="106">
        <v>258.33333333333331</v>
      </c>
      <c r="G84" s="106">
        <v>1000</v>
      </c>
      <c r="H84" s="106">
        <v>50</v>
      </c>
      <c r="I84" s="106">
        <v>809.42884817455513</v>
      </c>
      <c r="J84" s="106">
        <v>231.26538519272995</v>
      </c>
      <c r="K84" s="106">
        <v>231.26538519272995</v>
      </c>
      <c r="L84" s="106">
        <f t="shared" si="7"/>
        <v>1306.8251303982731</v>
      </c>
      <c r="M84" s="106"/>
      <c r="N84" s="106">
        <v>107.06730795959722</v>
      </c>
      <c r="O84" s="106">
        <v>1070.6730795959725</v>
      </c>
      <c r="P84" s="106">
        <v>129.08474284270338</v>
      </c>
      <c r="Q84" s="106"/>
      <c r="R84" s="106">
        <f t="shared" si="8"/>
        <v>11595.964255382622</v>
      </c>
      <c r="S84" s="106">
        <f t="shared" si="9"/>
        <v>139151.57106459147</v>
      </c>
      <c r="T84" s="106" t="s">
        <v>1236</v>
      </c>
    </row>
    <row r="85" spans="1:20" ht="23.25" thickBot="1">
      <c r="A85" s="239" t="s">
        <v>1249</v>
      </c>
      <c r="B85" s="114">
        <v>1</v>
      </c>
      <c r="C85" s="106">
        <f t="shared" si="5"/>
        <v>10081.213188900001</v>
      </c>
      <c r="D85" s="106">
        <f t="shared" si="6"/>
        <v>11877.062199834047</v>
      </c>
      <c r="E85" s="106">
        <v>10081.213188900001</v>
      </c>
      <c r="F85" s="106">
        <v>258.33333333333331</v>
      </c>
      <c r="G85" s="106">
        <v>1000</v>
      </c>
      <c r="H85" s="106">
        <v>50</v>
      </c>
      <c r="I85" s="106">
        <v>1058.5273848345</v>
      </c>
      <c r="J85" s="106">
        <v>302.436395667</v>
      </c>
      <c r="K85" s="106">
        <v>302.436395667</v>
      </c>
      <c r="L85" s="106">
        <f t="shared" si="7"/>
        <v>1795.8490109340455</v>
      </c>
      <c r="M85" s="106"/>
      <c r="N85" s="106">
        <v>140.01684984583335</v>
      </c>
      <c r="O85" s="106">
        <v>1400.1684984583335</v>
      </c>
      <c r="P85" s="106">
        <v>255.6636626298787</v>
      </c>
      <c r="Q85" s="106"/>
      <c r="R85" s="106">
        <f t="shared" si="8"/>
        <v>14848.795709335882</v>
      </c>
      <c r="S85" s="106">
        <f t="shared" si="9"/>
        <v>14848.795709335882</v>
      </c>
      <c r="T85" s="106" t="s">
        <v>1236</v>
      </c>
    </row>
    <row r="86" spans="1:20" ht="23.25" thickBot="1">
      <c r="A86" s="239" t="s">
        <v>1249</v>
      </c>
      <c r="B86" s="114">
        <v>3</v>
      </c>
      <c r="C86" s="106">
        <f t="shared" si="5"/>
        <v>7888.5841120800005</v>
      </c>
      <c r="D86" s="106">
        <f t="shared" si="6"/>
        <v>9246.6908516347248</v>
      </c>
      <c r="E86" s="106">
        <v>7888.5841120800005</v>
      </c>
      <c r="F86" s="106">
        <v>258.33333333333331</v>
      </c>
      <c r="G86" s="106">
        <v>1000</v>
      </c>
      <c r="H86" s="106">
        <v>50</v>
      </c>
      <c r="I86" s="106">
        <v>828.30133176840002</v>
      </c>
      <c r="J86" s="106">
        <v>236.65752336239998</v>
      </c>
      <c r="K86" s="106">
        <v>236.65752336239998</v>
      </c>
      <c r="L86" s="106">
        <f t="shared" si="7"/>
        <v>1358.106739554725</v>
      </c>
      <c r="M86" s="106"/>
      <c r="N86" s="106">
        <v>109.56366822333335</v>
      </c>
      <c r="O86" s="106">
        <v>1095.6366822333334</v>
      </c>
      <c r="P86" s="106">
        <v>152.90638909805836</v>
      </c>
      <c r="Q86" s="106"/>
      <c r="R86" s="106">
        <f t="shared" si="8"/>
        <v>11856.64056346126</v>
      </c>
      <c r="S86" s="106">
        <f t="shared" si="9"/>
        <v>35569.921690383781</v>
      </c>
      <c r="T86" s="106" t="s">
        <v>1236</v>
      </c>
    </row>
    <row r="87" spans="1:20" ht="23.25" thickBot="1">
      <c r="A87" s="239" t="s">
        <v>1249</v>
      </c>
      <c r="B87" s="114">
        <v>1</v>
      </c>
      <c r="C87" s="106">
        <f t="shared" si="5"/>
        <v>6850.116</v>
      </c>
      <c r="D87" s="106">
        <f t="shared" si="6"/>
        <v>7993.8357189912285</v>
      </c>
      <c r="E87" s="106">
        <v>6850.116</v>
      </c>
      <c r="F87" s="106">
        <v>258.33333333333331</v>
      </c>
      <c r="G87" s="106">
        <v>1000</v>
      </c>
      <c r="H87" s="106">
        <v>50</v>
      </c>
      <c r="I87" s="106">
        <v>719.26217999999983</v>
      </c>
      <c r="J87" s="106">
        <v>205.50347999999997</v>
      </c>
      <c r="K87" s="106">
        <v>205.50347999999997</v>
      </c>
      <c r="L87" s="106">
        <f t="shared" si="7"/>
        <v>1143.7197189912283</v>
      </c>
      <c r="M87" s="106"/>
      <c r="N87" s="106">
        <v>95.140499999999989</v>
      </c>
      <c r="O87" s="106">
        <v>951.40500000000009</v>
      </c>
      <c r="P87" s="106">
        <v>97.174218991228074</v>
      </c>
      <c r="Q87" s="106"/>
      <c r="R87" s="106">
        <f t="shared" si="8"/>
        <v>10432.43819232456</v>
      </c>
      <c r="S87" s="106">
        <f t="shared" si="9"/>
        <v>10432.43819232456</v>
      </c>
      <c r="T87" s="106" t="s">
        <v>1236</v>
      </c>
    </row>
    <row r="88" spans="1:20" ht="23.25" thickBot="1">
      <c r="A88" s="239" t="s">
        <v>1249</v>
      </c>
      <c r="B88" s="114">
        <v>6</v>
      </c>
      <c r="C88" s="106">
        <f t="shared" si="5"/>
        <v>7450.3785358800014</v>
      </c>
      <c r="D88" s="106">
        <f t="shared" si="6"/>
        <v>8721.5304086833694</v>
      </c>
      <c r="E88" s="106">
        <v>7450.3785358800014</v>
      </c>
      <c r="F88" s="106">
        <v>258.33333333333331</v>
      </c>
      <c r="G88" s="106">
        <v>1000</v>
      </c>
      <c r="H88" s="106">
        <v>50</v>
      </c>
      <c r="I88" s="106">
        <v>782.28974626740012</v>
      </c>
      <c r="J88" s="106">
        <v>223.51135607640006</v>
      </c>
      <c r="K88" s="106">
        <v>223.51135607640006</v>
      </c>
      <c r="L88" s="106">
        <f t="shared" si="7"/>
        <v>1271.1518728033675</v>
      </c>
      <c r="M88" s="106"/>
      <c r="N88" s="106">
        <v>103.47747966500002</v>
      </c>
      <c r="O88" s="106">
        <v>1034.7747966500003</v>
      </c>
      <c r="P88" s="106">
        <v>132.89959648836734</v>
      </c>
      <c r="Q88" s="106"/>
      <c r="R88" s="106">
        <f t="shared" si="8"/>
        <v>11259.176200436903</v>
      </c>
      <c r="S88" s="106">
        <f t="shared" si="9"/>
        <v>67555.057202621421</v>
      </c>
      <c r="T88" s="106" t="s">
        <v>1236</v>
      </c>
    </row>
    <row r="89" spans="1:20" ht="23.25" thickBot="1">
      <c r="A89" s="239" t="s">
        <v>1249</v>
      </c>
      <c r="B89" s="114">
        <v>3</v>
      </c>
      <c r="C89" s="106">
        <f t="shared" si="5"/>
        <v>8150.0914994799996</v>
      </c>
      <c r="D89" s="106">
        <f t="shared" si="6"/>
        <v>9542.1554155121048</v>
      </c>
      <c r="E89" s="106">
        <v>8150.0914994799996</v>
      </c>
      <c r="F89" s="106">
        <v>258.33333333333331</v>
      </c>
      <c r="G89" s="106">
        <v>1000</v>
      </c>
      <c r="H89" s="106">
        <v>50</v>
      </c>
      <c r="I89" s="106">
        <v>855.75960744539998</v>
      </c>
      <c r="J89" s="106">
        <v>244.50274498439998</v>
      </c>
      <c r="K89" s="106">
        <v>244.50274498439998</v>
      </c>
      <c r="L89" s="106">
        <f t="shared" si="7"/>
        <v>1392.063916032105</v>
      </c>
      <c r="M89" s="106"/>
      <c r="N89" s="106">
        <v>113.19571527055557</v>
      </c>
      <c r="O89" s="106">
        <v>1131.9571527055555</v>
      </c>
      <c r="P89" s="106">
        <v>146.9110480559938</v>
      </c>
      <c r="Q89" s="106"/>
      <c r="R89" s="106">
        <f t="shared" si="8"/>
        <v>12195.253846259637</v>
      </c>
      <c r="S89" s="106">
        <f t="shared" si="9"/>
        <v>36585.761538778912</v>
      </c>
      <c r="T89" s="106" t="s">
        <v>1236</v>
      </c>
    </row>
    <row r="90" spans="1:20" ht="23.25" thickBot="1">
      <c r="A90" s="239" t="s">
        <v>1249</v>
      </c>
      <c r="B90" s="114">
        <v>3</v>
      </c>
      <c r="C90" s="106">
        <f t="shared" si="5"/>
        <v>7644.2277525600002</v>
      </c>
      <c r="D90" s="106">
        <f t="shared" si="6"/>
        <v>8955.0516092580001</v>
      </c>
      <c r="E90" s="106">
        <v>7644.2277525600002</v>
      </c>
      <c r="F90" s="106">
        <v>258.33333333333331</v>
      </c>
      <c r="G90" s="106">
        <v>1000</v>
      </c>
      <c r="H90" s="106">
        <v>50</v>
      </c>
      <c r="I90" s="106">
        <v>802.64391401880005</v>
      </c>
      <c r="J90" s="106">
        <v>229.32683257680003</v>
      </c>
      <c r="K90" s="106">
        <v>229.32683257680003</v>
      </c>
      <c r="L90" s="106">
        <f t="shared" si="7"/>
        <v>1310.8238566980001</v>
      </c>
      <c r="M90" s="106"/>
      <c r="N90" s="106">
        <v>106.16982989666667</v>
      </c>
      <c r="O90" s="106">
        <v>1061.6982989666667</v>
      </c>
      <c r="P90" s="106">
        <v>142.9557278346667</v>
      </c>
      <c r="Q90" s="106"/>
      <c r="R90" s="106">
        <f t="shared" si="8"/>
        <v>11524.682521763732</v>
      </c>
      <c r="S90" s="106">
        <f t="shared" si="9"/>
        <v>34574.047565291199</v>
      </c>
      <c r="T90" s="106" t="s">
        <v>1236</v>
      </c>
    </row>
    <row r="91" spans="1:20" ht="23.25" thickBot="1">
      <c r="A91" s="239" t="s">
        <v>1249</v>
      </c>
      <c r="B91" s="114">
        <v>7</v>
      </c>
      <c r="C91" s="106">
        <f t="shared" si="5"/>
        <v>8842.8390318000002</v>
      </c>
      <c r="D91" s="106">
        <f t="shared" si="6"/>
        <v>10368.943505719479</v>
      </c>
      <c r="E91" s="106">
        <v>8842.8390318000002</v>
      </c>
      <c r="F91" s="106">
        <v>258.33333333333331</v>
      </c>
      <c r="G91" s="106">
        <v>1000</v>
      </c>
      <c r="H91" s="106">
        <v>50</v>
      </c>
      <c r="I91" s="106">
        <v>928.49809833899997</v>
      </c>
      <c r="J91" s="106">
        <v>265.28517095400002</v>
      </c>
      <c r="K91" s="106">
        <v>265.28517095400002</v>
      </c>
      <c r="L91" s="106">
        <f t="shared" si="7"/>
        <v>1526.1044739194792</v>
      </c>
      <c r="M91" s="106"/>
      <c r="N91" s="106">
        <v>122.81720877500003</v>
      </c>
      <c r="O91" s="106">
        <v>1228.1720877499999</v>
      </c>
      <c r="P91" s="106">
        <v>175.11517739447945</v>
      </c>
      <c r="Q91" s="106"/>
      <c r="R91" s="106">
        <f t="shared" si="8"/>
        <v>13136.345279299812</v>
      </c>
      <c r="S91" s="106">
        <f t="shared" si="9"/>
        <v>91954.416955098684</v>
      </c>
      <c r="T91" s="106" t="s">
        <v>1236</v>
      </c>
    </row>
    <row r="92" spans="1:20" ht="23.25" thickBot="1">
      <c r="A92" s="239" t="s">
        <v>1249</v>
      </c>
      <c r="B92" s="114">
        <v>2</v>
      </c>
      <c r="C92" s="106">
        <f t="shared" si="5"/>
        <v>10167.591</v>
      </c>
      <c r="D92" s="106">
        <f t="shared" si="6"/>
        <v>11982.172188449562</v>
      </c>
      <c r="E92" s="106">
        <v>10167.591</v>
      </c>
      <c r="F92" s="106">
        <v>258.33333333333331</v>
      </c>
      <c r="G92" s="106">
        <v>1000</v>
      </c>
      <c r="H92" s="106">
        <v>50</v>
      </c>
      <c r="I92" s="106">
        <v>1067.597055</v>
      </c>
      <c r="J92" s="106">
        <v>305.02772999999996</v>
      </c>
      <c r="K92" s="106">
        <v>305.02772999999996</v>
      </c>
      <c r="L92" s="106">
        <f t="shared" si="7"/>
        <v>1814.5811884495615</v>
      </c>
      <c r="M92" s="106"/>
      <c r="N92" s="106">
        <v>141.21654166666667</v>
      </c>
      <c r="O92" s="106">
        <v>1412.1654166666667</v>
      </c>
      <c r="P92" s="106">
        <v>261.19923011622814</v>
      </c>
      <c r="Q92" s="106"/>
      <c r="R92" s="106">
        <f t="shared" si="8"/>
        <v>14968.158036782896</v>
      </c>
      <c r="S92" s="106">
        <f t="shared" si="9"/>
        <v>29936.316073565791</v>
      </c>
      <c r="T92" s="106" t="s">
        <v>1236</v>
      </c>
    </row>
    <row r="93" spans="1:20" ht="23.25" thickBot="1">
      <c r="A93" s="239" t="s">
        <v>1249</v>
      </c>
      <c r="B93" s="114">
        <v>1</v>
      </c>
      <c r="C93" s="106">
        <f t="shared" si="5"/>
        <v>8150.0924992199998</v>
      </c>
      <c r="D93" s="106">
        <f t="shared" si="6"/>
        <v>9559.2715772681895</v>
      </c>
      <c r="E93" s="106">
        <v>8150.0924992199998</v>
      </c>
      <c r="F93" s="106">
        <v>258.33333333333331</v>
      </c>
      <c r="G93" s="106">
        <v>1000</v>
      </c>
      <c r="H93" s="106">
        <v>50</v>
      </c>
      <c r="I93" s="106">
        <v>855.75971241809987</v>
      </c>
      <c r="J93" s="106">
        <v>244.50277497659997</v>
      </c>
      <c r="K93" s="106">
        <v>244.50277497659997</v>
      </c>
      <c r="L93" s="106">
        <f t="shared" si="7"/>
        <v>1409.1790780481901</v>
      </c>
      <c r="M93" s="106"/>
      <c r="N93" s="106">
        <v>113.19572915583335</v>
      </c>
      <c r="O93" s="106">
        <v>1131.9572915583333</v>
      </c>
      <c r="P93" s="106">
        <v>164.02605733402348</v>
      </c>
      <c r="Q93" s="106"/>
      <c r="R93" s="106">
        <f t="shared" si="8"/>
        <v>12212.370172972822</v>
      </c>
      <c r="S93" s="106">
        <f t="shared" si="9"/>
        <v>12212.370172972822</v>
      </c>
      <c r="T93" s="106" t="s">
        <v>1236</v>
      </c>
    </row>
    <row r="94" spans="1:20" ht="23.25" thickBot="1">
      <c r="A94" s="239" t="s">
        <v>1249</v>
      </c>
      <c r="B94" s="114">
        <v>1</v>
      </c>
      <c r="C94" s="106">
        <f t="shared" si="5"/>
        <v>8150.0924992199998</v>
      </c>
      <c r="D94" s="106">
        <f t="shared" si="6"/>
        <v>9542.1566099786833</v>
      </c>
      <c r="E94" s="106">
        <v>8150.0924992199998</v>
      </c>
      <c r="F94" s="106">
        <v>258.33333333333331</v>
      </c>
      <c r="G94" s="106">
        <v>1000</v>
      </c>
      <c r="H94" s="106">
        <v>50</v>
      </c>
      <c r="I94" s="106">
        <v>855.75971241809987</v>
      </c>
      <c r="J94" s="106">
        <v>244.50277497659997</v>
      </c>
      <c r="K94" s="106">
        <v>244.50277497659997</v>
      </c>
      <c r="L94" s="106">
        <f t="shared" si="7"/>
        <v>1392.0641107586835</v>
      </c>
      <c r="M94" s="106"/>
      <c r="N94" s="106">
        <v>113.19572915583335</v>
      </c>
      <c r="O94" s="106">
        <v>1131.9572915583333</v>
      </c>
      <c r="P94" s="106">
        <v>146.91109004451695</v>
      </c>
      <c r="Q94" s="106"/>
      <c r="R94" s="106">
        <f t="shared" si="8"/>
        <v>12195.255205683316</v>
      </c>
      <c r="S94" s="106">
        <f t="shared" si="9"/>
        <v>12195.255205683316</v>
      </c>
      <c r="T94" s="106" t="s">
        <v>1236</v>
      </c>
    </row>
    <row r="95" spans="1:20" ht="23.25" thickBot="1">
      <c r="A95" s="239" t="s">
        <v>1249</v>
      </c>
      <c r="B95" s="114">
        <v>2</v>
      </c>
      <c r="C95" s="106">
        <f t="shared" si="5"/>
        <v>7364.4631046700006</v>
      </c>
      <c r="D95" s="106">
        <f t="shared" si="6"/>
        <v>8618.2695615955381</v>
      </c>
      <c r="E95" s="106">
        <v>7364.4631046700006</v>
      </c>
      <c r="F95" s="106">
        <v>258.33333333333331</v>
      </c>
      <c r="G95" s="106">
        <v>1000</v>
      </c>
      <c r="H95" s="106">
        <v>50</v>
      </c>
      <c r="I95" s="106">
        <v>773.26862599034996</v>
      </c>
      <c r="J95" s="106">
        <v>220.93389314010003</v>
      </c>
      <c r="K95" s="106">
        <v>220.93389314010003</v>
      </c>
      <c r="L95" s="106">
        <f t="shared" si="7"/>
        <v>1253.8064569255378</v>
      </c>
      <c r="M95" s="106"/>
      <c r="N95" s="106">
        <v>102.28420978708334</v>
      </c>
      <c r="O95" s="106">
        <v>1022.8420978708333</v>
      </c>
      <c r="P95" s="106">
        <v>128.68014926762112</v>
      </c>
      <c r="Q95" s="106"/>
      <c r="R95" s="106">
        <f t="shared" si="8"/>
        <v>11141.739307199421</v>
      </c>
      <c r="S95" s="106">
        <f t="shared" si="9"/>
        <v>22283.478614398842</v>
      </c>
      <c r="T95" s="106" t="s">
        <v>1236</v>
      </c>
    </row>
    <row r="96" spans="1:20" ht="23.25" thickBot="1">
      <c r="A96" s="239" t="s">
        <v>1249</v>
      </c>
      <c r="B96" s="114">
        <v>3</v>
      </c>
      <c r="C96" s="106">
        <f t="shared" si="5"/>
        <v>8578.7450000000008</v>
      </c>
      <c r="D96" s="106">
        <f t="shared" si="6"/>
        <v>10073.95952971272</v>
      </c>
      <c r="E96" s="106">
        <v>8578.7450000000008</v>
      </c>
      <c r="F96" s="106">
        <v>258.33333333333331</v>
      </c>
      <c r="G96" s="106">
        <v>1000</v>
      </c>
      <c r="H96" s="106">
        <v>50</v>
      </c>
      <c r="I96" s="106">
        <v>900.76822499999992</v>
      </c>
      <c r="J96" s="106">
        <v>257.36234999999999</v>
      </c>
      <c r="K96" s="106">
        <v>257.36234999999999</v>
      </c>
      <c r="L96" s="106">
        <f t="shared" si="7"/>
        <v>1495.2145297127192</v>
      </c>
      <c r="M96" s="106"/>
      <c r="N96" s="106">
        <v>119.14923611111112</v>
      </c>
      <c r="O96" s="106">
        <v>1191.492361111111</v>
      </c>
      <c r="P96" s="106">
        <v>184.57293249049704</v>
      </c>
      <c r="Q96" s="106"/>
      <c r="R96" s="106">
        <f t="shared" si="8"/>
        <v>12797.785788046052</v>
      </c>
      <c r="S96" s="106">
        <f t="shared" si="9"/>
        <v>38393.357364138159</v>
      </c>
      <c r="T96" s="106" t="s">
        <v>1236</v>
      </c>
    </row>
    <row r="97" spans="1:20" ht="23.25" thickBot="1">
      <c r="A97" s="239" t="s">
        <v>1249</v>
      </c>
      <c r="B97" s="114">
        <v>4</v>
      </c>
      <c r="C97" s="106">
        <f t="shared" si="5"/>
        <v>9082.5758729999998</v>
      </c>
      <c r="D97" s="106">
        <f t="shared" si="6"/>
        <v>10676.998562736728</v>
      </c>
      <c r="E97" s="106">
        <v>9082.5758729999998</v>
      </c>
      <c r="F97" s="106">
        <v>258.33333333333331</v>
      </c>
      <c r="G97" s="106">
        <v>1000</v>
      </c>
      <c r="H97" s="106">
        <v>50</v>
      </c>
      <c r="I97" s="106">
        <v>953.67046666499994</v>
      </c>
      <c r="J97" s="106">
        <v>272.47727618999994</v>
      </c>
      <c r="K97" s="106">
        <v>272.47727618999994</v>
      </c>
      <c r="L97" s="106">
        <f t="shared" si="7"/>
        <v>1594.4226897367278</v>
      </c>
      <c r="M97" s="106"/>
      <c r="N97" s="106">
        <v>126.14688712499999</v>
      </c>
      <c r="O97" s="106">
        <v>1261.4688712499999</v>
      </c>
      <c r="P97" s="106">
        <v>206.80693136172792</v>
      </c>
      <c r="Q97" s="106"/>
      <c r="R97" s="106">
        <f t="shared" si="8"/>
        <v>13483.956915115063</v>
      </c>
      <c r="S97" s="106">
        <f t="shared" si="9"/>
        <v>53935.827660460251</v>
      </c>
      <c r="T97" s="106" t="s">
        <v>1236</v>
      </c>
    </row>
    <row r="98" spans="1:20" ht="23.25" thickBot="1">
      <c r="A98" s="239" t="s">
        <v>1249</v>
      </c>
      <c r="B98" s="114">
        <v>2</v>
      </c>
      <c r="C98" s="106">
        <f t="shared" si="5"/>
        <v>8790.8220959999999</v>
      </c>
      <c r="D98" s="106">
        <f t="shared" si="6"/>
        <v>10322.512235056</v>
      </c>
      <c r="E98" s="106">
        <v>8790.8220959999999</v>
      </c>
      <c r="F98" s="106">
        <v>258.33333333333331</v>
      </c>
      <c r="G98" s="106">
        <v>1000</v>
      </c>
      <c r="H98" s="106">
        <v>50</v>
      </c>
      <c r="I98" s="106">
        <v>923.03632007999988</v>
      </c>
      <c r="J98" s="106">
        <v>263.72466287999998</v>
      </c>
      <c r="K98" s="106">
        <v>263.72466287999998</v>
      </c>
      <c r="L98" s="106">
        <f t="shared" si="7"/>
        <v>1531.6901390559997</v>
      </c>
      <c r="M98" s="106"/>
      <c r="N98" s="106">
        <v>122.09475133333332</v>
      </c>
      <c r="O98" s="106">
        <v>1220.9475133333333</v>
      </c>
      <c r="P98" s="106">
        <v>188.64787438933308</v>
      </c>
      <c r="Q98" s="106"/>
      <c r="R98" s="106">
        <f t="shared" si="8"/>
        <v>13081.331214229334</v>
      </c>
      <c r="S98" s="106">
        <f t="shared" si="9"/>
        <v>26162.662428458669</v>
      </c>
      <c r="T98" s="106" t="s">
        <v>1236</v>
      </c>
    </row>
    <row r="99" spans="1:20" ht="23.25" thickBot="1">
      <c r="A99" s="239" t="s">
        <v>1249</v>
      </c>
      <c r="B99" s="114">
        <v>1</v>
      </c>
      <c r="C99" s="106">
        <f t="shared" si="5"/>
        <v>6649.554794736001</v>
      </c>
      <c r="D99" s="106">
        <f t="shared" si="6"/>
        <v>7747.9019393082945</v>
      </c>
      <c r="E99" s="106">
        <v>6649.554794736001</v>
      </c>
      <c r="F99" s="106">
        <v>258.33333333333331</v>
      </c>
      <c r="G99" s="106">
        <v>1000</v>
      </c>
      <c r="H99" s="106">
        <v>50</v>
      </c>
      <c r="I99" s="106">
        <v>698.20325344728008</v>
      </c>
      <c r="J99" s="106">
        <v>199.48664384207999</v>
      </c>
      <c r="K99" s="106">
        <v>199.48664384207999</v>
      </c>
      <c r="L99" s="106">
        <f t="shared" si="7"/>
        <v>1098.3471445722937</v>
      </c>
      <c r="M99" s="106"/>
      <c r="N99" s="106">
        <v>92.354927704666693</v>
      </c>
      <c r="O99" s="106">
        <v>923.54927704666682</v>
      </c>
      <c r="P99" s="106">
        <v>82.44293982096012</v>
      </c>
      <c r="Q99" s="106"/>
      <c r="R99" s="106">
        <f t="shared" si="8"/>
        <v>10153.411813773066</v>
      </c>
      <c r="S99" s="106">
        <f t="shared" si="9"/>
        <v>10153.411813773066</v>
      </c>
      <c r="T99" s="106" t="s">
        <v>1236</v>
      </c>
    </row>
    <row r="100" spans="1:20" ht="23.25" thickBot="1">
      <c r="A100" s="239" t="s">
        <v>1249</v>
      </c>
      <c r="B100" s="114">
        <v>10</v>
      </c>
      <c r="C100" s="106">
        <f t="shared" si="5"/>
        <v>8419.6350236123999</v>
      </c>
      <c r="D100" s="106">
        <f t="shared" si="6"/>
        <v>9880.742567142539</v>
      </c>
      <c r="E100" s="106">
        <v>8419.6350236123999</v>
      </c>
      <c r="F100" s="106">
        <v>258.33333333333331</v>
      </c>
      <c r="G100" s="106">
        <v>1000</v>
      </c>
      <c r="H100" s="106">
        <v>50</v>
      </c>
      <c r="I100" s="106">
        <v>884.06167747930203</v>
      </c>
      <c r="J100" s="106">
        <v>252.58905070837201</v>
      </c>
      <c r="K100" s="106">
        <v>252.58905070837201</v>
      </c>
      <c r="L100" s="106">
        <f t="shared" si="7"/>
        <v>1461.1075435301391</v>
      </c>
      <c r="M100" s="106"/>
      <c r="N100" s="106">
        <v>116.93937532794997</v>
      </c>
      <c r="O100" s="106">
        <v>1169.3937532794998</v>
      </c>
      <c r="P100" s="106">
        <v>174.77441492268929</v>
      </c>
      <c r="Q100" s="106"/>
      <c r="R100" s="106">
        <f t="shared" si="8"/>
        <v>12578.315679371917</v>
      </c>
      <c r="S100" s="106">
        <f t="shared" si="9"/>
        <v>125783.15679371917</v>
      </c>
      <c r="T100" s="106" t="s">
        <v>1236</v>
      </c>
    </row>
    <row r="101" spans="1:20" ht="23.25" thickBot="1">
      <c r="A101" s="239" t="s">
        <v>1249</v>
      </c>
      <c r="B101" s="114">
        <v>4</v>
      </c>
      <c r="C101" s="106">
        <f t="shared" si="5"/>
        <v>7024.6887335520005</v>
      </c>
      <c r="D101" s="106">
        <f t="shared" si="6"/>
        <v>8200.743765554027</v>
      </c>
      <c r="E101" s="106">
        <v>7024.6887335520005</v>
      </c>
      <c r="F101" s="106">
        <v>258.33333333333331</v>
      </c>
      <c r="G101" s="106">
        <v>1000</v>
      </c>
      <c r="H101" s="106">
        <v>50</v>
      </c>
      <c r="I101" s="106">
        <v>737.59231702295995</v>
      </c>
      <c r="J101" s="106">
        <v>210.74066200656</v>
      </c>
      <c r="K101" s="106">
        <v>210.74066200656</v>
      </c>
      <c r="L101" s="106">
        <f t="shared" si="7"/>
        <v>1176.0550320020275</v>
      </c>
      <c r="M101" s="106"/>
      <c r="N101" s="106">
        <v>97.56512129933337</v>
      </c>
      <c r="O101" s="106">
        <v>975.6512129933335</v>
      </c>
      <c r="P101" s="106">
        <v>102.83869770936042</v>
      </c>
      <c r="Q101" s="106"/>
      <c r="R101" s="106">
        <f t="shared" si="8"/>
        <v>10668.15073992344</v>
      </c>
      <c r="S101" s="106">
        <f t="shared" si="9"/>
        <v>42672.602959693759</v>
      </c>
      <c r="T101" s="106" t="s">
        <v>1236</v>
      </c>
    </row>
    <row r="102" spans="1:20" ht="23.25" thickBot="1">
      <c r="A102" s="239" t="s">
        <v>1249</v>
      </c>
      <c r="B102" s="114">
        <v>3</v>
      </c>
      <c r="C102" s="106">
        <f t="shared" si="5"/>
        <v>6803.8003694920008</v>
      </c>
      <c r="D102" s="106">
        <f t="shared" si="6"/>
        <v>7943.1164615449416</v>
      </c>
      <c r="E102" s="106">
        <v>6803.8003694920008</v>
      </c>
      <c r="F102" s="106">
        <v>258.33333333333331</v>
      </c>
      <c r="G102" s="106">
        <v>1000</v>
      </c>
      <c r="H102" s="106">
        <v>50</v>
      </c>
      <c r="I102" s="106">
        <v>714.39903879666008</v>
      </c>
      <c r="J102" s="106">
        <v>204.11401108475999</v>
      </c>
      <c r="K102" s="106">
        <v>204.11401108475999</v>
      </c>
      <c r="L102" s="106">
        <f t="shared" si="7"/>
        <v>1139.3160920529403</v>
      </c>
      <c r="M102" s="106"/>
      <c r="N102" s="106">
        <v>94.497227354055568</v>
      </c>
      <c r="O102" s="106">
        <v>944.97227354055576</v>
      </c>
      <c r="P102" s="106">
        <v>99.846591158328962</v>
      </c>
      <c r="Q102" s="106"/>
      <c r="R102" s="106">
        <f t="shared" si="8"/>
        <v>10374.076855844452</v>
      </c>
      <c r="S102" s="106">
        <f t="shared" si="9"/>
        <v>31122.230567533355</v>
      </c>
      <c r="T102" s="106" t="s">
        <v>1236</v>
      </c>
    </row>
    <row r="103" spans="1:20" ht="23.25" thickBot="1">
      <c r="A103" s="239" t="s">
        <v>1249</v>
      </c>
      <c r="B103" s="114">
        <v>2</v>
      </c>
      <c r="C103" s="106">
        <f t="shared" si="5"/>
        <v>8768.2622823600013</v>
      </c>
      <c r="D103" s="106">
        <f t="shared" si="6"/>
        <v>10294.766951282343</v>
      </c>
      <c r="E103" s="106">
        <v>8768.2622823600013</v>
      </c>
      <c r="F103" s="106">
        <v>258.33333333333331</v>
      </c>
      <c r="G103" s="106">
        <v>1000</v>
      </c>
      <c r="H103" s="106">
        <v>50</v>
      </c>
      <c r="I103" s="106">
        <v>920.66753964780025</v>
      </c>
      <c r="J103" s="106">
        <v>263.04786847080004</v>
      </c>
      <c r="K103" s="106">
        <v>263.04786847080004</v>
      </c>
      <c r="L103" s="106">
        <f t="shared" si="7"/>
        <v>1526.5046689223425</v>
      </c>
      <c r="M103" s="106"/>
      <c r="N103" s="106">
        <v>121.78142058833335</v>
      </c>
      <c r="O103" s="106">
        <v>1217.8142058833334</v>
      </c>
      <c r="P103" s="106">
        <v>186.9090424506758</v>
      </c>
      <c r="Q103" s="106"/>
      <c r="R103" s="106">
        <f t="shared" si="8"/>
        <v>13049.863561205077</v>
      </c>
      <c r="S103" s="106">
        <f t="shared" si="9"/>
        <v>26099.727122410153</v>
      </c>
      <c r="T103" s="106" t="s">
        <v>1236</v>
      </c>
    </row>
    <row r="104" spans="1:20" ht="23.25" thickBot="1">
      <c r="A104" s="239" t="s">
        <v>1249</v>
      </c>
      <c r="B104" s="114">
        <v>3</v>
      </c>
      <c r="C104" s="106">
        <f t="shared" si="5"/>
        <v>7149.7342646520001</v>
      </c>
      <c r="D104" s="106">
        <f t="shared" si="6"/>
        <v>8351.6921068997635</v>
      </c>
      <c r="E104" s="106">
        <v>7149.7342646520001</v>
      </c>
      <c r="F104" s="106">
        <v>258.33333333333331</v>
      </c>
      <c r="G104" s="106">
        <v>1000</v>
      </c>
      <c r="H104" s="106">
        <v>50</v>
      </c>
      <c r="I104" s="106">
        <v>750.72209778846002</v>
      </c>
      <c r="J104" s="106">
        <v>214.49202793955999</v>
      </c>
      <c r="K104" s="106">
        <v>214.49202793955999</v>
      </c>
      <c r="L104" s="106">
        <f t="shared" si="7"/>
        <v>1201.9578422477637</v>
      </c>
      <c r="M104" s="106"/>
      <c r="N104" s="106">
        <v>99.301864786833349</v>
      </c>
      <c r="O104" s="106">
        <v>993.01864786833346</v>
      </c>
      <c r="P104" s="106">
        <v>109.63732959259688</v>
      </c>
      <c r="Q104" s="106"/>
      <c r="R104" s="106">
        <f t="shared" si="8"/>
        <v>10839.731593900677</v>
      </c>
      <c r="S104" s="106">
        <f t="shared" si="9"/>
        <v>32519.19478170203</v>
      </c>
      <c r="T104" s="106" t="s">
        <v>1236</v>
      </c>
    </row>
    <row r="105" spans="1:20" ht="23.25" thickBot="1">
      <c r="A105" s="239" t="s">
        <v>1249</v>
      </c>
      <c r="B105" s="114">
        <v>3</v>
      </c>
      <c r="C105" s="106">
        <f t="shared" si="5"/>
        <v>7649.9132643919993</v>
      </c>
      <c r="D105" s="106">
        <f t="shared" si="6"/>
        <v>8955.4816979482239</v>
      </c>
      <c r="E105" s="106">
        <v>7649.9132643919993</v>
      </c>
      <c r="F105" s="106">
        <v>258.33333333333331</v>
      </c>
      <c r="G105" s="106">
        <v>1000</v>
      </c>
      <c r="H105" s="106">
        <v>50</v>
      </c>
      <c r="I105" s="106">
        <v>803.24089276116001</v>
      </c>
      <c r="J105" s="106">
        <v>229.49739793175999</v>
      </c>
      <c r="K105" s="106">
        <v>229.49739793175999</v>
      </c>
      <c r="L105" s="106">
        <f t="shared" si="7"/>
        <v>1305.5684335562248</v>
      </c>
      <c r="M105" s="106"/>
      <c r="N105" s="106">
        <v>106.24879533877778</v>
      </c>
      <c r="O105" s="106">
        <v>1062.4879533877779</v>
      </c>
      <c r="P105" s="106">
        <v>136.83168482966903</v>
      </c>
      <c r="Q105" s="106"/>
      <c r="R105" s="106">
        <f t="shared" si="8"/>
        <v>11526.050719906238</v>
      </c>
      <c r="S105" s="106">
        <f t="shared" si="9"/>
        <v>34578.152159718709</v>
      </c>
      <c r="T105" s="106" t="s">
        <v>1236</v>
      </c>
    </row>
    <row r="106" spans="1:20" ht="23.25" thickBot="1">
      <c r="A106" s="239" t="s">
        <v>1249</v>
      </c>
      <c r="B106" s="114">
        <v>2</v>
      </c>
      <c r="C106" s="106">
        <f t="shared" si="5"/>
        <v>7644.2238159000008</v>
      </c>
      <c r="D106" s="106">
        <f t="shared" si="6"/>
        <v>8955.0469836825014</v>
      </c>
      <c r="E106" s="106">
        <v>7644.2238159000008</v>
      </c>
      <c r="F106" s="106">
        <v>258.33333333333331</v>
      </c>
      <c r="G106" s="106">
        <v>1000</v>
      </c>
      <c r="H106" s="106">
        <v>50</v>
      </c>
      <c r="I106" s="106">
        <v>802.6435006695001</v>
      </c>
      <c r="J106" s="106">
        <v>229.326714477</v>
      </c>
      <c r="K106" s="106">
        <v>229.326714477</v>
      </c>
      <c r="L106" s="106">
        <f t="shared" si="7"/>
        <v>1310.8231677825001</v>
      </c>
      <c r="M106" s="106"/>
      <c r="N106" s="106">
        <v>106.16977522083334</v>
      </c>
      <c r="O106" s="106">
        <v>1061.6977522083334</v>
      </c>
      <c r="P106" s="106">
        <v>142.95564035333345</v>
      </c>
      <c r="Q106" s="106"/>
      <c r="R106" s="106">
        <f t="shared" si="8"/>
        <v>11524.677246639332</v>
      </c>
      <c r="S106" s="106">
        <f t="shared" si="9"/>
        <v>23049.354493278664</v>
      </c>
      <c r="T106" s="106" t="s">
        <v>1236</v>
      </c>
    </row>
    <row r="107" spans="1:20" ht="23.25" thickBot="1">
      <c r="A107" s="239" t="s">
        <v>1249</v>
      </c>
      <c r="B107" s="114">
        <v>7</v>
      </c>
      <c r="C107" s="106">
        <f t="shared" si="5"/>
        <v>7610.18151012</v>
      </c>
      <c r="D107" s="106">
        <f t="shared" si="6"/>
        <v>8908.1820835893013</v>
      </c>
      <c r="E107" s="106">
        <v>7610.18151012</v>
      </c>
      <c r="F107" s="106">
        <v>258.33333333333331</v>
      </c>
      <c r="G107" s="106">
        <v>1000</v>
      </c>
      <c r="H107" s="106">
        <v>50</v>
      </c>
      <c r="I107" s="106">
        <v>799.06905856260016</v>
      </c>
      <c r="J107" s="106">
        <v>228.30544530360001</v>
      </c>
      <c r="K107" s="106">
        <v>228.30544530360001</v>
      </c>
      <c r="L107" s="106">
        <f t="shared" si="7"/>
        <v>1298.0005734693004</v>
      </c>
      <c r="M107" s="106"/>
      <c r="N107" s="106">
        <v>105.69696541833336</v>
      </c>
      <c r="O107" s="106">
        <v>1056.9696541833334</v>
      </c>
      <c r="P107" s="106">
        <v>135.33395386763362</v>
      </c>
      <c r="Q107" s="106"/>
      <c r="R107" s="106">
        <f t="shared" si="8"/>
        <v>11472.195366092434</v>
      </c>
      <c r="S107" s="106">
        <f t="shared" si="9"/>
        <v>80305.367562647036</v>
      </c>
      <c r="T107" s="106" t="s">
        <v>1236</v>
      </c>
    </row>
    <row r="108" spans="1:20" ht="23.25" thickBot="1">
      <c r="A108" s="239" t="s">
        <v>1249</v>
      </c>
      <c r="B108" s="114">
        <v>29</v>
      </c>
      <c r="C108" s="106">
        <f t="shared" si="5"/>
        <v>6818.0594803743334</v>
      </c>
      <c r="D108" s="106">
        <f t="shared" si="6"/>
        <v>7954.183745643908</v>
      </c>
      <c r="E108" s="106">
        <v>6818.0594803743334</v>
      </c>
      <c r="F108" s="106">
        <v>258.33333333333331</v>
      </c>
      <c r="G108" s="106">
        <v>1000</v>
      </c>
      <c r="H108" s="106">
        <v>50</v>
      </c>
      <c r="I108" s="106">
        <v>715.89624543930506</v>
      </c>
      <c r="J108" s="106">
        <v>204.54178441122997</v>
      </c>
      <c r="K108" s="106">
        <v>204.54178441122997</v>
      </c>
      <c r="L108" s="106">
        <f t="shared" si="7"/>
        <v>1136.1242652695748</v>
      </c>
      <c r="M108" s="106"/>
      <c r="N108" s="106">
        <v>94.695270560754622</v>
      </c>
      <c r="O108" s="106">
        <v>946.9527056075467</v>
      </c>
      <c r="P108" s="106">
        <v>94.476289101273451</v>
      </c>
      <c r="Q108" s="106"/>
      <c r="R108" s="106">
        <f t="shared" si="8"/>
        <v>10387.496893239007</v>
      </c>
      <c r="S108" s="106">
        <f t="shared" si="9"/>
        <v>301237.4099039312</v>
      </c>
      <c r="T108" s="106" t="s">
        <v>1236</v>
      </c>
    </row>
    <row r="109" spans="1:20" ht="23.25" thickBot="1">
      <c r="A109" s="239" t="s">
        <v>1249</v>
      </c>
      <c r="B109" s="114">
        <v>1</v>
      </c>
      <c r="C109" s="106">
        <f t="shared" si="5"/>
        <v>8150.1279291600003</v>
      </c>
      <c r="D109" s="106">
        <f t="shared" si="6"/>
        <v>9559.3139825553262</v>
      </c>
      <c r="E109" s="106">
        <v>8150.1279291600003</v>
      </c>
      <c r="F109" s="106">
        <v>258.33333333333331</v>
      </c>
      <c r="G109" s="106">
        <v>1000</v>
      </c>
      <c r="H109" s="106">
        <v>50</v>
      </c>
      <c r="I109" s="106">
        <v>855.76343256180007</v>
      </c>
      <c r="J109" s="106">
        <v>244.50383787479998</v>
      </c>
      <c r="K109" s="106">
        <v>244.50383787479998</v>
      </c>
      <c r="L109" s="106">
        <f t="shared" si="7"/>
        <v>1409.186053395325</v>
      </c>
      <c r="M109" s="106"/>
      <c r="N109" s="106">
        <v>113.19622123833334</v>
      </c>
      <c r="O109" s="106">
        <v>1131.9622123833335</v>
      </c>
      <c r="P109" s="106">
        <v>164.02761977365824</v>
      </c>
      <c r="Q109" s="106"/>
      <c r="R109" s="106">
        <f t="shared" si="8"/>
        <v>12212.418424200059</v>
      </c>
      <c r="S109" s="106">
        <f t="shared" si="9"/>
        <v>12212.418424200059</v>
      </c>
      <c r="T109" s="106" t="s">
        <v>1236</v>
      </c>
    </row>
    <row r="110" spans="1:20" ht="23.25" thickBot="1">
      <c r="A110" s="239" t="s">
        <v>1249</v>
      </c>
      <c r="B110" s="114">
        <v>2</v>
      </c>
      <c r="C110" s="106">
        <f t="shared" si="5"/>
        <v>7551.8102162579999</v>
      </c>
      <c r="D110" s="106">
        <f t="shared" si="6"/>
        <v>8839.95418276286</v>
      </c>
      <c r="E110" s="106">
        <v>7551.8102162579999</v>
      </c>
      <c r="F110" s="106">
        <v>258.33333333333331</v>
      </c>
      <c r="G110" s="106">
        <v>1000</v>
      </c>
      <c r="H110" s="106">
        <v>50</v>
      </c>
      <c r="I110" s="106">
        <v>792.94007270709005</v>
      </c>
      <c r="J110" s="106">
        <v>226.55430648774004</v>
      </c>
      <c r="K110" s="106">
        <v>226.55430648774004</v>
      </c>
      <c r="L110" s="106">
        <f t="shared" si="7"/>
        <v>1288.1439665048608</v>
      </c>
      <c r="M110" s="106"/>
      <c r="N110" s="106">
        <v>104.88625300358335</v>
      </c>
      <c r="O110" s="106">
        <v>1048.8625300358335</v>
      </c>
      <c r="P110" s="106">
        <v>134.39518346544392</v>
      </c>
      <c r="Q110" s="106"/>
      <c r="R110" s="106">
        <f t="shared" si="8"/>
        <v>11394.336201778762</v>
      </c>
      <c r="S110" s="106">
        <f t="shared" si="9"/>
        <v>22788.672403557524</v>
      </c>
      <c r="T110" s="106" t="s">
        <v>1236</v>
      </c>
    </row>
    <row r="111" spans="1:20" ht="23.25" thickBot="1">
      <c r="A111" s="239" t="s">
        <v>1249</v>
      </c>
      <c r="B111" s="114">
        <v>1</v>
      </c>
      <c r="C111" s="106">
        <f t="shared" si="5"/>
        <v>6953.3414999999995</v>
      </c>
      <c r="D111" s="106">
        <f t="shared" si="6"/>
        <v>8120.4137246491218</v>
      </c>
      <c r="E111" s="106">
        <v>6953.3414999999995</v>
      </c>
      <c r="F111" s="106">
        <v>258.33333333333331</v>
      </c>
      <c r="G111" s="106">
        <v>1000</v>
      </c>
      <c r="H111" s="106">
        <v>50</v>
      </c>
      <c r="I111" s="106">
        <v>730.10085749999996</v>
      </c>
      <c r="J111" s="106">
        <v>208.60024499999997</v>
      </c>
      <c r="K111" s="106">
        <v>208.60024499999997</v>
      </c>
      <c r="L111" s="106">
        <f t="shared" si="7"/>
        <v>1167.0722246491225</v>
      </c>
      <c r="M111" s="106"/>
      <c r="N111" s="106">
        <v>96.574187499999994</v>
      </c>
      <c r="O111" s="106">
        <v>965.74187499999982</v>
      </c>
      <c r="P111" s="106">
        <v>104.75616214912263</v>
      </c>
      <c r="Q111" s="106"/>
      <c r="R111" s="106">
        <f t="shared" si="8"/>
        <v>10576.048405482454</v>
      </c>
      <c r="S111" s="106">
        <f t="shared" si="9"/>
        <v>10576.048405482454</v>
      </c>
      <c r="T111" s="106" t="s">
        <v>1232</v>
      </c>
    </row>
    <row r="112" spans="1:20" ht="23.25" thickBot="1">
      <c r="A112" s="239" t="s">
        <v>1249</v>
      </c>
      <c r="B112" s="114">
        <v>10</v>
      </c>
      <c r="C112" s="106">
        <f t="shared" si="5"/>
        <v>7254.0599531736007</v>
      </c>
      <c r="D112" s="106">
        <f t="shared" si="6"/>
        <v>8476.2041578588378</v>
      </c>
      <c r="E112" s="106">
        <v>7254.0599531736007</v>
      </c>
      <c r="F112" s="106">
        <v>258.33333333333331</v>
      </c>
      <c r="G112" s="106">
        <v>1000</v>
      </c>
      <c r="H112" s="106">
        <v>50</v>
      </c>
      <c r="I112" s="106">
        <v>761.67629508322807</v>
      </c>
      <c r="J112" s="106">
        <v>217.62179859520799</v>
      </c>
      <c r="K112" s="106">
        <v>217.62179859520799</v>
      </c>
      <c r="L112" s="106">
        <f t="shared" si="7"/>
        <v>1222.1442046852374</v>
      </c>
      <c r="M112" s="106"/>
      <c r="N112" s="106">
        <v>100.75083268296669</v>
      </c>
      <c r="O112" s="106">
        <v>1007.5083268296667</v>
      </c>
      <c r="P112" s="106">
        <v>113.88504517260418</v>
      </c>
      <c r="Q112" s="106"/>
      <c r="R112" s="106">
        <f t="shared" si="8"/>
        <v>10981.457383465813</v>
      </c>
      <c r="S112" s="106">
        <f t="shared" si="9"/>
        <v>109814.57383465813</v>
      </c>
      <c r="T112" s="106" t="s">
        <v>1236</v>
      </c>
    </row>
    <row r="113" spans="1:20" ht="23.25" thickBot="1">
      <c r="A113" s="239" t="s">
        <v>1249</v>
      </c>
      <c r="B113" s="114">
        <v>4</v>
      </c>
      <c r="C113" s="106">
        <f t="shared" si="5"/>
        <v>6797.972368404</v>
      </c>
      <c r="D113" s="106">
        <f t="shared" si="6"/>
        <v>7929.9666422604842</v>
      </c>
      <c r="E113" s="106">
        <v>6797.972368404</v>
      </c>
      <c r="F113" s="106">
        <v>258.33333333333331</v>
      </c>
      <c r="G113" s="106">
        <v>1000</v>
      </c>
      <c r="H113" s="106">
        <v>50</v>
      </c>
      <c r="I113" s="106">
        <v>713.78709868241992</v>
      </c>
      <c r="J113" s="106">
        <v>203.93917105211997</v>
      </c>
      <c r="K113" s="106">
        <v>203.93917105211997</v>
      </c>
      <c r="L113" s="106">
        <f t="shared" si="7"/>
        <v>1131.9942738564837</v>
      </c>
      <c r="M113" s="106"/>
      <c r="N113" s="106">
        <v>94.4162828945</v>
      </c>
      <c r="O113" s="106">
        <v>944.162828945</v>
      </c>
      <c r="P113" s="106">
        <v>93.415162016983757</v>
      </c>
      <c r="Q113" s="106"/>
      <c r="R113" s="106">
        <f t="shared" si="8"/>
        <v>10359.965416380475</v>
      </c>
      <c r="S113" s="106">
        <f t="shared" si="9"/>
        <v>41439.861665521901</v>
      </c>
      <c r="T113" s="106" t="s">
        <v>1236</v>
      </c>
    </row>
    <row r="114" spans="1:20" ht="23.25" thickBot="1">
      <c r="A114" s="239" t="s">
        <v>1249</v>
      </c>
      <c r="B114" s="114">
        <v>2</v>
      </c>
      <c r="C114" s="106">
        <f t="shared" si="5"/>
        <v>8276.6197499999998</v>
      </c>
      <c r="D114" s="106">
        <f t="shared" si="6"/>
        <v>9705.8905667039471</v>
      </c>
      <c r="E114" s="106">
        <v>8276.6197499999998</v>
      </c>
      <c r="F114" s="106">
        <v>258.33333333333331</v>
      </c>
      <c r="G114" s="106">
        <v>1000</v>
      </c>
      <c r="H114" s="106">
        <v>50</v>
      </c>
      <c r="I114" s="106">
        <v>869.04507375000003</v>
      </c>
      <c r="J114" s="106">
        <v>248.29859250000001</v>
      </c>
      <c r="K114" s="106">
        <v>248.29859250000001</v>
      </c>
      <c r="L114" s="106">
        <f t="shared" si="7"/>
        <v>1429.2708167039475</v>
      </c>
      <c r="M114" s="106"/>
      <c r="N114" s="106">
        <v>114.95305208333333</v>
      </c>
      <c r="O114" s="106">
        <v>1149.5305208333334</v>
      </c>
      <c r="P114" s="106">
        <v>164.78724378728074</v>
      </c>
      <c r="Q114" s="106"/>
      <c r="R114" s="106">
        <f t="shared" si="8"/>
        <v>12379.866158787279</v>
      </c>
      <c r="S114" s="106">
        <f t="shared" si="9"/>
        <v>24759.732317574559</v>
      </c>
      <c r="T114" s="106" t="s">
        <v>1236</v>
      </c>
    </row>
    <row r="115" spans="1:20" ht="23.25" thickBot="1">
      <c r="A115" s="239" t="s">
        <v>1249</v>
      </c>
      <c r="B115" s="114">
        <v>3</v>
      </c>
      <c r="C115" s="106">
        <f t="shared" si="5"/>
        <v>7382.8426766080011</v>
      </c>
      <c r="D115" s="106">
        <f t="shared" si="6"/>
        <v>8639.0096467337025</v>
      </c>
      <c r="E115" s="106">
        <v>7382.8426766080011</v>
      </c>
      <c r="F115" s="106">
        <v>258.33333333333331</v>
      </c>
      <c r="G115" s="106">
        <v>1000</v>
      </c>
      <c r="H115" s="106">
        <v>50</v>
      </c>
      <c r="I115" s="106">
        <v>775.19848104384016</v>
      </c>
      <c r="J115" s="106">
        <v>221.48528029824001</v>
      </c>
      <c r="K115" s="106">
        <v>221.48528029824001</v>
      </c>
      <c r="L115" s="106">
        <f t="shared" si="7"/>
        <v>1256.1669701257022</v>
      </c>
      <c r="M115" s="106"/>
      <c r="N115" s="106">
        <v>102.53948161955556</v>
      </c>
      <c r="O115" s="106">
        <v>1025.3948161955557</v>
      </c>
      <c r="P115" s="106">
        <v>128.23267231059097</v>
      </c>
      <c r="Q115" s="106"/>
      <c r="R115" s="106">
        <f t="shared" si="8"/>
        <v>11165.512021707356</v>
      </c>
      <c r="S115" s="106">
        <f t="shared" si="9"/>
        <v>33496.536065122069</v>
      </c>
      <c r="T115" s="106" t="s">
        <v>1236</v>
      </c>
    </row>
    <row r="116" spans="1:20" ht="23.25" thickBot="1">
      <c r="A116" s="239" t="s">
        <v>1249</v>
      </c>
      <c r="B116" s="114">
        <v>5</v>
      </c>
      <c r="C116" s="106">
        <f t="shared" si="5"/>
        <v>7868.7871171392007</v>
      </c>
      <c r="D116" s="106">
        <f t="shared" si="6"/>
        <v>9219.9860159726741</v>
      </c>
      <c r="E116" s="106">
        <v>7868.7871171392007</v>
      </c>
      <c r="F116" s="106">
        <v>258.33333333333331</v>
      </c>
      <c r="G116" s="106">
        <v>1000</v>
      </c>
      <c r="H116" s="106">
        <v>50</v>
      </c>
      <c r="I116" s="106">
        <v>826.22264729961591</v>
      </c>
      <c r="J116" s="106">
        <v>236.06361351417601</v>
      </c>
      <c r="K116" s="106">
        <v>236.06361351417601</v>
      </c>
      <c r="L116" s="106">
        <f t="shared" si="7"/>
        <v>1351.198898833474</v>
      </c>
      <c r="M116" s="106"/>
      <c r="N116" s="106">
        <v>109.28870996026666</v>
      </c>
      <c r="O116" s="106">
        <v>1092.8870996026667</v>
      </c>
      <c r="P116" s="106">
        <v>149.02308927054057</v>
      </c>
      <c r="Q116" s="106"/>
      <c r="R116" s="106">
        <f t="shared" si="8"/>
        <v>11826.669223633975</v>
      </c>
      <c r="S116" s="106">
        <f t="shared" si="9"/>
        <v>59133.346118169873</v>
      </c>
      <c r="T116" s="106" t="s">
        <v>1236</v>
      </c>
    </row>
    <row r="117" spans="1:20" ht="23.25" thickBot="1">
      <c r="A117" s="239" t="s">
        <v>1249</v>
      </c>
      <c r="B117" s="114">
        <v>1</v>
      </c>
      <c r="C117" s="106">
        <f t="shared" si="5"/>
        <v>7992.5924992199998</v>
      </c>
      <c r="D117" s="106">
        <f t="shared" si="6"/>
        <v>9370.7634193734521</v>
      </c>
      <c r="E117" s="106">
        <v>7992.5924992199998</v>
      </c>
      <c r="F117" s="106">
        <v>258.33333333333331</v>
      </c>
      <c r="G117" s="106">
        <v>1000</v>
      </c>
      <c r="H117" s="106">
        <v>50</v>
      </c>
      <c r="I117" s="106">
        <v>839.22221241809984</v>
      </c>
      <c r="J117" s="106">
        <v>239.77777497659997</v>
      </c>
      <c r="K117" s="106">
        <v>239.77777497659997</v>
      </c>
      <c r="L117" s="106">
        <f t="shared" si="7"/>
        <v>1378.1709201534532</v>
      </c>
      <c r="M117" s="106"/>
      <c r="N117" s="106">
        <v>111.00822915583335</v>
      </c>
      <c r="O117" s="106">
        <v>1110.0822915583333</v>
      </c>
      <c r="P117" s="106">
        <v>157.08039943928665</v>
      </c>
      <c r="Q117" s="106"/>
      <c r="R117" s="106">
        <f t="shared" si="8"/>
        <v>11997.874515078085</v>
      </c>
      <c r="S117" s="106">
        <f t="shared" si="9"/>
        <v>11997.874515078085</v>
      </c>
      <c r="T117" s="106" t="s">
        <v>1236</v>
      </c>
    </row>
    <row r="118" spans="1:20" ht="23.25" thickBot="1">
      <c r="A118" s="239" t="s">
        <v>1249</v>
      </c>
      <c r="B118" s="114">
        <v>3</v>
      </c>
      <c r="C118" s="106">
        <f t="shared" si="5"/>
        <v>7649.9917476919991</v>
      </c>
      <c r="D118" s="106">
        <f t="shared" si="6"/>
        <v>8955.5779657169696</v>
      </c>
      <c r="E118" s="106">
        <v>7649.9917476919991</v>
      </c>
      <c r="F118" s="106">
        <v>258.33333333333331</v>
      </c>
      <c r="G118" s="106">
        <v>1000</v>
      </c>
      <c r="H118" s="106">
        <v>50</v>
      </c>
      <c r="I118" s="106">
        <v>803.24913350765985</v>
      </c>
      <c r="J118" s="106">
        <v>229.49975243075994</v>
      </c>
      <c r="K118" s="106">
        <v>229.49975243075994</v>
      </c>
      <c r="L118" s="106">
        <f t="shared" si="7"/>
        <v>1305.5862180249705</v>
      </c>
      <c r="M118" s="106"/>
      <c r="N118" s="106">
        <v>106.2498853846111</v>
      </c>
      <c r="O118" s="106">
        <v>1062.4988538461112</v>
      </c>
      <c r="P118" s="106">
        <v>136.83747879424831</v>
      </c>
      <c r="Q118" s="106"/>
      <c r="R118" s="106">
        <f t="shared" si="8"/>
        <v>11526.159937419481</v>
      </c>
      <c r="S118" s="106">
        <f t="shared" si="9"/>
        <v>34578.479812258447</v>
      </c>
      <c r="T118" s="106" t="s">
        <v>1236</v>
      </c>
    </row>
    <row r="119" spans="1:20" ht="23.25" thickBot="1">
      <c r="A119" s="239" t="s">
        <v>1249</v>
      </c>
      <c r="B119" s="114">
        <v>3</v>
      </c>
      <c r="C119" s="106">
        <f t="shared" si="5"/>
        <v>8321.5840293599995</v>
      </c>
      <c r="D119" s="106">
        <f t="shared" si="6"/>
        <v>9764.5258784824182</v>
      </c>
      <c r="E119" s="106">
        <v>8321.5840293599995</v>
      </c>
      <c r="F119" s="106">
        <v>258.33333333333331</v>
      </c>
      <c r="G119" s="106">
        <v>1000</v>
      </c>
      <c r="H119" s="106">
        <v>50</v>
      </c>
      <c r="I119" s="106">
        <v>873.76632308280011</v>
      </c>
      <c r="J119" s="106">
        <v>249.64752088079999</v>
      </c>
      <c r="K119" s="106">
        <v>249.64752088079999</v>
      </c>
      <c r="L119" s="106">
        <f t="shared" si="7"/>
        <v>1442.9418491224194</v>
      </c>
      <c r="M119" s="106"/>
      <c r="N119" s="106">
        <v>115.57755596333332</v>
      </c>
      <c r="O119" s="106">
        <v>1155.7755596333334</v>
      </c>
      <c r="P119" s="106">
        <v>171.58873352575282</v>
      </c>
      <c r="Q119" s="106"/>
      <c r="R119" s="106">
        <f t="shared" si="8"/>
        <v>12445.920576660154</v>
      </c>
      <c r="S119" s="106">
        <f t="shared" si="9"/>
        <v>37337.761729980462</v>
      </c>
      <c r="T119" s="106" t="s">
        <v>1236</v>
      </c>
    </row>
    <row r="120" spans="1:20" ht="23.25" thickBot="1">
      <c r="A120" s="239" t="s">
        <v>1249</v>
      </c>
      <c r="B120" s="114">
        <v>1</v>
      </c>
      <c r="C120" s="106">
        <f t="shared" si="5"/>
        <v>7891.3358374199997</v>
      </c>
      <c r="D120" s="106">
        <f t="shared" si="6"/>
        <v>9249.5716302274959</v>
      </c>
      <c r="E120" s="106">
        <v>7891.3358374199997</v>
      </c>
      <c r="F120" s="106">
        <v>258.33333333333331</v>
      </c>
      <c r="G120" s="106">
        <v>1000</v>
      </c>
      <c r="H120" s="106">
        <v>50</v>
      </c>
      <c r="I120" s="106">
        <v>828.59026292909994</v>
      </c>
      <c r="J120" s="106">
        <v>236.74007512259996</v>
      </c>
      <c r="K120" s="106">
        <v>236.74007512259996</v>
      </c>
      <c r="L120" s="106">
        <f t="shared" si="7"/>
        <v>1358.2357928074953</v>
      </c>
      <c r="M120" s="106"/>
      <c r="N120" s="106">
        <v>109.60188663083333</v>
      </c>
      <c r="O120" s="106">
        <v>1096.0188663083334</v>
      </c>
      <c r="P120" s="106">
        <v>152.61503986832861</v>
      </c>
      <c r="Q120" s="106"/>
      <c r="R120" s="106">
        <f t="shared" si="8"/>
        <v>11859.975376735125</v>
      </c>
      <c r="S120" s="106">
        <f t="shared" si="9"/>
        <v>11859.975376735125</v>
      </c>
      <c r="T120" s="106" t="s">
        <v>1236</v>
      </c>
    </row>
    <row r="121" spans="1:20" ht="23.25" thickBot="1">
      <c r="A121" s="239" t="s">
        <v>1249</v>
      </c>
      <c r="B121" s="114">
        <v>3</v>
      </c>
      <c r="C121" s="106">
        <f t="shared" si="5"/>
        <v>7696.3879999999999</v>
      </c>
      <c r="D121" s="106">
        <f t="shared" si="6"/>
        <v>8872.2250555555547</v>
      </c>
      <c r="E121" s="106">
        <v>7696.3879999999999</v>
      </c>
      <c r="F121" s="106">
        <v>258.33333333333331</v>
      </c>
      <c r="G121" s="106">
        <v>1000</v>
      </c>
      <c r="H121" s="106">
        <v>50</v>
      </c>
      <c r="I121" s="106">
        <v>808.12073999999984</v>
      </c>
      <c r="J121" s="106">
        <v>230.89163999999997</v>
      </c>
      <c r="K121" s="106">
        <v>230.89163999999997</v>
      </c>
      <c r="L121" s="106">
        <f t="shared" si="7"/>
        <v>1175.8370555555553</v>
      </c>
      <c r="M121" s="106"/>
      <c r="N121" s="106">
        <v>106.89427777777779</v>
      </c>
      <c r="O121" s="106">
        <v>1068.9427777777776</v>
      </c>
      <c r="P121" s="106">
        <v>0</v>
      </c>
      <c r="Q121" s="106"/>
      <c r="R121" s="106">
        <f t="shared" si="8"/>
        <v>11450.462408888889</v>
      </c>
      <c r="S121" s="106">
        <f t="shared" si="9"/>
        <v>34351.387226666666</v>
      </c>
      <c r="T121" s="106" t="s">
        <v>1236</v>
      </c>
    </row>
    <row r="122" spans="1:20" ht="23.25" thickBot="1">
      <c r="A122" s="239" t="s">
        <v>1249</v>
      </c>
      <c r="B122" s="114">
        <v>1</v>
      </c>
      <c r="C122" s="106">
        <f t="shared" si="5"/>
        <v>7891.2855</v>
      </c>
      <c r="D122" s="106">
        <f t="shared" si="6"/>
        <v>9249.5113825175431</v>
      </c>
      <c r="E122" s="106">
        <v>7891.2855</v>
      </c>
      <c r="F122" s="106">
        <v>258.33333333333331</v>
      </c>
      <c r="G122" s="106">
        <v>1000</v>
      </c>
      <c r="H122" s="106">
        <v>50</v>
      </c>
      <c r="I122" s="106">
        <v>828.58497750000004</v>
      </c>
      <c r="J122" s="106">
        <v>236.73856499999999</v>
      </c>
      <c r="K122" s="106">
        <v>236.73856499999999</v>
      </c>
      <c r="L122" s="106">
        <f t="shared" si="7"/>
        <v>1358.2258825175438</v>
      </c>
      <c r="M122" s="106"/>
      <c r="N122" s="106">
        <v>109.60118749999999</v>
      </c>
      <c r="O122" s="106">
        <v>1096.0118749999999</v>
      </c>
      <c r="P122" s="106">
        <v>152.6128200175439</v>
      </c>
      <c r="Q122" s="106"/>
      <c r="R122" s="106">
        <f t="shared" si="8"/>
        <v>11859.906823350877</v>
      </c>
      <c r="S122" s="106">
        <f t="shared" si="9"/>
        <v>11859.906823350877</v>
      </c>
      <c r="T122" s="106" t="s">
        <v>1236</v>
      </c>
    </row>
    <row r="123" spans="1:20" ht="23.25" thickBot="1">
      <c r="A123" s="239" t="s">
        <v>1249</v>
      </c>
      <c r="B123" s="114">
        <v>2</v>
      </c>
      <c r="C123" s="106">
        <f t="shared" si="5"/>
        <v>7298.781798</v>
      </c>
      <c r="D123" s="106">
        <f t="shared" si="6"/>
        <v>8537.7293437245607</v>
      </c>
      <c r="E123" s="106">
        <v>7298.781798</v>
      </c>
      <c r="F123" s="106">
        <v>258.375</v>
      </c>
      <c r="G123" s="106">
        <v>1000</v>
      </c>
      <c r="H123" s="106">
        <v>50</v>
      </c>
      <c r="I123" s="106">
        <v>766.37208878999991</v>
      </c>
      <c r="J123" s="106">
        <v>218.96345393999999</v>
      </c>
      <c r="K123" s="106">
        <v>218.96345393999999</v>
      </c>
      <c r="L123" s="106">
        <f t="shared" si="7"/>
        <v>1238.9475457245612</v>
      </c>
      <c r="M123" s="106"/>
      <c r="N123" s="106">
        <v>101.37196941666666</v>
      </c>
      <c r="O123" s="106">
        <v>1013.7196941666666</v>
      </c>
      <c r="P123" s="106">
        <v>123.85588214122794</v>
      </c>
      <c r="Q123" s="106"/>
      <c r="R123" s="106">
        <f t="shared" si="8"/>
        <v>11050.40334039456</v>
      </c>
      <c r="S123" s="106">
        <f t="shared" si="9"/>
        <v>22100.806680789119</v>
      </c>
      <c r="T123" s="106" t="s">
        <v>1236</v>
      </c>
    </row>
    <row r="124" spans="1:20" ht="23.25" thickBot="1">
      <c r="A124" s="239" t="s">
        <v>1250</v>
      </c>
      <c r="B124" s="114">
        <v>3</v>
      </c>
      <c r="C124" s="106">
        <f t="shared" si="5"/>
        <v>6649.5527112000009</v>
      </c>
      <c r="D124" s="106">
        <f t="shared" si="6"/>
        <v>7747.8993844179658</v>
      </c>
      <c r="E124" s="106">
        <v>6649.5527112000009</v>
      </c>
      <c r="F124" s="106">
        <v>258.33333333333331</v>
      </c>
      <c r="G124" s="106">
        <v>1000</v>
      </c>
      <c r="H124" s="106">
        <v>50</v>
      </c>
      <c r="I124" s="106">
        <v>698.20303467600013</v>
      </c>
      <c r="J124" s="106">
        <v>199.486581336</v>
      </c>
      <c r="K124" s="106">
        <v>199.486581336</v>
      </c>
      <c r="L124" s="106">
        <f t="shared" si="7"/>
        <v>1098.3466732179652</v>
      </c>
      <c r="M124" s="106"/>
      <c r="N124" s="106">
        <v>92.354898766666679</v>
      </c>
      <c r="O124" s="106">
        <v>923.5489876666669</v>
      </c>
      <c r="P124" s="106">
        <v>82.442786784631537</v>
      </c>
      <c r="Q124" s="106"/>
      <c r="R124" s="106">
        <f t="shared" si="8"/>
        <v>10153.408915099299</v>
      </c>
      <c r="S124" s="106">
        <f t="shared" si="9"/>
        <v>30460.226745297896</v>
      </c>
      <c r="T124" s="106" t="s">
        <v>1236</v>
      </c>
    </row>
    <row r="125" spans="1:20" ht="23.25" thickBot="1">
      <c r="A125" s="239" t="s">
        <v>1251</v>
      </c>
      <c r="B125" s="114">
        <v>2</v>
      </c>
      <c r="C125" s="106">
        <f t="shared" si="5"/>
        <v>7192.7991403800006</v>
      </c>
      <c r="D125" s="106">
        <f t="shared" si="6"/>
        <v>8414.0434049010546</v>
      </c>
      <c r="E125" s="106">
        <v>7192.7991403800006</v>
      </c>
      <c r="F125" s="106">
        <v>258.33333333333331</v>
      </c>
      <c r="G125" s="106">
        <v>1000</v>
      </c>
      <c r="H125" s="106">
        <v>50</v>
      </c>
      <c r="I125" s="106">
        <v>755.2439097399</v>
      </c>
      <c r="J125" s="106">
        <v>215.78397421140002</v>
      </c>
      <c r="K125" s="106">
        <v>215.78397421140002</v>
      </c>
      <c r="L125" s="106">
        <f t="shared" si="7"/>
        <v>1221.2442645210544</v>
      </c>
      <c r="M125" s="106"/>
      <c r="N125" s="106">
        <v>99.899988060833337</v>
      </c>
      <c r="O125" s="106">
        <v>998.99988060833346</v>
      </c>
      <c r="P125" s="106">
        <v>122.34439585188768</v>
      </c>
      <c r="Q125" s="106"/>
      <c r="R125" s="106">
        <f t="shared" si="8"/>
        <v>10909.188596397085</v>
      </c>
      <c r="S125" s="106">
        <f t="shared" si="9"/>
        <v>21818.377192794171</v>
      </c>
      <c r="T125" s="106" t="s">
        <v>1236</v>
      </c>
    </row>
    <row r="126" spans="1:20" ht="23.25" thickBot="1">
      <c r="A126" s="239" t="s">
        <v>1252</v>
      </c>
      <c r="B126" s="114">
        <v>12</v>
      </c>
      <c r="C126" s="106">
        <f t="shared" si="5"/>
        <v>6117.62712302</v>
      </c>
      <c r="D126" s="106">
        <f t="shared" si="6"/>
        <v>7126.4058633403583</v>
      </c>
      <c r="E126" s="106">
        <v>6117.62712302</v>
      </c>
      <c r="F126" s="106">
        <v>258.33333333333331</v>
      </c>
      <c r="G126" s="106">
        <v>1000</v>
      </c>
      <c r="H126" s="106">
        <v>50</v>
      </c>
      <c r="I126" s="106">
        <v>642.35084791709994</v>
      </c>
      <c r="J126" s="106">
        <v>183.5288136906</v>
      </c>
      <c r="K126" s="106">
        <v>183.5288136906</v>
      </c>
      <c r="L126" s="106">
        <f t="shared" si="7"/>
        <v>1008.778740320358</v>
      </c>
      <c r="M126" s="106"/>
      <c r="N126" s="106">
        <v>84.967043375277811</v>
      </c>
      <c r="O126" s="106">
        <v>849.67043375277797</v>
      </c>
      <c r="P126" s="106">
        <v>74.141263192302176</v>
      </c>
      <c r="Q126" s="106"/>
      <c r="R126" s="106">
        <f t="shared" si="8"/>
        <v>9444.1476719719903</v>
      </c>
      <c r="S126" s="106">
        <f t="shared" si="9"/>
        <v>113329.77206366388</v>
      </c>
      <c r="T126" s="106" t="s">
        <v>1236</v>
      </c>
    </row>
    <row r="127" spans="1:20" ht="23.25" thickBot="1">
      <c r="A127" s="239" t="s">
        <v>1252</v>
      </c>
      <c r="B127" s="114">
        <v>41</v>
      </c>
      <c r="C127" s="106">
        <f t="shared" si="5"/>
        <v>6142.7015294318044</v>
      </c>
      <c r="D127" s="106">
        <f t="shared" si="6"/>
        <v>7155.689983984189</v>
      </c>
      <c r="E127" s="106">
        <v>6142.7015294318044</v>
      </c>
      <c r="F127" s="106">
        <v>258.33333333333331</v>
      </c>
      <c r="G127" s="106">
        <v>1000</v>
      </c>
      <c r="H127" s="106">
        <v>50</v>
      </c>
      <c r="I127" s="106">
        <v>644.98366059033947</v>
      </c>
      <c r="J127" s="106">
        <v>184.2810458829542</v>
      </c>
      <c r="K127" s="106">
        <v>184.2810458829542</v>
      </c>
      <c r="L127" s="106">
        <f t="shared" si="7"/>
        <v>1012.9884545523847</v>
      </c>
      <c r="M127" s="106"/>
      <c r="N127" s="106">
        <v>85.315299019886169</v>
      </c>
      <c r="O127" s="106">
        <v>853.15299019886243</v>
      </c>
      <c r="P127" s="106">
        <v>74.520165333636129</v>
      </c>
      <c r="Q127" s="106"/>
      <c r="R127" s="106">
        <f t="shared" si="8"/>
        <v>9477.5690696737693</v>
      </c>
      <c r="S127" s="106">
        <f t="shared" si="9"/>
        <v>388580.33185662451</v>
      </c>
      <c r="T127" s="106" t="s">
        <v>1236</v>
      </c>
    </row>
    <row r="128" spans="1:20" ht="23.25" thickBot="1">
      <c r="A128" s="239" t="s">
        <v>1253</v>
      </c>
      <c r="B128" s="114">
        <v>5</v>
      </c>
      <c r="C128" s="106">
        <f t="shared" si="5"/>
        <v>8150.1236998439999</v>
      </c>
      <c r="D128" s="106">
        <f t="shared" si="6"/>
        <v>9559.3089205834622</v>
      </c>
      <c r="E128" s="106">
        <v>8150.1236998439999</v>
      </c>
      <c r="F128" s="106">
        <v>258.33333333333331</v>
      </c>
      <c r="G128" s="106">
        <v>1000</v>
      </c>
      <c r="H128" s="106">
        <v>50</v>
      </c>
      <c r="I128" s="106">
        <v>855.76298848362001</v>
      </c>
      <c r="J128" s="106">
        <v>244.50371099531995</v>
      </c>
      <c r="K128" s="106">
        <v>244.50371099531995</v>
      </c>
      <c r="L128" s="106">
        <f t="shared" si="7"/>
        <v>1409.1852207394625</v>
      </c>
      <c r="M128" s="106"/>
      <c r="N128" s="106">
        <v>113.19616249783331</v>
      </c>
      <c r="O128" s="106">
        <v>1131.9616249783332</v>
      </c>
      <c r="P128" s="106">
        <v>164.02743326329588</v>
      </c>
      <c r="Q128" s="106"/>
      <c r="R128" s="106">
        <f t="shared" si="8"/>
        <v>12212.412664391055</v>
      </c>
      <c r="S128" s="106">
        <f t="shared" si="9"/>
        <v>61062.063321955276</v>
      </c>
      <c r="T128" s="106" t="s">
        <v>1236</v>
      </c>
    </row>
    <row r="129" spans="1:20" ht="23.25" thickBot="1">
      <c r="A129" s="239" t="s">
        <v>1253</v>
      </c>
      <c r="B129" s="114">
        <v>1</v>
      </c>
      <c r="C129" s="106">
        <f t="shared" si="5"/>
        <v>7992.5924992199998</v>
      </c>
      <c r="D129" s="106">
        <f t="shared" si="6"/>
        <v>9370.7634193734521</v>
      </c>
      <c r="E129" s="106">
        <v>7992.5924992199998</v>
      </c>
      <c r="F129" s="106">
        <v>258.33333333333331</v>
      </c>
      <c r="G129" s="106">
        <v>1000</v>
      </c>
      <c r="H129" s="106">
        <v>50</v>
      </c>
      <c r="I129" s="106">
        <v>839.22221241809984</v>
      </c>
      <c r="J129" s="106">
        <v>239.77777497659997</v>
      </c>
      <c r="K129" s="106">
        <v>239.77777497659997</v>
      </c>
      <c r="L129" s="106">
        <f t="shared" si="7"/>
        <v>1378.1709201534532</v>
      </c>
      <c r="M129" s="106"/>
      <c r="N129" s="106">
        <v>111.00822915583335</v>
      </c>
      <c r="O129" s="106">
        <v>1110.0822915583333</v>
      </c>
      <c r="P129" s="106">
        <v>157.08039943928665</v>
      </c>
      <c r="Q129" s="106"/>
      <c r="R129" s="106">
        <f t="shared" si="8"/>
        <v>11997.874515078085</v>
      </c>
      <c r="S129" s="106">
        <f t="shared" si="9"/>
        <v>11997.874515078085</v>
      </c>
      <c r="T129" s="106" t="s">
        <v>1236</v>
      </c>
    </row>
    <row r="130" spans="1:20" ht="23.25" thickBot="1">
      <c r="A130" s="239" t="s">
        <v>1254</v>
      </c>
      <c r="B130" s="114">
        <v>2</v>
      </c>
      <c r="C130" s="106">
        <f t="shared" si="5"/>
        <v>9578.7930326475998</v>
      </c>
      <c r="D130" s="106">
        <f t="shared" si="6"/>
        <v>11270.771920612671</v>
      </c>
      <c r="E130" s="106">
        <v>9578.7930326475998</v>
      </c>
      <c r="F130" s="106">
        <v>258.33333333333331</v>
      </c>
      <c r="G130" s="106">
        <v>1000</v>
      </c>
      <c r="H130" s="106">
        <v>50</v>
      </c>
      <c r="I130" s="106">
        <v>1005.7732684279978</v>
      </c>
      <c r="J130" s="106">
        <v>287.36379097942796</v>
      </c>
      <c r="K130" s="106">
        <v>287.36379097942796</v>
      </c>
      <c r="L130" s="106">
        <f t="shared" si="7"/>
        <v>1691.9788879650714</v>
      </c>
      <c r="M130" s="106"/>
      <c r="N130" s="106">
        <v>133.03879212010554</v>
      </c>
      <c r="O130" s="106">
        <v>1330.3879212010554</v>
      </c>
      <c r="P130" s="106">
        <v>228.55217464391032</v>
      </c>
      <c r="Q130" s="106"/>
      <c r="R130" s="106">
        <f t="shared" si="8"/>
        <v>14159.606104332861</v>
      </c>
      <c r="S130" s="106">
        <f t="shared" si="9"/>
        <v>28319.212208665722</v>
      </c>
      <c r="T130" s="106" t="s">
        <v>1236</v>
      </c>
    </row>
    <row r="131" spans="1:20" ht="23.25" thickBot="1">
      <c r="A131" s="239" t="s">
        <v>1254</v>
      </c>
      <c r="B131" s="114">
        <v>2</v>
      </c>
      <c r="C131" s="106">
        <f t="shared" si="5"/>
        <v>8320.22928555</v>
      </c>
      <c r="D131" s="106">
        <f t="shared" si="6"/>
        <v>9762.9044165138966</v>
      </c>
      <c r="E131" s="106">
        <v>8320.22928555</v>
      </c>
      <c r="F131" s="106">
        <v>258.33333333333331</v>
      </c>
      <c r="G131" s="106">
        <v>1000</v>
      </c>
      <c r="H131" s="106">
        <v>50</v>
      </c>
      <c r="I131" s="106">
        <v>873.6240749827499</v>
      </c>
      <c r="J131" s="106">
        <v>249.60687856649997</v>
      </c>
      <c r="K131" s="106">
        <v>249.60687856649997</v>
      </c>
      <c r="L131" s="106">
        <f t="shared" si="7"/>
        <v>1442.6751309638962</v>
      </c>
      <c r="M131" s="106"/>
      <c r="N131" s="106">
        <v>115.55874007708333</v>
      </c>
      <c r="O131" s="106">
        <v>1155.5874007708333</v>
      </c>
      <c r="P131" s="106">
        <v>171.52899011597961</v>
      </c>
      <c r="Q131" s="106"/>
      <c r="R131" s="106">
        <f t="shared" si="8"/>
        <v>12444.075581962979</v>
      </c>
      <c r="S131" s="106">
        <f t="shared" si="9"/>
        <v>24888.151163925959</v>
      </c>
      <c r="T131" s="106" t="s">
        <v>1236</v>
      </c>
    </row>
    <row r="132" spans="1:20" ht="23.25" thickBot="1">
      <c r="A132" s="239" t="s">
        <v>1254</v>
      </c>
      <c r="B132" s="114">
        <v>5</v>
      </c>
      <c r="C132" s="106">
        <f t="shared" si="5"/>
        <v>8049.8249664000004</v>
      </c>
      <c r="D132" s="106">
        <f t="shared" si="6"/>
        <v>9439.758892488946</v>
      </c>
      <c r="E132" s="106">
        <v>8049.8249664000004</v>
      </c>
      <c r="F132" s="106">
        <v>258.33333333333331</v>
      </c>
      <c r="G132" s="106">
        <v>1000</v>
      </c>
      <c r="H132" s="106">
        <v>50</v>
      </c>
      <c r="I132" s="106">
        <v>845.23162147200003</v>
      </c>
      <c r="J132" s="106">
        <v>241.49474899199996</v>
      </c>
      <c r="K132" s="106">
        <v>241.49474899199996</v>
      </c>
      <c r="L132" s="106">
        <f t="shared" si="7"/>
        <v>1389.9339260889453</v>
      </c>
      <c r="M132" s="106"/>
      <c r="N132" s="106">
        <v>111.80312453333335</v>
      </c>
      <c r="O132" s="106">
        <v>1118.0312453333333</v>
      </c>
      <c r="P132" s="106">
        <v>160.09955622227855</v>
      </c>
      <c r="Q132" s="106"/>
      <c r="R132" s="106">
        <f t="shared" si="8"/>
        <v>12076.313345278277</v>
      </c>
      <c r="S132" s="106">
        <f t="shared" si="9"/>
        <v>60381.566726391386</v>
      </c>
      <c r="T132" s="106" t="s">
        <v>1236</v>
      </c>
    </row>
    <row r="133" spans="1:20" ht="23.25" thickBot="1">
      <c r="A133" s="239" t="s">
        <v>1254</v>
      </c>
      <c r="B133" s="114">
        <v>10</v>
      </c>
      <c r="C133" s="106">
        <f t="shared" si="5"/>
        <v>8427.7616629919994</v>
      </c>
      <c r="D133" s="106">
        <f t="shared" si="6"/>
        <v>9890.8852653555332</v>
      </c>
      <c r="E133" s="106">
        <v>8427.7616629919994</v>
      </c>
      <c r="F133" s="106">
        <v>258.33333333333331</v>
      </c>
      <c r="G133" s="106">
        <v>1000</v>
      </c>
      <c r="H133" s="106">
        <v>50</v>
      </c>
      <c r="I133" s="106">
        <v>884.91497461415986</v>
      </c>
      <c r="J133" s="106">
        <v>252.83284988976001</v>
      </c>
      <c r="K133" s="106">
        <v>252.83284988976001</v>
      </c>
      <c r="L133" s="106">
        <f t="shared" si="7"/>
        <v>1463.1236023635347</v>
      </c>
      <c r="M133" s="106"/>
      <c r="N133" s="106">
        <v>117.0522453193333</v>
      </c>
      <c r="O133" s="106">
        <v>1170.5224531933334</v>
      </c>
      <c r="P133" s="106">
        <v>175.54890385086813</v>
      </c>
      <c r="Q133" s="106"/>
      <c r="R133" s="106">
        <f t="shared" si="8"/>
        <v>12589.79927308255</v>
      </c>
      <c r="S133" s="106">
        <f t="shared" si="9"/>
        <v>125897.9927308255</v>
      </c>
      <c r="T133" s="106" t="s">
        <v>1236</v>
      </c>
    </row>
    <row r="134" spans="1:20" ht="23.25" thickBot="1">
      <c r="A134" s="239" t="s">
        <v>1254</v>
      </c>
      <c r="B134" s="114">
        <v>1</v>
      </c>
      <c r="C134" s="106">
        <f t="shared" si="5"/>
        <v>10837.3589941952</v>
      </c>
      <c r="D134" s="106">
        <f t="shared" si="6"/>
        <v>12778.642075136146</v>
      </c>
      <c r="E134" s="106">
        <v>10837.3589941952</v>
      </c>
      <c r="F134" s="106">
        <v>258.33333333333331</v>
      </c>
      <c r="G134" s="106">
        <v>1000</v>
      </c>
      <c r="H134" s="106">
        <v>50</v>
      </c>
      <c r="I134" s="106">
        <v>1137.9226943904957</v>
      </c>
      <c r="J134" s="106">
        <v>325.12076982585597</v>
      </c>
      <c r="K134" s="106">
        <v>325.12076982585597</v>
      </c>
      <c r="L134" s="106">
        <f t="shared" si="7"/>
        <v>1941.2830809409465</v>
      </c>
      <c r="M134" s="106"/>
      <c r="N134" s="106">
        <v>150.51887491937777</v>
      </c>
      <c r="O134" s="106">
        <v>1505.1887491937778</v>
      </c>
      <c r="P134" s="106">
        <v>285.57545682779096</v>
      </c>
      <c r="Q134" s="106"/>
      <c r="R134" s="106">
        <f t="shared" si="8"/>
        <v>15875.139642511689</v>
      </c>
      <c r="S134" s="106">
        <f t="shared" si="9"/>
        <v>15875.139642511689</v>
      </c>
      <c r="T134" s="106" t="s">
        <v>1232</v>
      </c>
    </row>
    <row r="135" spans="1:20" ht="23.25" thickBot="1">
      <c r="A135" s="239" t="s">
        <v>1254</v>
      </c>
      <c r="B135" s="114">
        <v>1</v>
      </c>
      <c r="C135" s="106">
        <f t="shared" ref="C135:C198" si="10">E135</f>
        <v>9317.5208322000017</v>
      </c>
      <c r="D135" s="106">
        <f t="shared" ref="D135:D198" si="11">E135+L135</f>
        <v>10931.744792401223</v>
      </c>
      <c r="E135" s="106">
        <v>9317.5208322000017</v>
      </c>
      <c r="F135" s="106">
        <v>258.33333333333331</v>
      </c>
      <c r="G135" s="106">
        <v>1000</v>
      </c>
      <c r="H135" s="106">
        <v>50</v>
      </c>
      <c r="I135" s="106">
        <v>978.33968738100009</v>
      </c>
      <c r="J135" s="106">
        <v>279.52562496600001</v>
      </c>
      <c r="K135" s="106">
        <v>279.52562496600001</v>
      </c>
      <c r="L135" s="106">
        <f t="shared" ref="L135:L198" si="12">N135+O135+P135</f>
        <v>1614.2239602012223</v>
      </c>
      <c r="M135" s="106"/>
      <c r="N135" s="106">
        <v>129.41001155833337</v>
      </c>
      <c r="O135" s="106">
        <v>1294.1001155833335</v>
      </c>
      <c r="P135" s="106">
        <v>190.71383305955555</v>
      </c>
      <c r="Q135" s="106"/>
      <c r="R135" s="106">
        <f t="shared" ref="R135:R198" si="13">E135+F135+G135+I135+J135+K135+L135+Q135+H135</f>
        <v>13777.469063047556</v>
      </c>
      <c r="S135" s="106">
        <f t="shared" ref="S135:S198" si="14">R135*B135</f>
        <v>13777.469063047556</v>
      </c>
      <c r="T135" s="106" t="s">
        <v>1232</v>
      </c>
    </row>
    <row r="136" spans="1:20" ht="23.25" thickBot="1">
      <c r="A136" s="239" t="s">
        <v>1254</v>
      </c>
      <c r="B136" s="114">
        <v>4</v>
      </c>
      <c r="C136" s="106">
        <f t="shared" si="10"/>
        <v>8858.0240353500012</v>
      </c>
      <c r="D136" s="106">
        <f t="shared" si="11"/>
        <v>10402.967680925862</v>
      </c>
      <c r="E136" s="106">
        <v>8858.0240353500012</v>
      </c>
      <c r="F136" s="106">
        <v>258.33333333333331</v>
      </c>
      <c r="G136" s="106">
        <v>1000</v>
      </c>
      <c r="H136" s="106">
        <v>50</v>
      </c>
      <c r="I136" s="106">
        <v>930.09252371175</v>
      </c>
      <c r="J136" s="106">
        <v>265.74072106049999</v>
      </c>
      <c r="K136" s="106">
        <v>265.74072106049999</v>
      </c>
      <c r="L136" s="106">
        <f t="shared" si="12"/>
        <v>1544.9436455758598</v>
      </c>
      <c r="M136" s="106"/>
      <c r="N136" s="106">
        <v>123.02811160208334</v>
      </c>
      <c r="O136" s="106">
        <v>1230.2811160208332</v>
      </c>
      <c r="P136" s="106">
        <v>191.63441795294327</v>
      </c>
      <c r="Q136" s="106"/>
      <c r="R136" s="106">
        <f t="shared" si="13"/>
        <v>13172.874980091945</v>
      </c>
      <c r="S136" s="106">
        <f t="shared" si="14"/>
        <v>52691.49992036778</v>
      </c>
      <c r="T136" s="106" t="s">
        <v>1236</v>
      </c>
    </row>
    <row r="137" spans="1:20" ht="23.25" thickBot="1">
      <c r="A137" s="239" t="s">
        <v>1254</v>
      </c>
      <c r="B137" s="114">
        <v>1</v>
      </c>
      <c r="C137" s="106">
        <f t="shared" si="10"/>
        <v>12351.81302</v>
      </c>
      <c r="D137" s="106">
        <f t="shared" si="11"/>
        <v>14569.399824315555</v>
      </c>
      <c r="E137" s="106">
        <v>12351.81302</v>
      </c>
      <c r="F137" s="106">
        <v>258.33333333333331</v>
      </c>
      <c r="G137" s="106">
        <v>0</v>
      </c>
      <c r="H137" s="106">
        <v>0</v>
      </c>
      <c r="I137" s="106">
        <v>1296.9403670999998</v>
      </c>
      <c r="J137" s="106">
        <v>370.55439059999998</v>
      </c>
      <c r="K137" s="106">
        <v>370.55439059999998</v>
      </c>
      <c r="L137" s="106">
        <f t="shared" si="12"/>
        <v>2217.5868043155556</v>
      </c>
      <c r="M137" s="106"/>
      <c r="N137" s="106">
        <v>171.55295861111111</v>
      </c>
      <c r="O137" s="106">
        <v>1715.529586111111</v>
      </c>
      <c r="P137" s="106">
        <v>330.5042595933333</v>
      </c>
      <c r="Q137" s="106"/>
      <c r="R137" s="106">
        <f t="shared" si="13"/>
        <v>16865.782305948891</v>
      </c>
      <c r="S137" s="106">
        <f t="shared" si="14"/>
        <v>16865.782305948891</v>
      </c>
      <c r="T137" s="106" t="s">
        <v>1236</v>
      </c>
    </row>
    <row r="138" spans="1:20" ht="23.25" thickBot="1">
      <c r="A138" s="239" t="s">
        <v>1254</v>
      </c>
      <c r="B138" s="114">
        <v>1</v>
      </c>
      <c r="C138" s="106">
        <f t="shared" si="10"/>
        <v>7644.2238159000008</v>
      </c>
      <c r="D138" s="106">
        <f t="shared" si="11"/>
        <v>8955.0469836825014</v>
      </c>
      <c r="E138" s="106">
        <v>7644.2238159000008</v>
      </c>
      <c r="F138" s="106">
        <v>258.33333333333331</v>
      </c>
      <c r="G138" s="106">
        <v>1000</v>
      </c>
      <c r="H138" s="106">
        <v>50</v>
      </c>
      <c r="I138" s="106">
        <v>802.6435006695001</v>
      </c>
      <c r="J138" s="106">
        <v>229.326714477</v>
      </c>
      <c r="K138" s="106">
        <v>229.326714477</v>
      </c>
      <c r="L138" s="106">
        <f t="shared" si="12"/>
        <v>1310.8231677825001</v>
      </c>
      <c r="M138" s="106"/>
      <c r="N138" s="106">
        <v>106.16977522083334</v>
      </c>
      <c r="O138" s="106">
        <v>1061.6977522083334</v>
      </c>
      <c r="P138" s="106">
        <v>142.95564035333345</v>
      </c>
      <c r="Q138" s="106"/>
      <c r="R138" s="106">
        <f t="shared" si="13"/>
        <v>11524.677246639332</v>
      </c>
      <c r="S138" s="106">
        <f t="shared" si="14"/>
        <v>11524.677246639332</v>
      </c>
      <c r="T138" s="106" t="s">
        <v>1236</v>
      </c>
    </row>
    <row r="139" spans="1:20" ht="23.25" thickBot="1">
      <c r="A139" s="239" t="s">
        <v>1254</v>
      </c>
      <c r="B139" s="114">
        <v>3</v>
      </c>
      <c r="C139" s="106">
        <f t="shared" si="10"/>
        <v>8320.1089713000001</v>
      </c>
      <c r="D139" s="106">
        <f t="shared" si="11"/>
        <v>9762.7604151320811</v>
      </c>
      <c r="E139" s="106">
        <v>8320.1089713000001</v>
      </c>
      <c r="F139" s="106">
        <v>258.33333333333331</v>
      </c>
      <c r="G139" s="106">
        <v>1000</v>
      </c>
      <c r="H139" s="106">
        <v>50</v>
      </c>
      <c r="I139" s="106">
        <v>873.61144198649993</v>
      </c>
      <c r="J139" s="106">
        <v>249.60326913899996</v>
      </c>
      <c r="K139" s="106">
        <v>249.60326913899996</v>
      </c>
      <c r="L139" s="106">
        <f t="shared" si="12"/>
        <v>1442.6514438320805</v>
      </c>
      <c r="M139" s="106"/>
      <c r="N139" s="106">
        <v>115.55706904583333</v>
      </c>
      <c r="O139" s="106">
        <v>1155.5706904583333</v>
      </c>
      <c r="P139" s="106">
        <v>171.52368432791408</v>
      </c>
      <c r="Q139" s="106"/>
      <c r="R139" s="106">
        <f t="shared" si="13"/>
        <v>12443.911728729914</v>
      </c>
      <c r="S139" s="106">
        <f t="shared" si="14"/>
        <v>37331.73518618974</v>
      </c>
      <c r="T139" s="106" t="s">
        <v>1232</v>
      </c>
    </row>
    <row r="140" spans="1:20" ht="23.25" thickBot="1">
      <c r="A140" s="239" t="s">
        <v>1254</v>
      </c>
      <c r="B140" s="114">
        <v>17</v>
      </c>
      <c r="C140" s="106">
        <f t="shared" si="10"/>
        <v>8615.5120025585438</v>
      </c>
      <c r="D140" s="106">
        <f t="shared" si="11"/>
        <v>10116.201558368941</v>
      </c>
      <c r="E140" s="106">
        <v>8615.5120025585438</v>
      </c>
      <c r="F140" s="106">
        <v>258.33333333333331</v>
      </c>
      <c r="G140" s="106">
        <v>1000</v>
      </c>
      <c r="H140" s="106">
        <v>50</v>
      </c>
      <c r="I140" s="106">
        <v>904.6287602686466</v>
      </c>
      <c r="J140" s="106">
        <v>258.46536007675627</v>
      </c>
      <c r="K140" s="106">
        <v>258.46536007675627</v>
      </c>
      <c r="L140" s="106">
        <f t="shared" si="12"/>
        <v>1500.6895558103975</v>
      </c>
      <c r="M140" s="106"/>
      <c r="N140" s="106">
        <v>119.65988892442415</v>
      </c>
      <c r="O140" s="106">
        <v>1196.5988892442417</v>
      </c>
      <c r="P140" s="106">
        <v>184.43077764173157</v>
      </c>
      <c r="Q140" s="106"/>
      <c r="R140" s="106">
        <f t="shared" si="13"/>
        <v>12846.094372124433</v>
      </c>
      <c r="S140" s="106">
        <f t="shared" si="14"/>
        <v>218383.60432611537</v>
      </c>
      <c r="T140" s="106" t="s">
        <v>1236</v>
      </c>
    </row>
    <row r="141" spans="1:20" ht="23.25" thickBot="1">
      <c r="A141" s="239" t="s">
        <v>1254</v>
      </c>
      <c r="B141" s="114">
        <v>42</v>
      </c>
      <c r="C141" s="106">
        <f t="shared" si="10"/>
        <v>9474.0047673446679</v>
      </c>
      <c r="D141" s="106">
        <f t="shared" si="11"/>
        <v>11141.752733219051</v>
      </c>
      <c r="E141" s="106">
        <v>9474.0047673446679</v>
      </c>
      <c r="F141" s="106">
        <v>258.33333333333331</v>
      </c>
      <c r="G141" s="106">
        <v>904.7619047619047</v>
      </c>
      <c r="H141" s="106">
        <v>45.238095238095241</v>
      </c>
      <c r="I141" s="106">
        <v>994.77050057118959</v>
      </c>
      <c r="J141" s="106">
        <v>284.22014302034012</v>
      </c>
      <c r="K141" s="106">
        <v>284.22014302034012</v>
      </c>
      <c r="L141" s="106">
        <f t="shared" si="12"/>
        <v>1667.7479658743832</v>
      </c>
      <c r="M141" s="106"/>
      <c r="N141" s="106">
        <v>131.58339954645371</v>
      </c>
      <c r="O141" s="106">
        <v>1315.8339954645369</v>
      </c>
      <c r="P141" s="106">
        <v>220.33057086339272</v>
      </c>
      <c r="Q141" s="106"/>
      <c r="R141" s="106">
        <f t="shared" si="13"/>
        <v>13913.296853164255</v>
      </c>
      <c r="S141" s="106">
        <f t="shared" si="14"/>
        <v>584358.46783289872</v>
      </c>
      <c r="T141" s="106" t="s">
        <v>1236</v>
      </c>
    </row>
    <row r="142" spans="1:20" ht="23.25" thickBot="1">
      <c r="A142" s="239" t="s">
        <v>1254</v>
      </c>
      <c r="B142" s="114">
        <v>2</v>
      </c>
      <c r="C142" s="106">
        <f t="shared" si="10"/>
        <v>8858.4019547099997</v>
      </c>
      <c r="D142" s="106">
        <f t="shared" si="11"/>
        <v>10403.42755712695</v>
      </c>
      <c r="E142" s="106">
        <v>8858.4019547099997</v>
      </c>
      <c r="F142" s="106">
        <v>258.33333333333331</v>
      </c>
      <c r="G142" s="106">
        <v>1000</v>
      </c>
      <c r="H142" s="106">
        <v>50</v>
      </c>
      <c r="I142" s="106">
        <v>930.13220524454994</v>
      </c>
      <c r="J142" s="106">
        <v>265.75205864129998</v>
      </c>
      <c r="K142" s="106">
        <v>265.75205864129998</v>
      </c>
      <c r="L142" s="106">
        <f t="shared" si="12"/>
        <v>1545.0256024169503</v>
      </c>
      <c r="M142" s="106"/>
      <c r="N142" s="106">
        <v>123.03336048208332</v>
      </c>
      <c r="O142" s="106">
        <v>1230.3336048208332</v>
      </c>
      <c r="P142" s="106">
        <v>191.65863711403392</v>
      </c>
      <c r="Q142" s="106"/>
      <c r="R142" s="106">
        <f t="shared" si="13"/>
        <v>13173.397212987433</v>
      </c>
      <c r="S142" s="106">
        <f t="shared" si="14"/>
        <v>26346.794425974866</v>
      </c>
      <c r="T142" s="106" t="s">
        <v>1236</v>
      </c>
    </row>
    <row r="143" spans="1:20" ht="23.25" thickBot="1">
      <c r="A143" s="239" t="s">
        <v>1254</v>
      </c>
      <c r="B143" s="114">
        <v>1</v>
      </c>
      <c r="C143" s="106">
        <f t="shared" si="10"/>
        <v>10837.361696240001</v>
      </c>
      <c r="D143" s="106">
        <f t="shared" si="11"/>
        <v>12778.645270154011</v>
      </c>
      <c r="E143" s="106">
        <v>10837.361696240001</v>
      </c>
      <c r="F143" s="106">
        <v>258.33333333333331</v>
      </c>
      <c r="G143" s="106">
        <v>1000</v>
      </c>
      <c r="H143" s="106">
        <v>50</v>
      </c>
      <c r="I143" s="106">
        <v>1137.9229781052002</v>
      </c>
      <c r="J143" s="106">
        <v>325.12085088719999</v>
      </c>
      <c r="K143" s="106">
        <v>325.12085088719999</v>
      </c>
      <c r="L143" s="106">
        <f t="shared" si="12"/>
        <v>1941.2835739140091</v>
      </c>
      <c r="M143" s="106"/>
      <c r="N143" s="106">
        <v>150.51891244777781</v>
      </c>
      <c r="O143" s="106">
        <v>1505.189124477778</v>
      </c>
      <c r="P143" s="106">
        <v>285.57553698845328</v>
      </c>
      <c r="Q143" s="106"/>
      <c r="R143" s="106">
        <f t="shared" si="13"/>
        <v>15875.143283366946</v>
      </c>
      <c r="S143" s="106">
        <f t="shared" si="14"/>
        <v>15875.143283366946</v>
      </c>
      <c r="T143" s="106" t="s">
        <v>1236</v>
      </c>
    </row>
    <row r="144" spans="1:20" ht="23.25" thickBot="1">
      <c r="A144" s="239" t="s">
        <v>1254</v>
      </c>
      <c r="B144" s="114">
        <v>1</v>
      </c>
      <c r="C144" s="106">
        <f t="shared" si="10"/>
        <v>10837.3589941952</v>
      </c>
      <c r="D144" s="106">
        <f t="shared" si="11"/>
        <v>12778.642075136146</v>
      </c>
      <c r="E144" s="106">
        <v>10837.3589941952</v>
      </c>
      <c r="F144" s="106">
        <v>258.33333333333331</v>
      </c>
      <c r="G144" s="106">
        <v>1000</v>
      </c>
      <c r="H144" s="106">
        <v>50</v>
      </c>
      <c r="I144" s="106">
        <v>1137.9226943904957</v>
      </c>
      <c r="J144" s="106">
        <v>325.12076982585597</v>
      </c>
      <c r="K144" s="106">
        <v>325.12076982585597</v>
      </c>
      <c r="L144" s="106">
        <f t="shared" si="12"/>
        <v>1941.2830809409465</v>
      </c>
      <c r="M144" s="106"/>
      <c r="N144" s="106">
        <v>150.51887491937777</v>
      </c>
      <c r="O144" s="106">
        <v>1505.1887491937778</v>
      </c>
      <c r="P144" s="106">
        <v>285.57545682779096</v>
      </c>
      <c r="Q144" s="106"/>
      <c r="R144" s="106">
        <f t="shared" si="13"/>
        <v>15875.139642511689</v>
      </c>
      <c r="S144" s="106">
        <f t="shared" si="14"/>
        <v>15875.139642511689</v>
      </c>
      <c r="T144" s="106" t="s">
        <v>1236</v>
      </c>
    </row>
    <row r="145" spans="1:20" ht="23.25" thickBot="1">
      <c r="A145" s="239" t="s">
        <v>1254</v>
      </c>
      <c r="B145" s="114">
        <v>2</v>
      </c>
      <c r="C145" s="106">
        <f t="shared" si="10"/>
        <v>12351.81302</v>
      </c>
      <c r="D145" s="106">
        <f t="shared" si="11"/>
        <v>14569.399824315555</v>
      </c>
      <c r="E145" s="106">
        <v>12351.81302</v>
      </c>
      <c r="F145" s="106">
        <v>258.33333333333331</v>
      </c>
      <c r="G145" s="106">
        <v>0</v>
      </c>
      <c r="H145" s="106">
        <v>0</v>
      </c>
      <c r="I145" s="106">
        <v>1296.9403670999998</v>
      </c>
      <c r="J145" s="106">
        <v>370.55439059999998</v>
      </c>
      <c r="K145" s="106">
        <v>370.55439059999998</v>
      </c>
      <c r="L145" s="106">
        <f t="shared" si="12"/>
        <v>2217.5868043155556</v>
      </c>
      <c r="M145" s="106"/>
      <c r="N145" s="106">
        <v>171.55295861111111</v>
      </c>
      <c r="O145" s="106">
        <v>1715.529586111111</v>
      </c>
      <c r="P145" s="106">
        <v>330.5042595933333</v>
      </c>
      <c r="Q145" s="106"/>
      <c r="R145" s="106">
        <f t="shared" si="13"/>
        <v>16865.782305948891</v>
      </c>
      <c r="S145" s="106">
        <f t="shared" si="14"/>
        <v>33731.564611897782</v>
      </c>
      <c r="T145" s="106" t="s">
        <v>1236</v>
      </c>
    </row>
    <row r="146" spans="1:20" ht="23.25" thickBot="1">
      <c r="A146" s="239" t="s">
        <v>1254</v>
      </c>
      <c r="B146" s="114">
        <v>1</v>
      </c>
      <c r="C146" s="106">
        <f t="shared" si="10"/>
        <v>12067.339089662002</v>
      </c>
      <c r="D146" s="106">
        <f t="shared" si="11"/>
        <v>14233.025205798114</v>
      </c>
      <c r="E146" s="106">
        <v>12067.339089662002</v>
      </c>
      <c r="F146" s="106">
        <v>258.33333333333331</v>
      </c>
      <c r="G146" s="106">
        <v>0</v>
      </c>
      <c r="H146" s="106">
        <v>0</v>
      </c>
      <c r="I146" s="106">
        <v>1267.0706044145102</v>
      </c>
      <c r="J146" s="106">
        <v>362.02017268986009</v>
      </c>
      <c r="K146" s="106">
        <v>362.02017268986009</v>
      </c>
      <c r="L146" s="106">
        <f t="shared" si="12"/>
        <v>2165.6861161361121</v>
      </c>
      <c r="M146" s="106"/>
      <c r="N146" s="106">
        <v>167.60193180086114</v>
      </c>
      <c r="O146" s="106">
        <v>1676.0193180086114</v>
      </c>
      <c r="P146" s="106">
        <v>322.06486632663933</v>
      </c>
      <c r="Q146" s="106"/>
      <c r="R146" s="106">
        <f t="shared" si="13"/>
        <v>16482.469488925679</v>
      </c>
      <c r="S146" s="106">
        <f t="shared" si="14"/>
        <v>16482.469488925679</v>
      </c>
      <c r="T146" s="106" t="s">
        <v>1236</v>
      </c>
    </row>
    <row r="147" spans="1:20" ht="23.25" thickBot="1">
      <c r="A147" s="239" t="s">
        <v>1254</v>
      </c>
      <c r="B147" s="114">
        <v>3</v>
      </c>
      <c r="C147" s="106">
        <f t="shared" si="10"/>
        <v>12112.820346666667</v>
      </c>
      <c r="D147" s="106">
        <f t="shared" si="11"/>
        <v>14286.804265469631</v>
      </c>
      <c r="E147" s="106">
        <v>12112.820346666667</v>
      </c>
      <c r="F147" s="106">
        <v>258.33333333333331</v>
      </c>
      <c r="G147" s="106">
        <v>333.33333333333331</v>
      </c>
      <c r="H147" s="106">
        <v>16.666666666666668</v>
      </c>
      <c r="I147" s="106">
        <v>1271.8461364</v>
      </c>
      <c r="J147" s="106">
        <v>363.38461039999999</v>
      </c>
      <c r="K147" s="106">
        <v>363.38461039999999</v>
      </c>
      <c r="L147" s="106">
        <f t="shared" si="12"/>
        <v>2173.9839188029632</v>
      </c>
      <c r="M147" s="106"/>
      <c r="N147" s="106">
        <v>168.23361592592593</v>
      </c>
      <c r="O147" s="106">
        <v>1682.3361592592594</v>
      </c>
      <c r="P147" s="106">
        <v>323.41414361777771</v>
      </c>
      <c r="Q147" s="106"/>
      <c r="R147" s="106">
        <f t="shared" si="13"/>
        <v>16893.752956002965</v>
      </c>
      <c r="S147" s="106">
        <f t="shared" si="14"/>
        <v>50681.258868008896</v>
      </c>
      <c r="T147" s="106" t="s">
        <v>1236</v>
      </c>
    </row>
    <row r="148" spans="1:20" ht="23.25" thickBot="1">
      <c r="A148" s="239" t="s">
        <v>1254</v>
      </c>
      <c r="B148" s="114">
        <v>11</v>
      </c>
      <c r="C148" s="106">
        <f t="shared" si="10"/>
        <v>8747.679797372728</v>
      </c>
      <c r="D148" s="106">
        <f t="shared" si="11"/>
        <v>10271.340023257657</v>
      </c>
      <c r="E148" s="106">
        <v>8747.679797372728</v>
      </c>
      <c r="F148" s="106">
        <v>258.33333333333331</v>
      </c>
      <c r="G148" s="106">
        <v>1000</v>
      </c>
      <c r="H148" s="106">
        <v>50</v>
      </c>
      <c r="I148" s="106">
        <v>918.50637872413643</v>
      </c>
      <c r="J148" s="106">
        <v>262.4303939211818</v>
      </c>
      <c r="K148" s="106">
        <v>262.4303939211818</v>
      </c>
      <c r="L148" s="106">
        <f t="shared" si="12"/>
        <v>1523.6602258849289</v>
      </c>
      <c r="M148" s="106"/>
      <c r="N148" s="106">
        <v>121.4955527412879</v>
      </c>
      <c r="O148" s="106">
        <v>1214.9555274128791</v>
      </c>
      <c r="P148" s="106">
        <v>187.20914573076206</v>
      </c>
      <c r="Q148" s="106"/>
      <c r="R148" s="106">
        <f t="shared" si="13"/>
        <v>13023.040523157491</v>
      </c>
      <c r="S148" s="106">
        <f t="shared" si="14"/>
        <v>143253.44575473241</v>
      </c>
      <c r="T148" s="106" t="s">
        <v>1236</v>
      </c>
    </row>
    <row r="149" spans="1:20" ht="23.25" thickBot="1">
      <c r="A149" s="239" t="s">
        <v>1254</v>
      </c>
      <c r="B149" s="114">
        <v>2</v>
      </c>
      <c r="C149" s="106">
        <f t="shared" si="10"/>
        <v>8320.2270711000001</v>
      </c>
      <c r="D149" s="106">
        <f t="shared" si="11"/>
        <v>9762.9017660891968</v>
      </c>
      <c r="E149" s="106">
        <v>8320.2270711000001</v>
      </c>
      <c r="F149" s="106">
        <v>258.33333333333331</v>
      </c>
      <c r="G149" s="106">
        <v>1000</v>
      </c>
      <c r="H149" s="106">
        <v>50</v>
      </c>
      <c r="I149" s="106">
        <v>873.62384246549993</v>
      </c>
      <c r="J149" s="106">
        <v>249.60681213299998</v>
      </c>
      <c r="K149" s="106">
        <v>249.60681213299998</v>
      </c>
      <c r="L149" s="106">
        <f t="shared" si="12"/>
        <v>1442.6746949891963</v>
      </c>
      <c r="M149" s="106"/>
      <c r="N149" s="106">
        <v>115.55870932083333</v>
      </c>
      <c r="O149" s="106">
        <v>1155.5870932083333</v>
      </c>
      <c r="P149" s="106">
        <v>171.52889246002965</v>
      </c>
      <c r="Q149" s="106"/>
      <c r="R149" s="106">
        <f t="shared" si="13"/>
        <v>12444.072566154033</v>
      </c>
      <c r="S149" s="106">
        <f t="shared" si="14"/>
        <v>24888.145132308066</v>
      </c>
      <c r="T149" s="106" t="s">
        <v>1236</v>
      </c>
    </row>
    <row r="150" spans="1:20" ht="23.25" thickBot="1">
      <c r="A150" s="239" t="s">
        <v>1254</v>
      </c>
      <c r="B150" s="114">
        <v>12</v>
      </c>
      <c r="C150" s="106">
        <f t="shared" si="10"/>
        <v>9247.0490421912691</v>
      </c>
      <c r="D150" s="106">
        <f t="shared" si="11"/>
        <v>10867.632680810882</v>
      </c>
      <c r="E150" s="106">
        <v>9247.0490421912691</v>
      </c>
      <c r="F150" s="106">
        <v>258.33333333333331</v>
      </c>
      <c r="G150" s="106">
        <v>1000</v>
      </c>
      <c r="H150" s="106">
        <v>50</v>
      </c>
      <c r="I150" s="106">
        <v>970.9401494300829</v>
      </c>
      <c r="J150" s="106">
        <v>277.41147126573799</v>
      </c>
      <c r="K150" s="106">
        <v>277.41147126573799</v>
      </c>
      <c r="L150" s="106">
        <f t="shared" si="12"/>
        <v>1620.5836386196136</v>
      </c>
      <c r="M150" s="106"/>
      <c r="N150" s="106">
        <v>128.43123669710096</v>
      </c>
      <c r="O150" s="106">
        <v>1284.3123669710094</v>
      </c>
      <c r="P150" s="106">
        <v>207.84003495150321</v>
      </c>
      <c r="Q150" s="106"/>
      <c r="R150" s="106">
        <f t="shared" si="13"/>
        <v>13701.729106105775</v>
      </c>
      <c r="S150" s="106">
        <f t="shared" si="14"/>
        <v>164420.74927326929</v>
      </c>
      <c r="T150" s="106" t="s">
        <v>1236</v>
      </c>
    </row>
    <row r="151" spans="1:20" ht="23.25" thickBot="1">
      <c r="A151" s="239" t="s">
        <v>1254</v>
      </c>
      <c r="B151" s="114">
        <v>1</v>
      </c>
      <c r="C151" s="106">
        <f t="shared" si="10"/>
        <v>9395.8163250000016</v>
      </c>
      <c r="D151" s="106">
        <f t="shared" si="11"/>
        <v>11043.027907413323</v>
      </c>
      <c r="E151" s="106">
        <v>9395.8163250000016</v>
      </c>
      <c r="F151" s="106">
        <v>258.33333333333331</v>
      </c>
      <c r="G151" s="106">
        <v>1000</v>
      </c>
      <c r="H151" s="106">
        <v>50</v>
      </c>
      <c r="I151" s="106">
        <v>986.56071412500023</v>
      </c>
      <c r="J151" s="106">
        <v>281.87448975000007</v>
      </c>
      <c r="K151" s="106">
        <v>281.87448975000007</v>
      </c>
      <c r="L151" s="106">
        <f t="shared" si="12"/>
        <v>1647.2115824133223</v>
      </c>
      <c r="M151" s="106"/>
      <c r="N151" s="106">
        <v>130.49744895833336</v>
      </c>
      <c r="O151" s="106">
        <v>1304.9744895833335</v>
      </c>
      <c r="P151" s="106">
        <v>211.7396438716556</v>
      </c>
      <c r="Q151" s="106"/>
      <c r="R151" s="106">
        <f t="shared" si="13"/>
        <v>13901.670934371657</v>
      </c>
      <c r="S151" s="106">
        <f t="shared" si="14"/>
        <v>13901.670934371657</v>
      </c>
      <c r="T151" s="106" t="s">
        <v>1232</v>
      </c>
    </row>
    <row r="152" spans="1:20" ht="23.25" thickBot="1">
      <c r="A152" s="239" t="s">
        <v>1254</v>
      </c>
      <c r="B152" s="114">
        <v>2</v>
      </c>
      <c r="C152" s="106">
        <f t="shared" si="10"/>
        <v>11594.587358119999</v>
      </c>
      <c r="D152" s="106">
        <f t="shared" si="11"/>
        <v>13674.022547234781</v>
      </c>
      <c r="E152" s="106">
        <v>11594.587358119999</v>
      </c>
      <c r="F152" s="106">
        <v>258.33333333333331</v>
      </c>
      <c r="G152" s="106">
        <v>500</v>
      </c>
      <c r="H152" s="106">
        <v>25</v>
      </c>
      <c r="I152" s="106">
        <v>1217.4316726026</v>
      </c>
      <c r="J152" s="106">
        <v>347.83762074359998</v>
      </c>
      <c r="K152" s="106">
        <v>347.83762074359998</v>
      </c>
      <c r="L152" s="106">
        <f t="shared" si="12"/>
        <v>2079.4351891147826</v>
      </c>
      <c r="M152" s="106"/>
      <c r="N152" s="106">
        <v>161.03593552944446</v>
      </c>
      <c r="O152" s="106">
        <v>1610.3593552944446</v>
      </c>
      <c r="P152" s="106">
        <v>308.03989829089329</v>
      </c>
      <c r="Q152" s="106"/>
      <c r="R152" s="106">
        <f t="shared" si="13"/>
        <v>16370.462794657913</v>
      </c>
      <c r="S152" s="106">
        <f t="shared" si="14"/>
        <v>32740.925589315826</v>
      </c>
      <c r="T152" s="106" t="s">
        <v>1236</v>
      </c>
    </row>
    <row r="153" spans="1:20" ht="23.25" thickBot="1">
      <c r="A153" s="239" t="s">
        <v>1254</v>
      </c>
      <c r="B153" s="114">
        <v>1</v>
      </c>
      <c r="C153" s="106">
        <f t="shared" si="10"/>
        <v>8320.2270711000001</v>
      </c>
      <c r="D153" s="106">
        <f t="shared" si="11"/>
        <v>9745.4295209365464</v>
      </c>
      <c r="E153" s="106">
        <v>8320.2270711000001</v>
      </c>
      <c r="F153" s="106">
        <v>258.33333333333331</v>
      </c>
      <c r="G153" s="106">
        <v>1000</v>
      </c>
      <c r="H153" s="106">
        <v>50</v>
      </c>
      <c r="I153" s="106">
        <v>873.62384246549993</v>
      </c>
      <c r="J153" s="106">
        <v>249.60681213299998</v>
      </c>
      <c r="K153" s="106">
        <v>249.60681213299998</v>
      </c>
      <c r="L153" s="106">
        <f t="shared" si="12"/>
        <v>1425.2024498365465</v>
      </c>
      <c r="M153" s="106"/>
      <c r="N153" s="106">
        <v>115.55870932083333</v>
      </c>
      <c r="O153" s="106">
        <v>1155.5870932083333</v>
      </c>
      <c r="P153" s="106">
        <v>154.05664730738005</v>
      </c>
      <c r="Q153" s="106"/>
      <c r="R153" s="106">
        <f t="shared" si="13"/>
        <v>12426.600321001382</v>
      </c>
      <c r="S153" s="106">
        <f t="shared" si="14"/>
        <v>12426.600321001382</v>
      </c>
      <c r="T153" s="106" t="s">
        <v>1236</v>
      </c>
    </row>
    <row r="154" spans="1:20" ht="23.25" thickBot="1">
      <c r="A154" s="239" t="s">
        <v>1255</v>
      </c>
      <c r="B154" s="114">
        <v>1</v>
      </c>
      <c r="C154" s="106">
        <f t="shared" si="10"/>
        <v>7029.4349999999995</v>
      </c>
      <c r="D154" s="106">
        <f t="shared" si="11"/>
        <v>8213.7217103070179</v>
      </c>
      <c r="E154" s="106">
        <v>7029.4349999999995</v>
      </c>
      <c r="F154" s="106">
        <v>258.33333333333331</v>
      </c>
      <c r="G154" s="106">
        <v>1000</v>
      </c>
      <c r="H154" s="106">
        <v>50</v>
      </c>
      <c r="I154" s="106">
        <v>738.09067499999992</v>
      </c>
      <c r="J154" s="106">
        <v>210.88305</v>
      </c>
      <c r="K154" s="106">
        <v>210.88305</v>
      </c>
      <c r="L154" s="106">
        <f t="shared" si="12"/>
        <v>1184.2867103070175</v>
      </c>
      <c r="M154" s="106"/>
      <c r="N154" s="106">
        <v>97.631041666666661</v>
      </c>
      <c r="O154" s="106">
        <v>976.31041666666658</v>
      </c>
      <c r="P154" s="106">
        <v>110.3452519736842</v>
      </c>
      <c r="Q154" s="106"/>
      <c r="R154" s="106">
        <f t="shared" si="13"/>
        <v>10681.91181864035</v>
      </c>
      <c r="S154" s="106">
        <f t="shared" si="14"/>
        <v>10681.91181864035</v>
      </c>
      <c r="T154" s="106" t="s">
        <v>1236</v>
      </c>
    </row>
    <row r="155" spans="1:20" ht="23.25" thickBot="1">
      <c r="A155" s="239" t="s">
        <v>1255</v>
      </c>
      <c r="B155" s="114">
        <v>12</v>
      </c>
      <c r="C155" s="106">
        <f t="shared" si="10"/>
        <v>5781.7860397219993</v>
      </c>
      <c r="D155" s="106">
        <f t="shared" si="11"/>
        <v>6728.0023571686597</v>
      </c>
      <c r="E155" s="106">
        <v>5781.7860397219993</v>
      </c>
      <c r="F155" s="106">
        <v>258.34027777777777</v>
      </c>
      <c r="G155" s="106">
        <v>1000</v>
      </c>
      <c r="H155" s="106">
        <v>50</v>
      </c>
      <c r="I155" s="106">
        <v>607.08753417081004</v>
      </c>
      <c r="J155" s="106">
        <v>173.45358119166005</v>
      </c>
      <c r="K155" s="106">
        <v>173.45358119166005</v>
      </c>
      <c r="L155" s="106">
        <f t="shared" si="12"/>
        <v>946.21631744666047</v>
      </c>
      <c r="M155" s="106"/>
      <c r="N155" s="106">
        <v>80.302583885027801</v>
      </c>
      <c r="O155" s="106">
        <v>803.02583885027798</v>
      </c>
      <c r="P155" s="106">
        <v>62.88789471135464</v>
      </c>
      <c r="Q155" s="106"/>
      <c r="R155" s="106">
        <f t="shared" si="13"/>
        <v>8990.3373315005665</v>
      </c>
      <c r="S155" s="106">
        <f t="shared" si="14"/>
        <v>107884.0479780068</v>
      </c>
      <c r="T155" s="106" t="s">
        <v>1236</v>
      </c>
    </row>
    <row r="156" spans="1:20" ht="23.25" thickBot="1">
      <c r="A156" s="239" t="s">
        <v>1255</v>
      </c>
      <c r="B156" s="114">
        <v>1</v>
      </c>
      <c r="C156" s="106">
        <f t="shared" si="10"/>
        <v>6117.6255000000001</v>
      </c>
      <c r="D156" s="106">
        <f t="shared" si="11"/>
        <v>7126.4039678333338</v>
      </c>
      <c r="E156" s="106">
        <v>6117.6255000000001</v>
      </c>
      <c r="F156" s="106">
        <v>258.33333333333331</v>
      </c>
      <c r="G156" s="106">
        <v>1000</v>
      </c>
      <c r="H156" s="106">
        <v>50</v>
      </c>
      <c r="I156" s="106">
        <v>642.35067749999996</v>
      </c>
      <c r="J156" s="106">
        <v>183.52876499999999</v>
      </c>
      <c r="K156" s="106">
        <v>183.52876499999999</v>
      </c>
      <c r="L156" s="106">
        <f t="shared" si="12"/>
        <v>1008.7784678333334</v>
      </c>
      <c r="M156" s="106"/>
      <c r="N156" s="106">
        <v>84.967020833333336</v>
      </c>
      <c r="O156" s="106">
        <v>849.67020833333333</v>
      </c>
      <c r="P156" s="106">
        <v>74.141238666666681</v>
      </c>
      <c r="Q156" s="106"/>
      <c r="R156" s="106">
        <f t="shared" si="13"/>
        <v>9444.1455086666647</v>
      </c>
      <c r="S156" s="106">
        <f t="shared" si="14"/>
        <v>9444.1455086666647</v>
      </c>
      <c r="T156" s="106" t="s">
        <v>1236</v>
      </c>
    </row>
    <row r="157" spans="1:20" ht="23.25" thickBot="1">
      <c r="A157" s="239" t="s">
        <v>1255</v>
      </c>
      <c r="B157" s="114">
        <v>25</v>
      </c>
      <c r="C157" s="106">
        <f t="shared" si="10"/>
        <v>6495.0028771286416</v>
      </c>
      <c r="D157" s="106">
        <f t="shared" si="11"/>
        <v>7567.3391842192577</v>
      </c>
      <c r="E157" s="106">
        <v>6495.0028771286416</v>
      </c>
      <c r="F157" s="106">
        <v>258.33333333333331</v>
      </c>
      <c r="G157" s="106">
        <v>1000</v>
      </c>
      <c r="H157" s="106">
        <v>50</v>
      </c>
      <c r="I157" s="106">
        <v>681.97530209850686</v>
      </c>
      <c r="J157" s="106">
        <v>194.85008631385926</v>
      </c>
      <c r="K157" s="106">
        <v>194.85008631385926</v>
      </c>
      <c r="L157" s="106">
        <f t="shared" si="12"/>
        <v>1072.3363070906157</v>
      </c>
      <c r="M157" s="106"/>
      <c r="N157" s="106">
        <v>90.208373293453391</v>
      </c>
      <c r="O157" s="106">
        <v>902.08373293453303</v>
      </c>
      <c r="P157" s="106">
        <v>80.044200862629367</v>
      </c>
      <c r="Q157" s="106"/>
      <c r="R157" s="106">
        <f t="shared" si="13"/>
        <v>9947.3479922788174</v>
      </c>
      <c r="S157" s="106">
        <f t="shared" si="14"/>
        <v>248683.69980697043</v>
      </c>
      <c r="T157" s="106" t="s">
        <v>1236</v>
      </c>
    </row>
    <row r="158" spans="1:20" ht="23.25" thickBot="1">
      <c r="A158" s="239" t="s">
        <v>1255</v>
      </c>
      <c r="B158" s="114">
        <v>1</v>
      </c>
      <c r="C158" s="106">
        <f t="shared" si="10"/>
        <v>6117.6224978400005</v>
      </c>
      <c r="D158" s="106">
        <f t="shared" si="11"/>
        <v>7126.400461644027</v>
      </c>
      <c r="E158" s="106">
        <v>6117.6224978400005</v>
      </c>
      <c r="F158" s="106">
        <v>258.33333333333331</v>
      </c>
      <c r="G158" s="106">
        <v>1000</v>
      </c>
      <c r="H158" s="106">
        <v>50</v>
      </c>
      <c r="I158" s="106">
        <v>642.35036227320006</v>
      </c>
      <c r="J158" s="106">
        <v>183.52867493520003</v>
      </c>
      <c r="K158" s="106">
        <v>183.52867493520003</v>
      </c>
      <c r="L158" s="106">
        <f t="shared" si="12"/>
        <v>1008.7779638040266</v>
      </c>
      <c r="M158" s="106"/>
      <c r="N158" s="106">
        <v>84.96697913666668</v>
      </c>
      <c r="O158" s="106">
        <v>849.66979136666669</v>
      </c>
      <c r="P158" s="106">
        <v>74.141193300693303</v>
      </c>
      <c r="Q158" s="106"/>
      <c r="R158" s="106">
        <f t="shared" si="13"/>
        <v>9444.1415071209594</v>
      </c>
      <c r="S158" s="106">
        <f t="shared" si="14"/>
        <v>9444.1415071209594</v>
      </c>
      <c r="T158" s="106" t="s">
        <v>1236</v>
      </c>
    </row>
    <row r="159" spans="1:20" ht="23.25" thickBot="1">
      <c r="A159" s="239" t="s">
        <v>1255</v>
      </c>
      <c r="B159" s="114">
        <v>1</v>
      </c>
      <c r="C159" s="106">
        <f t="shared" si="10"/>
        <v>5445.4225061040006</v>
      </c>
      <c r="D159" s="106">
        <f t="shared" si="11"/>
        <v>6341.3455601843498</v>
      </c>
      <c r="E159" s="106">
        <v>5445.4225061040006</v>
      </c>
      <c r="F159" s="106">
        <v>258.33333333333331</v>
      </c>
      <c r="G159" s="106">
        <v>1000</v>
      </c>
      <c r="H159" s="106">
        <v>50</v>
      </c>
      <c r="I159" s="106">
        <v>571.76936314092006</v>
      </c>
      <c r="J159" s="106">
        <v>163.36267518311999</v>
      </c>
      <c r="K159" s="106">
        <v>163.36267518311999</v>
      </c>
      <c r="L159" s="106">
        <f t="shared" si="12"/>
        <v>895.9230540803494</v>
      </c>
      <c r="M159" s="106"/>
      <c r="N159" s="106">
        <v>75.630868140333348</v>
      </c>
      <c r="O159" s="106">
        <v>756.30868140333348</v>
      </c>
      <c r="P159" s="106">
        <v>63.98350453668268</v>
      </c>
      <c r="Q159" s="106"/>
      <c r="R159" s="106">
        <f t="shared" si="13"/>
        <v>8548.1736070248426</v>
      </c>
      <c r="S159" s="106">
        <f t="shared" si="14"/>
        <v>8548.1736070248426</v>
      </c>
      <c r="T159" s="106" t="s">
        <v>1236</v>
      </c>
    </row>
    <row r="160" spans="1:20" ht="23.25" thickBot="1">
      <c r="A160" s="239" t="s">
        <v>1255</v>
      </c>
      <c r="B160" s="114">
        <v>3</v>
      </c>
      <c r="C160" s="106">
        <f t="shared" si="10"/>
        <v>6117.6224978400014</v>
      </c>
      <c r="D160" s="106">
        <f t="shared" si="11"/>
        <v>7126.4004616440279</v>
      </c>
      <c r="E160" s="106">
        <v>6117.6224978400014</v>
      </c>
      <c r="F160" s="106">
        <v>258.33333333333331</v>
      </c>
      <c r="G160" s="106">
        <v>1000</v>
      </c>
      <c r="H160" s="106">
        <v>50</v>
      </c>
      <c r="I160" s="106">
        <v>642.35036227320018</v>
      </c>
      <c r="J160" s="106">
        <v>183.52867493520003</v>
      </c>
      <c r="K160" s="106">
        <v>183.52867493520003</v>
      </c>
      <c r="L160" s="106">
        <f t="shared" si="12"/>
        <v>1008.7779638040266</v>
      </c>
      <c r="M160" s="106"/>
      <c r="N160" s="106">
        <v>84.966979136666666</v>
      </c>
      <c r="O160" s="106">
        <v>849.66979136666669</v>
      </c>
      <c r="P160" s="106">
        <v>74.141193300693303</v>
      </c>
      <c r="Q160" s="106"/>
      <c r="R160" s="106">
        <f t="shared" si="13"/>
        <v>9444.1415071209613</v>
      </c>
      <c r="S160" s="106">
        <f t="shared" si="14"/>
        <v>28332.424521362882</v>
      </c>
      <c r="T160" s="106" t="s">
        <v>1236</v>
      </c>
    </row>
    <row r="161" spans="1:20" ht="23.25" thickBot="1">
      <c r="A161" s="239" t="s">
        <v>1255</v>
      </c>
      <c r="B161" s="114">
        <v>1</v>
      </c>
      <c r="C161" s="106">
        <f t="shared" si="10"/>
        <v>6649.5450000000001</v>
      </c>
      <c r="D161" s="106">
        <f t="shared" si="11"/>
        <v>7747.8899287280701</v>
      </c>
      <c r="E161" s="106">
        <v>6649.5450000000001</v>
      </c>
      <c r="F161" s="106">
        <v>258.33333333333331</v>
      </c>
      <c r="G161" s="106">
        <v>1000</v>
      </c>
      <c r="H161" s="106">
        <v>50</v>
      </c>
      <c r="I161" s="106">
        <v>698.202225</v>
      </c>
      <c r="J161" s="106">
        <v>199.48635000000002</v>
      </c>
      <c r="K161" s="106">
        <v>199.48635000000002</v>
      </c>
      <c r="L161" s="106">
        <f t="shared" si="12"/>
        <v>1098.3449287280703</v>
      </c>
      <c r="M161" s="106"/>
      <c r="N161" s="106">
        <v>92.354791666666657</v>
      </c>
      <c r="O161" s="106">
        <v>923.54791666666677</v>
      </c>
      <c r="P161" s="106">
        <v>82.442220394736907</v>
      </c>
      <c r="Q161" s="106"/>
      <c r="R161" s="106">
        <f t="shared" si="13"/>
        <v>10153.398187061402</v>
      </c>
      <c r="S161" s="106">
        <f t="shared" si="14"/>
        <v>10153.398187061402</v>
      </c>
      <c r="T161" s="106" t="s">
        <v>1236</v>
      </c>
    </row>
    <row r="162" spans="1:20" ht="23.25" thickBot="1">
      <c r="A162" s="239" t="s">
        <v>1255</v>
      </c>
      <c r="B162" s="114">
        <v>2</v>
      </c>
      <c r="C162" s="106">
        <f t="shared" si="10"/>
        <v>5446.9366580160004</v>
      </c>
      <c r="D162" s="106">
        <f t="shared" si="11"/>
        <v>6343.1139213784645</v>
      </c>
      <c r="E162" s="106">
        <v>5446.9366580160004</v>
      </c>
      <c r="F162" s="106">
        <v>258.33333333333331</v>
      </c>
      <c r="G162" s="106">
        <v>1000</v>
      </c>
      <c r="H162" s="106">
        <v>50</v>
      </c>
      <c r="I162" s="106">
        <v>571.92834909168005</v>
      </c>
      <c r="J162" s="106">
        <v>163.40809974048</v>
      </c>
      <c r="K162" s="106">
        <v>163.40809974048</v>
      </c>
      <c r="L162" s="106">
        <f t="shared" si="12"/>
        <v>896.17726336246403</v>
      </c>
      <c r="M162" s="106"/>
      <c r="N162" s="106">
        <v>75.651898028000005</v>
      </c>
      <c r="O162" s="106">
        <v>756.51898028000005</v>
      </c>
      <c r="P162" s="106">
        <v>64.006385054463991</v>
      </c>
      <c r="Q162" s="106"/>
      <c r="R162" s="106">
        <f t="shared" si="13"/>
        <v>8550.1918032844369</v>
      </c>
      <c r="S162" s="106">
        <f t="shared" si="14"/>
        <v>17100.383606568874</v>
      </c>
      <c r="T162" s="106" t="s">
        <v>1236</v>
      </c>
    </row>
    <row r="163" spans="1:20" ht="23.25" thickBot="1">
      <c r="A163" s="239" t="s">
        <v>1255</v>
      </c>
      <c r="B163" s="114">
        <v>1</v>
      </c>
      <c r="C163" s="106">
        <f t="shared" si="10"/>
        <v>5446.0560000000005</v>
      </c>
      <c r="D163" s="106">
        <f t="shared" si="11"/>
        <v>6342.0854106666675</v>
      </c>
      <c r="E163" s="106">
        <v>5446.0560000000005</v>
      </c>
      <c r="F163" s="106">
        <v>258.33333333333331</v>
      </c>
      <c r="G163" s="106">
        <v>1000</v>
      </c>
      <c r="H163" s="106">
        <v>50</v>
      </c>
      <c r="I163" s="106">
        <v>571.83587999999997</v>
      </c>
      <c r="J163" s="106">
        <v>163.38168000000002</v>
      </c>
      <c r="K163" s="106">
        <v>163.38168000000002</v>
      </c>
      <c r="L163" s="106">
        <f t="shared" si="12"/>
        <v>896.02941066666665</v>
      </c>
      <c r="M163" s="106"/>
      <c r="N163" s="106">
        <v>75.63966666666667</v>
      </c>
      <c r="O163" s="106">
        <v>756.39666666666665</v>
      </c>
      <c r="P163" s="106">
        <v>63.993077333333254</v>
      </c>
      <c r="Q163" s="106"/>
      <c r="R163" s="106">
        <f t="shared" si="13"/>
        <v>8549.0179840000001</v>
      </c>
      <c r="S163" s="106">
        <f t="shared" si="14"/>
        <v>8549.0179840000001</v>
      </c>
      <c r="T163" s="106" t="s">
        <v>1236</v>
      </c>
    </row>
    <row r="164" spans="1:20" ht="23.25" thickBot="1">
      <c r="A164" s="239" t="s">
        <v>1255</v>
      </c>
      <c r="B164" s="114">
        <v>58</v>
      </c>
      <c r="C164" s="106">
        <f t="shared" si="10"/>
        <v>5941.1599702328231</v>
      </c>
      <c r="D164" s="106">
        <f t="shared" si="11"/>
        <v>6920.7392887052974</v>
      </c>
      <c r="E164" s="106">
        <v>5941.1599702328231</v>
      </c>
      <c r="F164" s="106">
        <v>258.33333333333331</v>
      </c>
      <c r="G164" s="106">
        <v>1000</v>
      </c>
      <c r="H164" s="106">
        <v>50</v>
      </c>
      <c r="I164" s="106">
        <v>623.82179687444682</v>
      </c>
      <c r="J164" s="106">
        <v>178.23479910698481</v>
      </c>
      <c r="K164" s="106">
        <v>178.23479910698481</v>
      </c>
      <c r="L164" s="106">
        <f t="shared" si="12"/>
        <v>979.57931847247471</v>
      </c>
      <c r="M164" s="106"/>
      <c r="N164" s="106">
        <v>82.516110697678144</v>
      </c>
      <c r="O164" s="106">
        <v>825.16110697678175</v>
      </c>
      <c r="P164" s="106">
        <v>71.902100798014786</v>
      </c>
      <c r="Q164" s="106"/>
      <c r="R164" s="106">
        <f t="shared" si="13"/>
        <v>9209.3640171270472</v>
      </c>
      <c r="S164" s="106">
        <f t="shared" si="14"/>
        <v>534143.11299336876</v>
      </c>
      <c r="T164" s="106" t="s">
        <v>1236</v>
      </c>
    </row>
    <row r="165" spans="1:20" ht="23.25" thickBot="1">
      <c r="A165" s="239" t="s">
        <v>1255</v>
      </c>
      <c r="B165" s="114">
        <v>157</v>
      </c>
      <c r="C165" s="106">
        <f t="shared" si="10"/>
        <v>5895.8579793451672</v>
      </c>
      <c r="D165" s="106">
        <f t="shared" si="11"/>
        <v>6867.9053089807185</v>
      </c>
      <c r="E165" s="106">
        <v>5895.8579793451672</v>
      </c>
      <c r="F165" s="106">
        <v>258.33333333333331</v>
      </c>
      <c r="G165" s="106">
        <v>1000</v>
      </c>
      <c r="H165" s="106">
        <v>50</v>
      </c>
      <c r="I165" s="106">
        <v>619.06508783124445</v>
      </c>
      <c r="J165" s="106">
        <v>176.87573938035493</v>
      </c>
      <c r="K165" s="106">
        <v>176.87573938035493</v>
      </c>
      <c r="L165" s="106">
        <f t="shared" si="12"/>
        <v>972.04732963555159</v>
      </c>
      <c r="M165" s="106"/>
      <c r="N165" s="106">
        <v>81.886916379794215</v>
      </c>
      <c r="O165" s="106">
        <v>818.86916379793854</v>
      </c>
      <c r="P165" s="106">
        <v>71.291249457818822</v>
      </c>
      <c r="Q165" s="106"/>
      <c r="R165" s="106">
        <f t="shared" si="13"/>
        <v>9149.0552089060075</v>
      </c>
      <c r="S165" s="106">
        <f t="shared" si="14"/>
        <v>1436401.6677982432</v>
      </c>
      <c r="T165" s="106" t="s">
        <v>1236</v>
      </c>
    </row>
    <row r="166" spans="1:20" ht="23.25" thickBot="1">
      <c r="A166" s="239" t="s">
        <v>1255</v>
      </c>
      <c r="B166" s="114">
        <v>5</v>
      </c>
      <c r="C166" s="106">
        <f t="shared" si="10"/>
        <v>6446.2554595152005</v>
      </c>
      <c r="D166" s="106">
        <f t="shared" si="11"/>
        <v>7514.797879685465</v>
      </c>
      <c r="E166" s="106">
        <v>6446.2554595152005</v>
      </c>
      <c r="F166" s="106">
        <v>258.33333333333331</v>
      </c>
      <c r="G166" s="106">
        <v>1000</v>
      </c>
      <c r="H166" s="106">
        <v>50</v>
      </c>
      <c r="I166" s="106">
        <v>676.85682324909601</v>
      </c>
      <c r="J166" s="106">
        <v>193.387663785456</v>
      </c>
      <c r="K166" s="106">
        <v>193.387663785456</v>
      </c>
      <c r="L166" s="106">
        <f t="shared" si="12"/>
        <v>1068.5424201702642</v>
      </c>
      <c r="M166" s="106"/>
      <c r="N166" s="106">
        <v>89.531325826600039</v>
      </c>
      <c r="O166" s="106">
        <v>895.31325826600005</v>
      </c>
      <c r="P166" s="106">
        <v>83.697836077664064</v>
      </c>
      <c r="Q166" s="106"/>
      <c r="R166" s="106">
        <f t="shared" si="13"/>
        <v>9886.7633638388052</v>
      </c>
      <c r="S166" s="106">
        <f t="shared" si="14"/>
        <v>49433.816819194028</v>
      </c>
      <c r="T166" s="106" t="s">
        <v>1236</v>
      </c>
    </row>
    <row r="167" spans="1:20" ht="23.25" thickBot="1">
      <c r="A167" s="239" t="s">
        <v>1255</v>
      </c>
      <c r="B167" s="114">
        <v>1</v>
      </c>
      <c r="C167" s="106">
        <f t="shared" si="10"/>
        <v>5446.0543962720012</v>
      </c>
      <c r="D167" s="106">
        <f t="shared" si="11"/>
        <v>6342.0835376905561</v>
      </c>
      <c r="E167" s="106">
        <v>5446.0543962720012</v>
      </c>
      <c r="F167" s="106">
        <v>258.33333333333331</v>
      </c>
      <c r="G167" s="106">
        <v>1000</v>
      </c>
      <c r="H167" s="106">
        <v>50</v>
      </c>
      <c r="I167" s="106">
        <v>571.83571160856013</v>
      </c>
      <c r="J167" s="106">
        <v>163.38163188816006</v>
      </c>
      <c r="K167" s="106">
        <v>163.38163188816006</v>
      </c>
      <c r="L167" s="106">
        <f t="shared" si="12"/>
        <v>896.0291414185549</v>
      </c>
      <c r="M167" s="106"/>
      <c r="N167" s="106">
        <v>75.639644392666682</v>
      </c>
      <c r="O167" s="106">
        <v>756.39644392666685</v>
      </c>
      <c r="P167" s="106">
        <v>63.993053099221306</v>
      </c>
      <c r="Q167" s="106"/>
      <c r="R167" s="106">
        <f t="shared" si="13"/>
        <v>8549.015846408769</v>
      </c>
      <c r="S167" s="106">
        <f t="shared" si="14"/>
        <v>8549.015846408769</v>
      </c>
      <c r="T167" s="106" t="s">
        <v>1236</v>
      </c>
    </row>
    <row r="168" spans="1:20" ht="23.25" thickBot="1">
      <c r="A168" s="239" t="s">
        <v>1255</v>
      </c>
      <c r="B168" s="114">
        <v>11</v>
      </c>
      <c r="C168" s="106">
        <f t="shared" si="10"/>
        <v>5786.5730415665457</v>
      </c>
      <c r="D168" s="106">
        <f t="shared" si="11"/>
        <v>6739.8194216351048</v>
      </c>
      <c r="E168" s="106">
        <v>5786.5730415665457</v>
      </c>
      <c r="F168" s="106">
        <v>258.33333333333331</v>
      </c>
      <c r="G168" s="106">
        <v>1000</v>
      </c>
      <c r="H168" s="106">
        <v>50</v>
      </c>
      <c r="I168" s="106">
        <v>607.59016936448722</v>
      </c>
      <c r="J168" s="106">
        <v>173.59719124699635</v>
      </c>
      <c r="K168" s="106">
        <v>173.59719124699635</v>
      </c>
      <c r="L168" s="106">
        <f t="shared" si="12"/>
        <v>953.24638006855935</v>
      </c>
      <c r="M168" s="106"/>
      <c r="N168" s="106">
        <v>80.36907002175758</v>
      </c>
      <c r="O168" s="106">
        <v>803.69070021757591</v>
      </c>
      <c r="P168" s="106">
        <v>69.186609829225844</v>
      </c>
      <c r="Q168" s="106"/>
      <c r="R168" s="106">
        <f t="shared" si="13"/>
        <v>9002.9373068269197</v>
      </c>
      <c r="S168" s="106">
        <f t="shared" si="14"/>
        <v>99032.310375096116</v>
      </c>
      <c r="T168" s="106" t="s">
        <v>1236</v>
      </c>
    </row>
    <row r="169" spans="1:20" ht="23.25" thickBot="1">
      <c r="A169" s="239" t="s">
        <v>1255</v>
      </c>
      <c r="B169" s="114">
        <v>21</v>
      </c>
      <c r="C169" s="106">
        <f t="shared" si="10"/>
        <v>5770.6749407280004</v>
      </c>
      <c r="D169" s="106">
        <f t="shared" si="11"/>
        <v>6722.2844060463658</v>
      </c>
      <c r="E169" s="106">
        <v>5770.6749407280004</v>
      </c>
      <c r="F169" s="106">
        <v>258.33333333333331</v>
      </c>
      <c r="G169" s="106">
        <v>1000</v>
      </c>
      <c r="H169" s="106">
        <v>50</v>
      </c>
      <c r="I169" s="106">
        <v>605.92086877643999</v>
      </c>
      <c r="J169" s="106">
        <v>173.12024822184</v>
      </c>
      <c r="K169" s="106">
        <v>173.12024822184</v>
      </c>
      <c r="L169" s="106">
        <f t="shared" si="12"/>
        <v>951.60946531836544</v>
      </c>
      <c r="M169" s="106"/>
      <c r="N169" s="106">
        <v>80.148263065666669</v>
      </c>
      <c r="O169" s="106">
        <v>801.48263065666686</v>
      </c>
      <c r="P169" s="106">
        <v>69.97857159603187</v>
      </c>
      <c r="Q169" s="106"/>
      <c r="R169" s="106">
        <f t="shared" si="13"/>
        <v>8982.7791045998183</v>
      </c>
      <c r="S169" s="106">
        <f t="shared" si="14"/>
        <v>188638.36119659618</v>
      </c>
      <c r="T169" s="106" t="s">
        <v>1236</v>
      </c>
    </row>
    <row r="170" spans="1:20" ht="23.25" thickBot="1">
      <c r="A170" s="239" t="s">
        <v>1255</v>
      </c>
      <c r="B170" s="114">
        <v>1</v>
      </c>
      <c r="C170" s="106">
        <f t="shared" si="10"/>
        <v>6649.554794736001</v>
      </c>
      <c r="D170" s="106">
        <f t="shared" si="11"/>
        <v>7747.9019393082945</v>
      </c>
      <c r="E170" s="106">
        <v>6649.554794736001</v>
      </c>
      <c r="F170" s="106">
        <v>258.33333333333331</v>
      </c>
      <c r="G170" s="106">
        <v>1000</v>
      </c>
      <c r="H170" s="106">
        <v>50</v>
      </c>
      <c r="I170" s="106">
        <v>698.20325344728008</v>
      </c>
      <c r="J170" s="106">
        <v>199.48664384207999</v>
      </c>
      <c r="K170" s="106">
        <v>199.48664384207999</v>
      </c>
      <c r="L170" s="106">
        <f t="shared" si="12"/>
        <v>1098.3471445722937</v>
      </c>
      <c r="M170" s="106"/>
      <c r="N170" s="106">
        <v>92.354927704666693</v>
      </c>
      <c r="O170" s="106">
        <v>923.54927704666682</v>
      </c>
      <c r="P170" s="106">
        <v>82.44293982096012</v>
      </c>
      <c r="Q170" s="106"/>
      <c r="R170" s="106">
        <f t="shared" si="13"/>
        <v>10153.411813773066</v>
      </c>
      <c r="S170" s="106">
        <f t="shared" si="14"/>
        <v>10153.411813773066</v>
      </c>
      <c r="T170" s="106" t="s">
        <v>1236</v>
      </c>
    </row>
    <row r="171" spans="1:20" ht="23.25" thickBot="1">
      <c r="A171" s="239" t="s">
        <v>1255</v>
      </c>
      <c r="B171" s="114">
        <v>1</v>
      </c>
      <c r="C171" s="106">
        <f t="shared" si="10"/>
        <v>5446.0543962720012</v>
      </c>
      <c r="D171" s="106">
        <f t="shared" si="11"/>
        <v>6342.0835376905561</v>
      </c>
      <c r="E171" s="106">
        <v>5446.0543962720012</v>
      </c>
      <c r="F171" s="106">
        <v>258.33333333333331</v>
      </c>
      <c r="G171" s="106">
        <v>1000</v>
      </c>
      <c r="H171" s="106">
        <v>50</v>
      </c>
      <c r="I171" s="106">
        <v>571.83571160856013</v>
      </c>
      <c r="J171" s="106">
        <v>163.38163188816006</v>
      </c>
      <c r="K171" s="106">
        <v>163.38163188816006</v>
      </c>
      <c r="L171" s="106">
        <f t="shared" si="12"/>
        <v>896.0291414185549</v>
      </c>
      <c r="M171" s="106"/>
      <c r="N171" s="106">
        <v>75.639644392666682</v>
      </c>
      <c r="O171" s="106">
        <v>756.39644392666685</v>
      </c>
      <c r="P171" s="106">
        <v>63.993053099221306</v>
      </c>
      <c r="Q171" s="106"/>
      <c r="R171" s="106">
        <f t="shared" si="13"/>
        <v>8549.015846408769</v>
      </c>
      <c r="S171" s="106">
        <f t="shared" si="14"/>
        <v>8549.015846408769</v>
      </c>
      <c r="T171" s="106" t="s">
        <v>1236</v>
      </c>
    </row>
    <row r="172" spans="1:20" ht="23.25" thickBot="1">
      <c r="A172" s="239" t="s">
        <v>1256</v>
      </c>
      <c r="B172" s="114">
        <v>4</v>
      </c>
      <c r="C172" s="106">
        <f t="shared" si="10"/>
        <v>6630.6159733800014</v>
      </c>
      <c r="D172" s="106">
        <f t="shared" si="11"/>
        <v>7732.3697906816724</v>
      </c>
      <c r="E172" s="106">
        <v>6630.6159733800014</v>
      </c>
      <c r="F172" s="106">
        <v>258.33333333333331</v>
      </c>
      <c r="G172" s="106">
        <v>1000</v>
      </c>
      <c r="H172" s="106">
        <v>50</v>
      </c>
      <c r="I172" s="106">
        <v>696.21467720490011</v>
      </c>
      <c r="J172" s="106">
        <v>198.91847920140003</v>
      </c>
      <c r="K172" s="106">
        <v>198.91847920140003</v>
      </c>
      <c r="L172" s="106">
        <f t="shared" si="12"/>
        <v>1101.753817301671</v>
      </c>
      <c r="M172" s="106"/>
      <c r="N172" s="106">
        <v>92.091888519166673</v>
      </c>
      <c r="O172" s="106">
        <v>920.91888519166662</v>
      </c>
      <c r="P172" s="106">
        <v>88.743043590837715</v>
      </c>
      <c r="Q172" s="106"/>
      <c r="R172" s="106">
        <f t="shared" si="13"/>
        <v>10134.754759622707</v>
      </c>
      <c r="S172" s="106">
        <f t="shared" si="14"/>
        <v>40539.019038490827</v>
      </c>
      <c r="T172" s="106" t="s">
        <v>1236</v>
      </c>
    </row>
    <row r="173" spans="1:20" ht="23.25" thickBot="1">
      <c r="A173" s="239" t="s">
        <v>1256</v>
      </c>
      <c r="B173" s="114">
        <v>1</v>
      </c>
      <c r="C173" s="106">
        <f t="shared" si="10"/>
        <v>7644.2238159000008</v>
      </c>
      <c r="D173" s="106">
        <f t="shared" si="11"/>
        <v>8955.0469836825014</v>
      </c>
      <c r="E173" s="106">
        <v>7644.2238159000008</v>
      </c>
      <c r="F173" s="106">
        <v>258.33333333333331</v>
      </c>
      <c r="G173" s="106">
        <v>1000</v>
      </c>
      <c r="H173" s="106">
        <v>50</v>
      </c>
      <c r="I173" s="106">
        <v>802.6435006695001</v>
      </c>
      <c r="J173" s="106">
        <v>229.326714477</v>
      </c>
      <c r="K173" s="106">
        <v>229.326714477</v>
      </c>
      <c r="L173" s="106">
        <f t="shared" si="12"/>
        <v>1310.8231677825001</v>
      </c>
      <c r="M173" s="106"/>
      <c r="N173" s="106">
        <v>106.16977522083334</v>
      </c>
      <c r="O173" s="106">
        <v>1061.6977522083334</v>
      </c>
      <c r="P173" s="106">
        <v>142.95564035333345</v>
      </c>
      <c r="Q173" s="106"/>
      <c r="R173" s="106">
        <f t="shared" si="13"/>
        <v>11524.677246639332</v>
      </c>
      <c r="S173" s="106">
        <f t="shared" si="14"/>
        <v>11524.677246639332</v>
      </c>
      <c r="T173" s="106" t="s">
        <v>1236</v>
      </c>
    </row>
    <row r="174" spans="1:20" ht="23.25" thickBot="1">
      <c r="A174" s="239" t="s">
        <v>1256</v>
      </c>
      <c r="B174" s="114">
        <v>2</v>
      </c>
      <c r="C174" s="106">
        <f t="shared" si="10"/>
        <v>7897.1581575600003</v>
      </c>
      <c r="D174" s="106">
        <f t="shared" si="11"/>
        <v>9257.1592804753454</v>
      </c>
      <c r="E174" s="106">
        <v>7897.1581575600003</v>
      </c>
      <c r="F174" s="106">
        <v>258.33333333333331</v>
      </c>
      <c r="G174" s="106">
        <v>1000</v>
      </c>
      <c r="H174" s="106">
        <v>50</v>
      </c>
      <c r="I174" s="106">
        <v>829.20160654380004</v>
      </c>
      <c r="J174" s="106">
        <v>236.91474472679997</v>
      </c>
      <c r="K174" s="106">
        <v>236.91474472679997</v>
      </c>
      <c r="L174" s="106">
        <f t="shared" si="12"/>
        <v>1360.0011229153451</v>
      </c>
      <c r="M174" s="106"/>
      <c r="N174" s="106">
        <v>109.68275218833334</v>
      </c>
      <c r="O174" s="106">
        <v>1096.8275218833335</v>
      </c>
      <c r="P174" s="106">
        <v>153.49084884367846</v>
      </c>
      <c r="Q174" s="106"/>
      <c r="R174" s="106">
        <f t="shared" si="13"/>
        <v>11868.523709806079</v>
      </c>
      <c r="S174" s="106">
        <f t="shared" si="14"/>
        <v>23737.047419612158</v>
      </c>
      <c r="T174" s="106" t="s">
        <v>1236</v>
      </c>
    </row>
    <row r="175" spans="1:20" ht="23.25" thickBot="1">
      <c r="A175" s="239" t="s">
        <v>1256</v>
      </c>
      <c r="B175" s="114">
        <v>7</v>
      </c>
      <c r="C175" s="106">
        <f t="shared" si="10"/>
        <v>7624.937003160002</v>
      </c>
      <c r="D175" s="106">
        <f t="shared" si="11"/>
        <v>8929.8230175752942</v>
      </c>
      <c r="E175" s="106">
        <v>7624.937003160002</v>
      </c>
      <c r="F175" s="106">
        <v>258.33333333333331</v>
      </c>
      <c r="G175" s="106">
        <v>1000</v>
      </c>
      <c r="H175" s="106">
        <v>50</v>
      </c>
      <c r="I175" s="106">
        <v>800.61838533180014</v>
      </c>
      <c r="J175" s="106">
        <v>228.74811009480001</v>
      </c>
      <c r="K175" s="106">
        <v>228.74811009480001</v>
      </c>
      <c r="L175" s="106">
        <f t="shared" si="12"/>
        <v>1304.8860144152929</v>
      </c>
      <c r="M175" s="106"/>
      <c r="N175" s="106">
        <v>105.90190282166667</v>
      </c>
      <c r="O175" s="106">
        <v>1059.019028216667</v>
      </c>
      <c r="P175" s="106">
        <v>139.96508337695914</v>
      </c>
      <c r="Q175" s="106"/>
      <c r="R175" s="106">
        <f t="shared" si="13"/>
        <v>11496.270956430029</v>
      </c>
      <c r="S175" s="106">
        <f t="shared" si="14"/>
        <v>80473.896695010204</v>
      </c>
      <c r="T175" s="106" t="s">
        <v>1236</v>
      </c>
    </row>
    <row r="176" spans="1:20" ht="23.25" thickBot="1">
      <c r="A176" s="239" t="s">
        <v>1256</v>
      </c>
      <c r="B176" s="114">
        <v>2</v>
      </c>
      <c r="C176" s="106">
        <f t="shared" si="10"/>
        <v>8150.0915246099994</v>
      </c>
      <c r="D176" s="106">
        <f t="shared" si="11"/>
        <v>9559.270410779709</v>
      </c>
      <c r="E176" s="106">
        <v>8150.0915246099994</v>
      </c>
      <c r="F176" s="106">
        <v>258.33333333333331</v>
      </c>
      <c r="G176" s="106">
        <v>1000</v>
      </c>
      <c r="H176" s="106">
        <v>50</v>
      </c>
      <c r="I176" s="106">
        <v>855.75961008404977</v>
      </c>
      <c r="J176" s="106">
        <v>244.50274573829998</v>
      </c>
      <c r="K176" s="106">
        <v>244.50274573829998</v>
      </c>
      <c r="L176" s="106">
        <f t="shared" si="12"/>
        <v>1409.1788861697091</v>
      </c>
      <c r="M176" s="106"/>
      <c r="N176" s="106">
        <v>113.19571561958334</v>
      </c>
      <c r="O176" s="106">
        <v>1131.9571561958335</v>
      </c>
      <c r="P176" s="106">
        <v>164.02601435429241</v>
      </c>
      <c r="Q176" s="106"/>
      <c r="R176" s="106">
        <f t="shared" si="13"/>
        <v>12212.368845673693</v>
      </c>
      <c r="S176" s="106">
        <f t="shared" si="14"/>
        <v>24424.737691347385</v>
      </c>
      <c r="T176" s="106" t="s">
        <v>1236</v>
      </c>
    </row>
    <row r="177" spans="1:20" ht="23.25" thickBot="1">
      <c r="A177" s="239" t="s">
        <v>1256</v>
      </c>
      <c r="B177" s="114">
        <v>2</v>
      </c>
      <c r="C177" s="106">
        <f t="shared" si="10"/>
        <v>7767.7251330000008</v>
      </c>
      <c r="D177" s="106">
        <f t="shared" si="11"/>
        <v>9102.2444912837727</v>
      </c>
      <c r="E177" s="106">
        <v>7767.7251330000008</v>
      </c>
      <c r="F177" s="106">
        <v>258.33333333333331</v>
      </c>
      <c r="G177" s="106">
        <v>1000</v>
      </c>
      <c r="H177" s="106">
        <v>50</v>
      </c>
      <c r="I177" s="106">
        <v>815.61113896500012</v>
      </c>
      <c r="J177" s="106">
        <v>233.03175399000006</v>
      </c>
      <c r="K177" s="106">
        <v>233.03175399000006</v>
      </c>
      <c r="L177" s="106">
        <f t="shared" si="12"/>
        <v>1334.5193582837721</v>
      </c>
      <c r="M177" s="106"/>
      <c r="N177" s="106">
        <v>107.88507129166669</v>
      </c>
      <c r="O177" s="106">
        <v>1078.8507129166667</v>
      </c>
      <c r="P177" s="106">
        <v>147.78357407543871</v>
      </c>
      <c r="Q177" s="106"/>
      <c r="R177" s="106">
        <f t="shared" si="13"/>
        <v>11692.252471562108</v>
      </c>
      <c r="S177" s="106">
        <f t="shared" si="14"/>
        <v>23384.504943124215</v>
      </c>
      <c r="T177" s="106" t="s">
        <v>1236</v>
      </c>
    </row>
    <row r="178" spans="1:20" ht="23.25" thickBot="1">
      <c r="A178" s="239" t="s">
        <v>1256</v>
      </c>
      <c r="B178" s="114">
        <v>1</v>
      </c>
      <c r="C178" s="106">
        <f t="shared" si="10"/>
        <v>7644.2238159000008</v>
      </c>
      <c r="D178" s="106">
        <f t="shared" si="11"/>
        <v>8940.8563243348981</v>
      </c>
      <c r="E178" s="106">
        <v>7644.2238159000008</v>
      </c>
      <c r="F178" s="106">
        <v>258.33333333333331</v>
      </c>
      <c r="G178" s="106">
        <v>1000</v>
      </c>
      <c r="H178" s="106">
        <v>50</v>
      </c>
      <c r="I178" s="106">
        <v>802.6435006695001</v>
      </c>
      <c r="J178" s="106">
        <v>229.326714477</v>
      </c>
      <c r="K178" s="106">
        <v>229.326714477</v>
      </c>
      <c r="L178" s="106">
        <f t="shared" si="12"/>
        <v>1296.6325084348978</v>
      </c>
      <c r="M178" s="106"/>
      <c r="N178" s="106">
        <v>106.16977522083334</v>
      </c>
      <c r="O178" s="106">
        <v>1061.6977522083334</v>
      </c>
      <c r="P178" s="106">
        <v>128.76498100573107</v>
      </c>
      <c r="Q178" s="106"/>
      <c r="R178" s="106">
        <f t="shared" si="13"/>
        <v>11510.486587291729</v>
      </c>
      <c r="S178" s="106">
        <f t="shared" si="14"/>
        <v>11510.486587291729</v>
      </c>
      <c r="T178" s="106" t="s">
        <v>1236</v>
      </c>
    </row>
    <row r="179" spans="1:20" ht="23.25" thickBot="1">
      <c r="A179" s="239" t="s">
        <v>1256</v>
      </c>
      <c r="B179" s="114">
        <v>1</v>
      </c>
      <c r="C179" s="106">
        <f t="shared" si="10"/>
        <v>9941.9249999999993</v>
      </c>
      <c r="D179" s="106">
        <f t="shared" si="11"/>
        <v>11707.567514067981</v>
      </c>
      <c r="E179" s="106">
        <v>9941.9249999999993</v>
      </c>
      <c r="F179" s="106">
        <v>258.33333333333331</v>
      </c>
      <c r="G179" s="106">
        <v>1000</v>
      </c>
      <c r="H179" s="106">
        <v>50</v>
      </c>
      <c r="I179" s="106">
        <v>1043.9021249999998</v>
      </c>
      <c r="J179" s="106">
        <v>298.25774999999993</v>
      </c>
      <c r="K179" s="106">
        <v>298.25774999999993</v>
      </c>
      <c r="L179" s="106">
        <f t="shared" si="12"/>
        <v>1765.6425140679823</v>
      </c>
      <c r="M179" s="106"/>
      <c r="N179" s="106">
        <v>138.08229166666666</v>
      </c>
      <c r="O179" s="106">
        <v>1380.8229166666667</v>
      </c>
      <c r="P179" s="106">
        <v>246.73730573464908</v>
      </c>
      <c r="Q179" s="106"/>
      <c r="R179" s="106">
        <f t="shared" si="13"/>
        <v>14656.318472401317</v>
      </c>
      <c r="S179" s="106">
        <f t="shared" si="14"/>
        <v>14656.318472401317</v>
      </c>
      <c r="T179" s="106" t="s">
        <v>1236</v>
      </c>
    </row>
    <row r="180" spans="1:20" ht="23.25" thickBot="1">
      <c r="A180" s="239" t="s">
        <v>1256</v>
      </c>
      <c r="B180" s="114">
        <v>38</v>
      </c>
      <c r="C180" s="106">
        <f t="shared" si="10"/>
        <v>6720.8977410871566</v>
      </c>
      <c r="D180" s="106">
        <f t="shared" si="11"/>
        <v>7839.3277374718227</v>
      </c>
      <c r="E180" s="106">
        <v>6720.8977410871566</v>
      </c>
      <c r="F180" s="106">
        <v>258.33333333333331</v>
      </c>
      <c r="G180" s="106">
        <v>1000</v>
      </c>
      <c r="H180" s="106">
        <v>50</v>
      </c>
      <c r="I180" s="106">
        <v>705.69426281415178</v>
      </c>
      <c r="J180" s="106">
        <v>201.62693223261479</v>
      </c>
      <c r="K180" s="106">
        <v>201.62693223261479</v>
      </c>
      <c r="L180" s="106">
        <f t="shared" si="12"/>
        <v>1118.4299963846659</v>
      </c>
      <c r="M180" s="106"/>
      <c r="N180" s="106">
        <v>93.345801959543849</v>
      </c>
      <c r="O180" s="106">
        <v>933.45801959543849</v>
      </c>
      <c r="P180" s="106">
        <v>91.626174829683521</v>
      </c>
      <c r="Q180" s="106"/>
      <c r="R180" s="106">
        <f t="shared" si="13"/>
        <v>10256.609198084538</v>
      </c>
      <c r="S180" s="106">
        <f t="shared" si="14"/>
        <v>389751.14952721243</v>
      </c>
      <c r="T180" s="106" t="s">
        <v>1236</v>
      </c>
    </row>
    <row r="181" spans="1:20" ht="23.25" thickBot="1">
      <c r="A181" s="239" t="s">
        <v>1256</v>
      </c>
      <c r="B181" s="114">
        <v>91</v>
      </c>
      <c r="C181" s="106">
        <f t="shared" si="10"/>
        <v>7179.1905425529339</v>
      </c>
      <c r="D181" s="106">
        <f t="shared" si="11"/>
        <v>8391.3075079281043</v>
      </c>
      <c r="E181" s="106">
        <v>7179.1905425529339</v>
      </c>
      <c r="F181" s="106">
        <v>258.33333333333331</v>
      </c>
      <c r="G181" s="106">
        <v>1000</v>
      </c>
      <c r="H181" s="106">
        <v>50</v>
      </c>
      <c r="I181" s="106">
        <v>753.81500696805722</v>
      </c>
      <c r="J181" s="106">
        <v>215.37571627658755</v>
      </c>
      <c r="K181" s="106">
        <v>215.37571627658755</v>
      </c>
      <c r="L181" s="106">
        <f t="shared" si="12"/>
        <v>1212.1169653751706</v>
      </c>
      <c r="M181" s="106"/>
      <c r="N181" s="106">
        <v>99.71097975767951</v>
      </c>
      <c r="O181" s="106">
        <v>997.10979757679468</v>
      </c>
      <c r="P181" s="106">
        <v>115.29618804069641</v>
      </c>
      <c r="Q181" s="106"/>
      <c r="R181" s="106">
        <f t="shared" si="13"/>
        <v>10884.20728078267</v>
      </c>
      <c r="S181" s="106">
        <f t="shared" si="14"/>
        <v>990462.8625512229</v>
      </c>
      <c r="T181" s="106" t="s">
        <v>1236</v>
      </c>
    </row>
    <row r="182" spans="1:20" ht="23.25" thickBot="1">
      <c r="A182" s="239" t="s">
        <v>1256</v>
      </c>
      <c r="B182" s="114">
        <v>3</v>
      </c>
      <c r="C182" s="106">
        <f t="shared" si="10"/>
        <v>8156.5432326000009</v>
      </c>
      <c r="D182" s="106">
        <f t="shared" si="11"/>
        <v>9564.106709030335</v>
      </c>
      <c r="E182" s="106">
        <v>8156.5432326000009</v>
      </c>
      <c r="F182" s="106">
        <v>258.33333333333331</v>
      </c>
      <c r="G182" s="106">
        <v>1000</v>
      </c>
      <c r="H182" s="106">
        <v>50</v>
      </c>
      <c r="I182" s="106">
        <v>856.4370394230001</v>
      </c>
      <c r="J182" s="106">
        <v>244.69629697799999</v>
      </c>
      <c r="K182" s="106">
        <v>244.69629697799999</v>
      </c>
      <c r="L182" s="106">
        <f t="shared" si="12"/>
        <v>1407.5634764303336</v>
      </c>
      <c r="M182" s="106"/>
      <c r="N182" s="106">
        <v>113.28532267500002</v>
      </c>
      <c r="O182" s="106">
        <v>1132.8532267500002</v>
      </c>
      <c r="P182" s="106">
        <v>161.42492700533339</v>
      </c>
      <c r="Q182" s="106"/>
      <c r="R182" s="106">
        <f t="shared" si="13"/>
        <v>12218.269675742669</v>
      </c>
      <c r="S182" s="106">
        <f t="shared" si="14"/>
        <v>36654.80902722801</v>
      </c>
      <c r="T182" s="106" t="s">
        <v>1236</v>
      </c>
    </row>
    <row r="183" spans="1:20" ht="23.25" thickBot="1">
      <c r="A183" s="239" t="s">
        <v>1256</v>
      </c>
      <c r="B183" s="114">
        <v>8</v>
      </c>
      <c r="C183" s="106">
        <f t="shared" si="10"/>
        <v>6778.2193332315001</v>
      </c>
      <c r="D183" s="106">
        <f t="shared" si="11"/>
        <v>7916.2189159527197</v>
      </c>
      <c r="E183" s="106">
        <v>6778.2193332315001</v>
      </c>
      <c r="F183" s="106">
        <v>258.33333333333331</v>
      </c>
      <c r="G183" s="106">
        <v>1000</v>
      </c>
      <c r="H183" s="106">
        <v>50</v>
      </c>
      <c r="I183" s="106">
        <v>711.71302998930776</v>
      </c>
      <c r="J183" s="106">
        <v>203.34657999694505</v>
      </c>
      <c r="K183" s="106">
        <v>203.34657999694505</v>
      </c>
      <c r="L183" s="106">
        <f t="shared" si="12"/>
        <v>1137.9995827212194</v>
      </c>
      <c r="M183" s="106"/>
      <c r="N183" s="106">
        <v>94.141935183770826</v>
      </c>
      <c r="O183" s="106">
        <v>941.4193518377084</v>
      </c>
      <c r="P183" s="106">
        <v>102.43829569974008</v>
      </c>
      <c r="Q183" s="106"/>
      <c r="R183" s="106">
        <f t="shared" si="13"/>
        <v>10342.95843926925</v>
      </c>
      <c r="S183" s="106">
        <f t="shared" si="14"/>
        <v>82743.667514154004</v>
      </c>
      <c r="T183" s="106" t="s">
        <v>1236</v>
      </c>
    </row>
    <row r="184" spans="1:20" ht="23.25" thickBot="1">
      <c r="A184" s="239" t="s">
        <v>1256</v>
      </c>
      <c r="B184" s="114">
        <v>4</v>
      </c>
      <c r="C184" s="106">
        <f t="shared" si="10"/>
        <v>8247.8444999999992</v>
      </c>
      <c r="D184" s="106">
        <f t="shared" si="11"/>
        <v>9674.0719888807562</v>
      </c>
      <c r="E184" s="106">
        <v>8247.8444999999992</v>
      </c>
      <c r="F184" s="106">
        <v>258.33333333333331</v>
      </c>
      <c r="G184" s="106">
        <v>1000</v>
      </c>
      <c r="H184" s="106">
        <v>50</v>
      </c>
      <c r="I184" s="106">
        <v>866.02367249999998</v>
      </c>
      <c r="J184" s="106">
        <v>247.43533499999998</v>
      </c>
      <c r="K184" s="106">
        <v>247.43533499999998</v>
      </c>
      <c r="L184" s="106">
        <f t="shared" si="12"/>
        <v>1426.2274888807567</v>
      </c>
      <c r="M184" s="106"/>
      <c r="N184" s="106">
        <v>114.55339583333334</v>
      </c>
      <c r="O184" s="106">
        <v>1145.5339583333334</v>
      </c>
      <c r="P184" s="106">
        <v>166.1401347140899</v>
      </c>
      <c r="Q184" s="106"/>
      <c r="R184" s="106">
        <f t="shared" si="13"/>
        <v>12343.29966471409</v>
      </c>
      <c r="S184" s="106">
        <f t="shared" si="14"/>
        <v>49373.19865885636</v>
      </c>
      <c r="T184" s="106" t="s">
        <v>1236</v>
      </c>
    </row>
    <row r="185" spans="1:20" ht="23.25" thickBot="1">
      <c r="A185" s="239" t="s">
        <v>1256</v>
      </c>
      <c r="B185" s="114">
        <v>3</v>
      </c>
      <c r="C185" s="106">
        <f t="shared" si="10"/>
        <v>8305.0058796600006</v>
      </c>
      <c r="D185" s="106">
        <f t="shared" si="11"/>
        <v>9741.3855386976247</v>
      </c>
      <c r="E185" s="106">
        <v>8305.0058796600006</v>
      </c>
      <c r="F185" s="106">
        <v>258.33333333333331</v>
      </c>
      <c r="G185" s="106">
        <v>1000</v>
      </c>
      <c r="H185" s="106">
        <v>50</v>
      </c>
      <c r="I185" s="106">
        <v>872.02561736430005</v>
      </c>
      <c r="J185" s="106">
        <v>249.15017638980001</v>
      </c>
      <c r="K185" s="106">
        <v>249.15017638980001</v>
      </c>
      <c r="L185" s="106">
        <f t="shared" si="12"/>
        <v>1436.3796590376239</v>
      </c>
      <c r="M185" s="106"/>
      <c r="N185" s="106">
        <v>115.34730388416666</v>
      </c>
      <c r="O185" s="106">
        <v>1153.4730388416667</v>
      </c>
      <c r="P185" s="106">
        <v>167.55931631179047</v>
      </c>
      <c r="Q185" s="106"/>
      <c r="R185" s="106">
        <f t="shared" si="13"/>
        <v>12420.044842174857</v>
      </c>
      <c r="S185" s="106">
        <f t="shared" si="14"/>
        <v>37260.134526524569</v>
      </c>
      <c r="T185" s="106" t="s">
        <v>1236</v>
      </c>
    </row>
    <row r="186" spans="1:20" ht="23.25" thickBot="1">
      <c r="A186" s="239" t="s">
        <v>1256</v>
      </c>
      <c r="B186" s="114">
        <v>1</v>
      </c>
      <c r="C186" s="106">
        <f t="shared" si="10"/>
        <v>6738.9016800000009</v>
      </c>
      <c r="D186" s="106">
        <f t="shared" si="11"/>
        <v>7857.4615980017552</v>
      </c>
      <c r="E186" s="106">
        <v>6738.9016800000009</v>
      </c>
      <c r="F186" s="106">
        <v>258.33333333333331</v>
      </c>
      <c r="G186" s="106">
        <v>1000</v>
      </c>
      <c r="H186" s="106">
        <v>50</v>
      </c>
      <c r="I186" s="106">
        <v>707.58467639999992</v>
      </c>
      <c r="J186" s="106">
        <v>202.16705039999999</v>
      </c>
      <c r="K186" s="106">
        <v>202.16705039999999</v>
      </c>
      <c r="L186" s="106">
        <f t="shared" si="12"/>
        <v>1118.5599180017546</v>
      </c>
      <c r="M186" s="106"/>
      <c r="N186" s="106">
        <v>93.595856666666677</v>
      </c>
      <c r="O186" s="106">
        <v>935.9585666666668</v>
      </c>
      <c r="P186" s="106">
        <v>89.005494668421008</v>
      </c>
      <c r="Q186" s="106"/>
      <c r="R186" s="106">
        <f t="shared" si="13"/>
        <v>10277.713708535088</v>
      </c>
      <c r="S186" s="106">
        <f t="shared" si="14"/>
        <v>10277.713708535088</v>
      </c>
      <c r="T186" s="106" t="s">
        <v>1236</v>
      </c>
    </row>
    <row r="187" spans="1:20" ht="23.25" thickBot="1">
      <c r="A187" s="239" t="s">
        <v>1256</v>
      </c>
      <c r="B187" s="114">
        <v>2</v>
      </c>
      <c r="C187" s="106">
        <f t="shared" si="10"/>
        <v>7644.2297208900009</v>
      </c>
      <c r="D187" s="106">
        <f t="shared" si="11"/>
        <v>8955.0539220457504</v>
      </c>
      <c r="E187" s="106">
        <v>7644.2297208900009</v>
      </c>
      <c r="F187" s="106">
        <v>258.33333333333331</v>
      </c>
      <c r="G187" s="106">
        <v>1000</v>
      </c>
      <c r="H187" s="106">
        <v>50</v>
      </c>
      <c r="I187" s="106">
        <v>802.64412069345019</v>
      </c>
      <c r="J187" s="106">
        <v>229.32689162669999</v>
      </c>
      <c r="K187" s="106">
        <v>229.32689162669999</v>
      </c>
      <c r="L187" s="106">
        <f t="shared" si="12"/>
        <v>1310.8242011557502</v>
      </c>
      <c r="M187" s="106"/>
      <c r="N187" s="106">
        <v>106.16985723458333</v>
      </c>
      <c r="O187" s="106">
        <v>1061.6985723458336</v>
      </c>
      <c r="P187" s="106">
        <v>142.95577157533333</v>
      </c>
      <c r="Q187" s="106"/>
      <c r="R187" s="106">
        <f t="shared" si="13"/>
        <v>11524.685159325936</v>
      </c>
      <c r="S187" s="106">
        <f t="shared" si="14"/>
        <v>23049.370318651872</v>
      </c>
      <c r="T187" s="106" t="s">
        <v>1236</v>
      </c>
    </row>
    <row r="188" spans="1:20" ht="23.25" thickBot="1">
      <c r="A188" s="239" t="s">
        <v>1256</v>
      </c>
      <c r="B188" s="114">
        <v>2</v>
      </c>
      <c r="C188" s="106">
        <f t="shared" si="10"/>
        <v>8150.0909996099999</v>
      </c>
      <c r="D188" s="106">
        <f t="shared" si="11"/>
        <v>9559.2697824191819</v>
      </c>
      <c r="E188" s="106">
        <v>8150.0909996099999</v>
      </c>
      <c r="F188" s="106">
        <v>258.33333333333331</v>
      </c>
      <c r="G188" s="106">
        <v>1000</v>
      </c>
      <c r="H188" s="106">
        <v>50</v>
      </c>
      <c r="I188" s="106">
        <v>855.75955495904998</v>
      </c>
      <c r="J188" s="106">
        <v>244.50272998829996</v>
      </c>
      <c r="K188" s="106">
        <v>244.50272998829996</v>
      </c>
      <c r="L188" s="106">
        <f t="shared" si="12"/>
        <v>1409.1787828091828</v>
      </c>
      <c r="M188" s="106"/>
      <c r="N188" s="106">
        <v>113.19570832791668</v>
      </c>
      <c r="O188" s="106">
        <v>1131.9570832791667</v>
      </c>
      <c r="P188" s="106">
        <v>164.0259912020995</v>
      </c>
      <c r="Q188" s="106"/>
      <c r="R188" s="106">
        <f t="shared" si="13"/>
        <v>12212.368130688166</v>
      </c>
      <c r="S188" s="106">
        <f t="shared" si="14"/>
        <v>24424.736261376333</v>
      </c>
      <c r="T188" s="106" t="s">
        <v>1236</v>
      </c>
    </row>
    <row r="189" spans="1:20" ht="23.25" thickBot="1">
      <c r="A189" s="239" t="s">
        <v>1256</v>
      </c>
      <c r="B189" s="114">
        <v>1</v>
      </c>
      <c r="C189" s="106">
        <f t="shared" si="10"/>
        <v>7891.2855</v>
      </c>
      <c r="D189" s="106">
        <f t="shared" si="11"/>
        <v>9249.5113825175431</v>
      </c>
      <c r="E189" s="106">
        <v>7891.2855</v>
      </c>
      <c r="F189" s="106">
        <v>258.33333333333331</v>
      </c>
      <c r="G189" s="106">
        <v>1000</v>
      </c>
      <c r="H189" s="106">
        <v>50</v>
      </c>
      <c r="I189" s="106">
        <v>828.58497750000004</v>
      </c>
      <c r="J189" s="106">
        <v>236.73856499999999</v>
      </c>
      <c r="K189" s="106">
        <v>236.73856499999999</v>
      </c>
      <c r="L189" s="106">
        <f t="shared" si="12"/>
        <v>1358.2258825175438</v>
      </c>
      <c r="M189" s="106"/>
      <c r="N189" s="106">
        <v>109.60118749999999</v>
      </c>
      <c r="O189" s="106">
        <v>1096.0118749999999</v>
      </c>
      <c r="P189" s="106">
        <v>152.6128200175439</v>
      </c>
      <c r="Q189" s="106"/>
      <c r="R189" s="106">
        <f t="shared" si="13"/>
        <v>11859.906823350877</v>
      </c>
      <c r="S189" s="106">
        <f t="shared" si="14"/>
        <v>11859.906823350877</v>
      </c>
      <c r="T189" s="106" t="s">
        <v>1236</v>
      </c>
    </row>
    <row r="190" spans="1:20" ht="34.5" thickBot="1">
      <c r="A190" s="239" t="s">
        <v>1257</v>
      </c>
      <c r="B190" s="114">
        <v>15</v>
      </c>
      <c r="C190" s="106">
        <f t="shared" si="10"/>
        <v>10167.595319279999</v>
      </c>
      <c r="D190" s="106">
        <f t="shared" si="11"/>
        <v>11982.177444422892</v>
      </c>
      <c r="E190" s="106">
        <v>10167.595319279999</v>
      </c>
      <c r="F190" s="106">
        <v>258.33333333333331</v>
      </c>
      <c r="G190" s="106">
        <v>1000</v>
      </c>
      <c r="H190" s="106">
        <v>50</v>
      </c>
      <c r="I190" s="106">
        <v>1067.5975085244004</v>
      </c>
      <c r="J190" s="106">
        <v>305.02785957840007</v>
      </c>
      <c r="K190" s="106">
        <v>305.02785957840007</v>
      </c>
      <c r="L190" s="106">
        <f t="shared" si="12"/>
        <v>1814.582125142894</v>
      </c>
      <c r="M190" s="106"/>
      <c r="N190" s="106">
        <v>141.21660165666665</v>
      </c>
      <c r="O190" s="106">
        <v>1412.1660165666674</v>
      </c>
      <c r="P190" s="106">
        <v>261.19950691956006</v>
      </c>
      <c r="Q190" s="106"/>
      <c r="R190" s="106">
        <f t="shared" si="13"/>
        <v>14968.164005437427</v>
      </c>
      <c r="S190" s="106">
        <f t="shared" si="14"/>
        <v>224522.46008156141</v>
      </c>
      <c r="T190" s="106" t="s">
        <v>1232</v>
      </c>
    </row>
    <row r="191" spans="1:20" ht="34.5" thickBot="1">
      <c r="A191" s="239" t="s">
        <v>1500</v>
      </c>
      <c r="B191" s="114">
        <v>2</v>
      </c>
      <c r="C191" s="106">
        <f t="shared" si="10"/>
        <v>10167.591</v>
      </c>
      <c r="D191" s="106">
        <f t="shared" si="11"/>
        <v>11720.972958333334</v>
      </c>
      <c r="E191" s="106">
        <v>10167.591</v>
      </c>
      <c r="F191" s="106">
        <v>258.33333333333331</v>
      </c>
      <c r="G191" s="106">
        <v>1000</v>
      </c>
      <c r="H191" s="106">
        <v>50</v>
      </c>
      <c r="I191" s="106">
        <v>1067.597055</v>
      </c>
      <c r="J191" s="106">
        <v>305.02772999999996</v>
      </c>
      <c r="K191" s="106">
        <v>305.02772999999996</v>
      </c>
      <c r="L191" s="106">
        <f t="shared" si="12"/>
        <v>1553.3819583333334</v>
      </c>
      <c r="M191" s="106"/>
      <c r="N191" s="106">
        <v>141.21654166666667</v>
      </c>
      <c r="O191" s="106">
        <v>1412.1654166666667</v>
      </c>
      <c r="P191" s="106">
        <v>0</v>
      </c>
      <c r="Q191" s="106"/>
      <c r="R191" s="106">
        <f t="shared" si="13"/>
        <v>14706.958806666667</v>
      </c>
      <c r="S191" s="106">
        <f t="shared" si="14"/>
        <v>29413.917613333335</v>
      </c>
      <c r="T191" s="106" t="s">
        <v>1236</v>
      </c>
    </row>
    <row r="192" spans="1:20" ht="34.5" thickBot="1">
      <c r="A192" s="239" t="s">
        <v>1258</v>
      </c>
      <c r="B192" s="114">
        <v>1</v>
      </c>
      <c r="C192" s="106">
        <f t="shared" si="10"/>
        <v>10298.658540660001</v>
      </c>
      <c r="D192" s="106">
        <f t="shared" si="11"/>
        <v>12141.658716633747</v>
      </c>
      <c r="E192" s="106">
        <v>10298.658540660001</v>
      </c>
      <c r="F192" s="106">
        <v>258.33333333333331</v>
      </c>
      <c r="G192" s="106">
        <v>1000</v>
      </c>
      <c r="H192" s="106">
        <v>50</v>
      </c>
      <c r="I192" s="106">
        <v>1081.3591467693002</v>
      </c>
      <c r="J192" s="106">
        <v>308.9597562198</v>
      </c>
      <c r="K192" s="106">
        <v>308.9597562198</v>
      </c>
      <c r="L192" s="106">
        <f t="shared" si="12"/>
        <v>1843.0001759737463</v>
      </c>
      <c r="M192" s="106"/>
      <c r="N192" s="106">
        <v>143.03692417583335</v>
      </c>
      <c r="O192" s="106">
        <v>1430.3692417583334</v>
      </c>
      <c r="P192" s="106">
        <v>269.59401003957964</v>
      </c>
      <c r="Q192" s="106"/>
      <c r="R192" s="106">
        <f t="shared" si="13"/>
        <v>15149.27070917598</v>
      </c>
      <c r="S192" s="106">
        <f t="shared" si="14"/>
        <v>15149.27070917598</v>
      </c>
      <c r="T192" s="106" t="s">
        <v>1236</v>
      </c>
    </row>
    <row r="193" spans="1:20" ht="34.5" thickBot="1">
      <c r="A193" s="239" t="s">
        <v>1258</v>
      </c>
      <c r="B193" s="114">
        <v>4</v>
      </c>
      <c r="C193" s="106">
        <f t="shared" si="10"/>
        <v>10298.660520330001</v>
      </c>
      <c r="D193" s="106">
        <f t="shared" si="11"/>
        <v>12141.661057483539</v>
      </c>
      <c r="E193" s="106">
        <v>10298.660520330001</v>
      </c>
      <c r="F193" s="106">
        <v>258.33333333333331</v>
      </c>
      <c r="G193" s="106">
        <v>1000</v>
      </c>
      <c r="H193" s="106">
        <v>50</v>
      </c>
      <c r="I193" s="106">
        <v>1081.3593546346501</v>
      </c>
      <c r="J193" s="106">
        <v>308.95981560990003</v>
      </c>
      <c r="K193" s="106">
        <v>308.95981560990003</v>
      </c>
      <c r="L193" s="106">
        <f t="shared" si="12"/>
        <v>1843.0005371535399</v>
      </c>
      <c r="M193" s="106"/>
      <c r="N193" s="106">
        <v>143.03695167124999</v>
      </c>
      <c r="O193" s="106">
        <v>1430.3695167124999</v>
      </c>
      <c r="P193" s="106">
        <v>269.59406876978989</v>
      </c>
      <c r="Q193" s="106"/>
      <c r="R193" s="106">
        <f t="shared" si="13"/>
        <v>15149.273376671325</v>
      </c>
      <c r="S193" s="106">
        <f t="shared" si="14"/>
        <v>60597.093506685298</v>
      </c>
      <c r="T193" s="106" t="s">
        <v>1236</v>
      </c>
    </row>
    <row r="194" spans="1:20" ht="34.5" thickBot="1">
      <c r="A194" s="239" t="s">
        <v>1258</v>
      </c>
      <c r="B194" s="114">
        <v>3</v>
      </c>
      <c r="C194" s="106">
        <f t="shared" si="10"/>
        <v>9365.020571760002</v>
      </c>
      <c r="D194" s="106">
        <f t="shared" si="11"/>
        <v>11005.553685373648</v>
      </c>
      <c r="E194" s="106">
        <v>9365.020571760002</v>
      </c>
      <c r="F194" s="106">
        <v>258.33333333333331</v>
      </c>
      <c r="G194" s="106">
        <v>1000</v>
      </c>
      <c r="H194" s="106">
        <v>50</v>
      </c>
      <c r="I194" s="106">
        <v>983.32716003479993</v>
      </c>
      <c r="J194" s="106">
        <v>280.95061715280002</v>
      </c>
      <c r="K194" s="106">
        <v>280.95061715280002</v>
      </c>
      <c r="L194" s="106">
        <f t="shared" si="12"/>
        <v>1640.533113613646</v>
      </c>
      <c r="M194" s="106"/>
      <c r="N194" s="106">
        <v>130.06973016333336</v>
      </c>
      <c r="O194" s="106">
        <v>1300.6973016333336</v>
      </c>
      <c r="P194" s="106">
        <v>209.76608181697915</v>
      </c>
      <c r="Q194" s="106"/>
      <c r="R194" s="106">
        <f t="shared" si="13"/>
        <v>13859.115413047381</v>
      </c>
      <c r="S194" s="106">
        <f t="shared" si="14"/>
        <v>41577.346239142142</v>
      </c>
      <c r="T194" s="106" t="s">
        <v>1236</v>
      </c>
    </row>
    <row r="195" spans="1:20" ht="34.5" thickBot="1">
      <c r="A195" s="239" t="s">
        <v>1258</v>
      </c>
      <c r="B195" s="114">
        <v>2</v>
      </c>
      <c r="C195" s="106">
        <f t="shared" si="10"/>
        <v>10298.660520330001</v>
      </c>
      <c r="D195" s="106">
        <f t="shared" si="11"/>
        <v>12110.237540891285</v>
      </c>
      <c r="E195" s="106">
        <v>10298.660520330001</v>
      </c>
      <c r="F195" s="106">
        <v>258.33333333333331</v>
      </c>
      <c r="G195" s="106">
        <v>1000</v>
      </c>
      <c r="H195" s="106">
        <v>50</v>
      </c>
      <c r="I195" s="106">
        <v>1081.3593546346501</v>
      </c>
      <c r="J195" s="106">
        <v>308.95981560990003</v>
      </c>
      <c r="K195" s="106">
        <v>308.95981560990003</v>
      </c>
      <c r="L195" s="106">
        <f t="shared" si="12"/>
        <v>1811.5770205612846</v>
      </c>
      <c r="M195" s="106"/>
      <c r="N195" s="106">
        <v>143.03695167124999</v>
      </c>
      <c r="O195" s="106">
        <v>1430.3695167124999</v>
      </c>
      <c r="P195" s="106">
        <v>238.17055217753446</v>
      </c>
      <c r="Q195" s="106"/>
      <c r="R195" s="106">
        <f t="shared" si="13"/>
        <v>15117.849860079068</v>
      </c>
      <c r="S195" s="106">
        <f t="shared" si="14"/>
        <v>30235.699720158136</v>
      </c>
      <c r="T195" s="106" t="s">
        <v>1236</v>
      </c>
    </row>
    <row r="196" spans="1:20" ht="34.5" thickBot="1">
      <c r="A196" s="239" t="s">
        <v>1258</v>
      </c>
      <c r="B196" s="114">
        <v>2</v>
      </c>
      <c r="C196" s="106">
        <f t="shared" si="10"/>
        <v>11421.490086332289</v>
      </c>
      <c r="D196" s="106">
        <f t="shared" si="11"/>
        <v>13469.344639860912</v>
      </c>
      <c r="E196" s="106">
        <v>11421.490086332289</v>
      </c>
      <c r="F196" s="106">
        <v>258.33333333333331</v>
      </c>
      <c r="G196" s="106">
        <v>1000</v>
      </c>
      <c r="H196" s="106">
        <v>50</v>
      </c>
      <c r="I196" s="106">
        <v>1199.2564590648901</v>
      </c>
      <c r="J196" s="106">
        <v>342.64470258996863</v>
      </c>
      <c r="K196" s="106">
        <v>342.64470258996863</v>
      </c>
      <c r="L196" s="106">
        <f t="shared" si="12"/>
        <v>2047.8545535286239</v>
      </c>
      <c r="M196" s="106"/>
      <c r="N196" s="106">
        <v>158.63180675461513</v>
      </c>
      <c r="O196" s="106">
        <v>1586.318067546151</v>
      </c>
      <c r="P196" s="106">
        <v>302.90467922785768</v>
      </c>
      <c r="Q196" s="106"/>
      <c r="R196" s="106">
        <f t="shared" si="13"/>
        <v>16662.223837439076</v>
      </c>
      <c r="S196" s="106">
        <f t="shared" si="14"/>
        <v>33324.447674878153</v>
      </c>
      <c r="T196" s="106" t="s">
        <v>1236</v>
      </c>
    </row>
    <row r="197" spans="1:20" ht="34.5" thickBot="1">
      <c r="A197" s="239" t="s">
        <v>1258</v>
      </c>
      <c r="B197" s="114">
        <v>1</v>
      </c>
      <c r="C197" s="106">
        <f t="shared" si="10"/>
        <v>11421.492747500002</v>
      </c>
      <c r="D197" s="106">
        <f t="shared" si="11"/>
        <v>13469.347786543893</v>
      </c>
      <c r="E197" s="106">
        <v>11421.492747500002</v>
      </c>
      <c r="F197" s="106">
        <v>258.33333333333331</v>
      </c>
      <c r="G197" s="106">
        <v>1000</v>
      </c>
      <c r="H197" s="106">
        <v>50</v>
      </c>
      <c r="I197" s="106">
        <v>1199.2567384875003</v>
      </c>
      <c r="J197" s="106">
        <v>342.64478242500007</v>
      </c>
      <c r="K197" s="106">
        <v>342.64478242500007</v>
      </c>
      <c r="L197" s="106">
        <f t="shared" si="12"/>
        <v>2047.85503904389</v>
      </c>
      <c r="M197" s="106"/>
      <c r="N197" s="106">
        <v>158.63184371527782</v>
      </c>
      <c r="O197" s="106">
        <v>1586.3184371527784</v>
      </c>
      <c r="P197" s="106">
        <v>302.90475817583354</v>
      </c>
      <c r="Q197" s="106"/>
      <c r="R197" s="106">
        <f t="shared" si="13"/>
        <v>16662.227423214728</v>
      </c>
      <c r="S197" s="106">
        <f t="shared" si="14"/>
        <v>16662.227423214728</v>
      </c>
      <c r="T197" s="106" t="s">
        <v>1232</v>
      </c>
    </row>
    <row r="198" spans="1:20" ht="34.5" thickBot="1">
      <c r="A198" s="239" t="s">
        <v>1258</v>
      </c>
      <c r="B198" s="114">
        <v>3</v>
      </c>
      <c r="C198" s="106">
        <f t="shared" si="10"/>
        <v>9941.8803632399995</v>
      </c>
      <c r="D198" s="106">
        <f t="shared" si="11"/>
        <v>11677.173643154303</v>
      </c>
      <c r="E198" s="106">
        <v>9941.8803632399995</v>
      </c>
      <c r="F198" s="106">
        <v>258.33333333333331</v>
      </c>
      <c r="G198" s="106">
        <v>1000</v>
      </c>
      <c r="H198" s="106">
        <v>50</v>
      </c>
      <c r="I198" s="106">
        <v>1043.8974381401999</v>
      </c>
      <c r="J198" s="106">
        <v>298.2564108972</v>
      </c>
      <c r="K198" s="106">
        <v>298.2564108972</v>
      </c>
      <c r="L198" s="106">
        <f t="shared" si="12"/>
        <v>1735.2932799143036</v>
      </c>
      <c r="M198" s="106"/>
      <c r="N198" s="106">
        <v>138.0816717116667</v>
      </c>
      <c r="O198" s="106">
        <v>1380.816717116667</v>
      </c>
      <c r="P198" s="106">
        <v>216.39489108597002</v>
      </c>
      <c r="Q198" s="106"/>
      <c r="R198" s="106">
        <f t="shared" si="13"/>
        <v>14625.917236422238</v>
      </c>
      <c r="S198" s="106">
        <f t="shared" si="14"/>
        <v>43877.751709266711</v>
      </c>
      <c r="T198" s="106" t="s">
        <v>1236</v>
      </c>
    </row>
    <row r="199" spans="1:20" ht="34.5" thickBot="1">
      <c r="A199" s="239" t="s">
        <v>1258</v>
      </c>
      <c r="B199" s="114">
        <v>4</v>
      </c>
      <c r="C199" s="106">
        <f t="shared" ref="C199:C262" si="15">E199</f>
        <v>10736.554590125001</v>
      </c>
      <c r="D199" s="106">
        <f t="shared" ref="D199:D262" si="16">E199+L199</f>
        <v>12651.525547533931</v>
      </c>
      <c r="E199" s="106">
        <v>10736.554590125001</v>
      </c>
      <c r="F199" s="106">
        <v>258.33333333333331</v>
      </c>
      <c r="G199" s="106">
        <v>1000</v>
      </c>
      <c r="H199" s="106">
        <v>50</v>
      </c>
      <c r="I199" s="106">
        <v>1127.3382319631251</v>
      </c>
      <c r="J199" s="106">
        <v>322.09663770374999</v>
      </c>
      <c r="K199" s="106">
        <v>322.09663770374999</v>
      </c>
      <c r="L199" s="106">
        <f t="shared" ref="L199:L262" si="17">N199+O199+P199</f>
        <v>1914.9709574089295</v>
      </c>
      <c r="M199" s="106"/>
      <c r="N199" s="106">
        <v>149.1188137517361</v>
      </c>
      <c r="O199" s="106">
        <v>1491.1881375173609</v>
      </c>
      <c r="P199" s="106">
        <v>274.66400613983257</v>
      </c>
      <c r="Q199" s="106"/>
      <c r="R199" s="106">
        <f t="shared" ref="R199:R262" si="18">E199+F199+G199+I199+J199+K199+L199+Q199+H199</f>
        <v>15731.390388237889</v>
      </c>
      <c r="S199" s="106">
        <f t="shared" ref="S199:S262" si="19">R199*B199</f>
        <v>62925.561552951556</v>
      </c>
      <c r="T199" s="106" t="s">
        <v>1236</v>
      </c>
    </row>
    <row r="200" spans="1:20" ht="34.5" thickBot="1">
      <c r="A200" s="239" t="s">
        <v>1258</v>
      </c>
      <c r="B200" s="114">
        <v>7</v>
      </c>
      <c r="C200" s="106">
        <f t="shared" si="15"/>
        <v>9179.0168294400028</v>
      </c>
      <c r="D200" s="106">
        <f t="shared" si="16"/>
        <v>10788.878249734325</v>
      </c>
      <c r="E200" s="106">
        <v>9179.0168294400028</v>
      </c>
      <c r="F200" s="106">
        <v>258.33333333333331</v>
      </c>
      <c r="G200" s="106">
        <v>1000</v>
      </c>
      <c r="H200" s="106">
        <v>50</v>
      </c>
      <c r="I200" s="106">
        <v>963.79676709120031</v>
      </c>
      <c r="J200" s="106">
        <v>275.3705048832</v>
      </c>
      <c r="K200" s="106">
        <v>275.3705048832</v>
      </c>
      <c r="L200" s="106">
        <f t="shared" si="17"/>
        <v>1609.8614202943234</v>
      </c>
      <c r="M200" s="106"/>
      <c r="N200" s="106">
        <v>127.48634485333334</v>
      </c>
      <c r="O200" s="106">
        <v>1274.8634485333334</v>
      </c>
      <c r="P200" s="106">
        <v>207.51162690765668</v>
      </c>
      <c r="Q200" s="106"/>
      <c r="R200" s="106">
        <f t="shared" si="18"/>
        <v>13611.749359925259</v>
      </c>
      <c r="S200" s="106">
        <f t="shared" si="19"/>
        <v>95282.245519476812</v>
      </c>
      <c r="T200" s="106" t="s">
        <v>1236</v>
      </c>
    </row>
    <row r="201" spans="1:20" ht="34.5" thickBot="1">
      <c r="A201" s="239" t="s">
        <v>1258</v>
      </c>
      <c r="B201" s="114">
        <v>3</v>
      </c>
      <c r="C201" s="106">
        <f t="shared" si="15"/>
        <v>9625.9979805906678</v>
      </c>
      <c r="D201" s="106">
        <f t="shared" si="16"/>
        <v>11305.366854493508</v>
      </c>
      <c r="E201" s="106">
        <v>9625.9979805906678</v>
      </c>
      <c r="F201" s="106">
        <v>258.33333333333331</v>
      </c>
      <c r="G201" s="106">
        <v>666.66666666666663</v>
      </c>
      <c r="H201" s="106">
        <v>33.333333333333336</v>
      </c>
      <c r="I201" s="106">
        <v>1010.7297879620201</v>
      </c>
      <c r="J201" s="106">
        <v>288.77993941772002</v>
      </c>
      <c r="K201" s="106">
        <v>288.77993941772002</v>
      </c>
      <c r="L201" s="106">
        <f t="shared" si="17"/>
        <v>1679.3688739028398</v>
      </c>
      <c r="M201" s="106"/>
      <c r="N201" s="106">
        <v>133.69441639709262</v>
      </c>
      <c r="O201" s="106">
        <v>1336.944163970926</v>
      </c>
      <c r="P201" s="106">
        <v>208.73029353482104</v>
      </c>
      <c r="Q201" s="106"/>
      <c r="R201" s="106">
        <f t="shared" si="18"/>
        <v>13851.989854624302</v>
      </c>
      <c r="S201" s="106">
        <f t="shared" si="19"/>
        <v>41555.969563872903</v>
      </c>
      <c r="T201" s="106" t="s">
        <v>1236</v>
      </c>
    </row>
    <row r="202" spans="1:20" ht="34.5" thickBot="1">
      <c r="A202" s="239" t="s">
        <v>1258</v>
      </c>
      <c r="B202" s="114">
        <v>1</v>
      </c>
      <c r="C202" s="106">
        <f t="shared" si="15"/>
        <v>9365.020571760002</v>
      </c>
      <c r="D202" s="106">
        <f t="shared" si="16"/>
        <v>11005.553685373648</v>
      </c>
      <c r="E202" s="106">
        <v>9365.020571760002</v>
      </c>
      <c r="F202" s="106">
        <v>258.33333333333331</v>
      </c>
      <c r="G202" s="106">
        <v>1000</v>
      </c>
      <c r="H202" s="106">
        <v>50</v>
      </c>
      <c r="I202" s="106">
        <v>983.32716003480016</v>
      </c>
      <c r="J202" s="106">
        <v>280.95061715280002</v>
      </c>
      <c r="K202" s="106">
        <v>280.95061715280002</v>
      </c>
      <c r="L202" s="106">
        <f t="shared" si="17"/>
        <v>1640.533113613646</v>
      </c>
      <c r="M202" s="106"/>
      <c r="N202" s="106">
        <v>130.06973016333336</v>
      </c>
      <c r="O202" s="106">
        <v>1300.6973016333336</v>
      </c>
      <c r="P202" s="106">
        <v>209.76608181697915</v>
      </c>
      <c r="Q202" s="106"/>
      <c r="R202" s="106">
        <f t="shared" si="18"/>
        <v>13859.115413047381</v>
      </c>
      <c r="S202" s="106">
        <f t="shared" si="19"/>
        <v>13859.115413047381</v>
      </c>
      <c r="T202" s="106" t="s">
        <v>1236</v>
      </c>
    </row>
    <row r="203" spans="1:20" ht="34.5" thickBot="1">
      <c r="A203" s="239" t="s">
        <v>1258</v>
      </c>
      <c r="B203" s="114">
        <v>4</v>
      </c>
      <c r="C203" s="106">
        <f t="shared" si="15"/>
        <v>11471.548375</v>
      </c>
      <c r="D203" s="106">
        <f t="shared" si="16"/>
        <v>13525.467382878107</v>
      </c>
      <c r="E203" s="106">
        <v>11471.548375</v>
      </c>
      <c r="F203" s="106">
        <v>258.33333333333331</v>
      </c>
      <c r="G203" s="106">
        <v>1000</v>
      </c>
      <c r="H203" s="106">
        <v>12.5</v>
      </c>
      <c r="I203" s="106">
        <v>1204.5125793749999</v>
      </c>
      <c r="J203" s="106">
        <v>344.14645124999998</v>
      </c>
      <c r="K203" s="106">
        <v>344.14645124999998</v>
      </c>
      <c r="L203" s="106">
        <f t="shared" si="17"/>
        <v>2053.9190078781066</v>
      </c>
      <c r="M203" s="106"/>
      <c r="N203" s="106">
        <v>159.32706076388891</v>
      </c>
      <c r="O203" s="106">
        <v>1593.2706076388888</v>
      </c>
      <c r="P203" s="106">
        <v>301.32133947532901</v>
      </c>
      <c r="Q203" s="106"/>
      <c r="R203" s="106">
        <f t="shared" si="18"/>
        <v>16689.10619808644</v>
      </c>
      <c r="S203" s="106">
        <f t="shared" si="19"/>
        <v>66756.424792345759</v>
      </c>
      <c r="T203" s="106" t="s">
        <v>1236</v>
      </c>
    </row>
    <row r="204" spans="1:20" ht="34.5" thickBot="1">
      <c r="A204" s="239" t="s">
        <v>1258</v>
      </c>
      <c r="B204" s="114">
        <v>1</v>
      </c>
      <c r="C204" s="106">
        <f t="shared" si="15"/>
        <v>10837.3565</v>
      </c>
      <c r="D204" s="106">
        <f t="shared" si="16"/>
        <v>12778.639125888889</v>
      </c>
      <c r="E204" s="106">
        <v>10837.3565</v>
      </c>
      <c r="F204" s="106">
        <v>258.33333333333331</v>
      </c>
      <c r="G204" s="106">
        <v>1000</v>
      </c>
      <c r="H204" s="106">
        <v>50</v>
      </c>
      <c r="I204" s="106">
        <v>1137.9224324999998</v>
      </c>
      <c r="J204" s="106">
        <v>325.12069499999996</v>
      </c>
      <c r="K204" s="106">
        <v>325.12069499999996</v>
      </c>
      <c r="L204" s="106">
        <f t="shared" si="17"/>
        <v>1941.2826258888886</v>
      </c>
      <c r="M204" s="106"/>
      <c r="N204" s="106">
        <v>150.51884027777777</v>
      </c>
      <c r="O204" s="106">
        <v>1505.1884027777776</v>
      </c>
      <c r="P204" s="106">
        <v>285.57538283333309</v>
      </c>
      <c r="Q204" s="106"/>
      <c r="R204" s="106">
        <f t="shared" si="18"/>
        <v>15875.136281722222</v>
      </c>
      <c r="S204" s="106">
        <f t="shared" si="19"/>
        <v>15875.136281722222</v>
      </c>
      <c r="T204" s="106" t="s">
        <v>1236</v>
      </c>
    </row>
    <row r="205" spans="1:20" ht="34.5" thickBot="1">
      <c r="A205" s="239" t="s">
        <v>1258</v>
      </c>
      <c r="B205" s="114">
        <v>1</v>
      </c>
      <c r="C205" s="106">
        <f t="shared" si="15"/>
        <v>10837.3589941952</v>
      </c>
      <c r="D205" s="106">
        <f t="shared" si="16"/>
        <v>12778.642075136146</v>
      </c>
      <c r="E205" s="106">
        <v>10837.3589941952</v>
      </c>
      <c r="F205" s="106">
        <v>258.33333333333331</v>
      </c>
      <c r="G205" s="106">
        <v>1000</v>
      </c>
      <c r="H205" s="106">
        <v>50</v>
      </c>
      <c r="I205" s="106">
        <v>1137.9226943904957</v>
      </c>
      <c r="J205" s="106">
        <v>325.12076982585597</v>
      </c>
      <c r="K205" s="106">
        <v>325.12076982585597</v>
      </c>
      <c r="L205" s="106">
        <f t="shared" si="17"/>
        <v>1941.2830809409465</v>
      </c>
      <c r="M205" s="106"/>
      <c r="N205" s="106">
        <v>150.51887491937777</v>
      </c>
      <c r="O205" s="106">
        <v>1505.1887491937778</v>
      </c>
      <c r="P205" s="106">
        <v>285.57545682779096</v>
      </c>
      <c r="Q205" s="106"/>
      <c r="R205" s="106">
        <f t="shared" si="18"/>
        <v>15875.139642511689</v>
      </c>
      <c r="S205" s="106">
        <f t="shared" si="19"/>
        <v>15875.139642511689</v>
      </c>
      <c r="T205" s="106" t="s">
        <v>1232</v>
      </c>
    </row>
    <row r="206" spans="1:20" ht="34.5" thickBot="1">
      <c r="A206" s="239" t="s">
        <v>1258</v>
      </c>
      <c r="B206" s="114">
        <v>1</v>
      </c>
      <c r="C206" s="106">
        <f t="shared" si="15"/>
        <v>9365.020571760002</v>
      </c>
      <c r="D206" s="106">
        <f t="shared" si="16"/>
        <v>11005.553685373648</v>
      </c>
      <c r="E206" s="106">
        <v>9365.020571760002</v>
      </c>
      <c r="F206" s="106">
        <v>258.33333333333331</v>
      </c>
      <c r="G206" s="106">
        <v>1000</v>
      </c>
      <c r="H206" s="106">
        <v>50</v>
      </c>
      <c r="I206" s="106">
        <v>983.32716003480016</v>
      </c>
      <c r="J206" s="106">
        <v>280.95061715280002</v>
      </c>
      <c r="K206" s="106">
        <v>280.95061715280002</v>
      </c>
      <c r="L206" s="106">
        <f t="shared" si="17"/>
        <v>1640.533113613646</v>
      </c>
      <c r="M206" s="106"/>
      <c r="N206" s="106">
        <v>130.06973016333336</v>
      </c>
      <c r="O206" s="106">
        <v>1300.6973016333336</v>
      </c>
      <c r="P206" s="106">
        <v>209.76608181697915</v>
      </c>
      <c r="Q206" s="106"/>
      <c r="R206" s="106">
        <f t="shared" si="18"/>
        <v>13859.115413047381</v>
      </c>
      <c r="S206" s="106">
        <f t="shared" si="19"/>
        <v>13859.115413047381</v>
      </c>
      <c r="T206" s="106" t="s">
        <v>1236</v>
      </c>
    </row>
    <row r="207" spans="1:20" ht="34.5" thickBot="1">
      <c r="A207" s="239" t="s">
        <v>1258</v>
      </c>
      <c r="B207" s="114">
        <v>5</v>
      </c>
      <c r="C207" s="106">
        <f t="shared" si="15"/>
        <v>10303.03878504456</v>
      </c>
      <c r="D207" s="106">
        <f t="shared" si="16"/>
        <v>12131.531100575326</v>
      </c>
      <c r="E207" s="106">
        <v>10303.03878504456</v>
      </c>
      <c r="F207" s="106">
        <v>258.33333333333331</v>
      </c>
      <c r="G207" s="106">
        <v>1000</v>
      </c>
      <c r="H207" s="106">
        <v>50</v>
      </c>
      <c r="I207" s="106">
        <v>1081.8190724296787</v>
      </c>
      <c r="J207" s="106">
        <v>309.09116355133682</v>
      </c>
      <c r="K207" s="106">
        <v>309.09116355133682</v>
      </c>
      <c r="L207" s="106">
        <f t="shared" si="17"/>
        <v>1828.4923155307667</v>
      </c>
      <c r="M207" s="106"/>
      <c r="N207" s="106">
        <v>143.09776090339668</v>
      </c>
      <c r="O207" s="106">
        <v>1430.9776090339665</v>
      </c>
      <c r="P207" s="106">
        <v>254.41694559340363</v>
      </c>
      <c r="Q207" s="106"/>
      <c r="R207" s="106">
        <f t="shared" si="18"/>
        <v>15139.865833441012</v>
      </c>
      <c r="S207" s="106">
        <f t="shared" si="19"/>
        <v>75699.329167205055</v>
      </c>
      <c r="T207" s="106" t="s">
        <v>1236</v>
      </c>
    </row>
    <row r="208" spans="1:20" ht="34.5" thickBot="1">
      <c r="A208" s="239" t="s">
        <v>1258</v>
      </c>
      <c r="B208" s="114">
        <v>5</v>
      </c>
      <c r="C208" s="106">
        <f t="shared" si="15"/>
        <v>10298.661708132</v>
      </c>
      <c r="D208" s="106">
        <f t="shared" si="16"/>
        <v>12141.662461993415</v>
      </c>
      <c r="E208" s="106">
        <v>10298.661708132</v>
      </c>
      <c r="F208" s="106">
        <v>258.33333333333331</v>
      </c>
      <c r="G208" s="106">
        <v>1000</v>
      </c>
      <c r="H208" s="106">
        <v>50</v>
      </c>
      <c r="I208" s="106">
        <v>1081.3594793538603</v>
      </c>
      <c r="J208" s="106">
        <v>308.95985124396003</v>
      </c>
      <c r="K208" s="106">
        <v>308.95985124396003</v>
      </c>
      <c r="L208" s="106">
        <f t="shared" si="17"/>
        <v>1843.0007538614159</v>
      </c>
      <c r="M208" s="106"/>
      <c r="N208" s="106">
        <v>143.03696816850001</v>
      </c>
      <c r="O208" s="106">
        <v>1430.3696816849999</v>
      </c>
      <c r="P208" s="106">
        <v>269.59410400791609</v>
      </c>
      <c r="Q208" s="106"/>
      <c r="R208" s="106">
        <f t="shared" si="18"/>
        <v>15149.27497716853</v>
      </c>
      <c r="S208" s="106">
        <f t="shared" si="19"/>
        <v>75746.374885842655</v>
      </c>
      <c r="T208" s="106" t="s">
        <v>1236</v>
      </c>
    </row>
    <row r="209" spans="1:20" ht="34.5" thickBot="1">
      <c r="A209" s="239" t="s">
        <v>1258</v>
      </c>
      <c r="B209" s="114">
        <v>2</v>
      </c>
      <c r="C209" s="106">
        <f t="shared" si="15"/>
        <v>11236.073717117601</v>
      </c>
      <c r="D209" s="106">
        <f t="shared" si="16"/>
        <v>13250.100084173946</v>
      </c>
      <c r="E209" s="106">
        <v>11236.073717117601</v>
      </c>
      <c r="F209" s="106">
        <v>258.33333333333331</v>
      </c>
      <c r="G209" s="106">
        <v>1000</v>
      </c>
      <c r="H209" s="106">
        <v>50</v>
      </c>
      <c r="I209" s="106">
        <v>1179.7877402973479</v>
      </c>
      <c r="J209" s="106">
        <v>337.08221151352797</v>
      </c>
      <c r="K209" s="106">
        <v>337.08221151352797</v>
      </c>
      <c r="L209" s="106">
        <f t="shared" si="17"/>
        <v>2014.0263670563447</v>
      </c>
      <c r="M209" s="106"/>
      <c r="N209" s="106">
        <v>156.05657940441111</v>
      </c>
      <c r="O209" s="106">
        <v>1560.5657940441113</v>
      </c>
      <c r="P209" s="106">
        <v>297.4039936078222</v>
      </c>
      <c r="Q209" s="106"/>
      <c r="R209" s="106">
        <f t="shared" si="18"/>
        <v>16412.385580831688</v>
      </c>
      <c r="S209" s="106">
        <f t="shared" si="19"/>
        <v>32824.771161663375</v>
      </c>
      <c r="T209" s="106" t="s">
        <v>1236</v>
      </c>
    </row>
    <row r="210" spans="1:20" ht="34.5" thickBot="1">
      <c r="A210" s="239" t="s">
        <v>1258</v>
      </c>
      <c r="B210" s="114">
        <v>1</v>
      </c>
      <c r="C210" s="106">
        <f t="shared" si="15"/>
        <v>11634.834999999999</v>
      </c>
      <c r="D210" s="106">
        <f t="shared" si="16"/>
        <v>13721.613147777776</v>
      </c>
      <c r="E210" s="106">
        <v>11634.834999999999</v>
      </c>
      <c r="F210" s="106">
        <v>258.33333333333331</v>
      </c>
      <c r="G210" s="106">
        <v>1000</v>
      </c>
      <c r="H210" s="106">
        <v>50</v>
      </c>
      <c r="I210" s="106">
        <v>1221.6576749999999</v>
      </c>
      <c r="J210" s="106">
        <v>349.04504999999995</v>
      </c>
      <c r="K210" s="106">
        <v>349.04504999999995</v>
      </c>
      <c r="L210" s="106">
        <f t="shared" si="17"/>
        <v>2086.7781477777776</v>
      </c>
      <c r="M210" s="106"/>
      <c r="N210" s="106">
        <v>161.59493055555555</v>
      </c>
      <c r="O210" s="106">
        <v>1615.9493055555556</v>
      </c>
      <c r="P210" s="106">
        <v>309.23391166666653</v>
      </c>
      <c r="Q210" s="106"/>
      <c r="R210" s="106">
        <f t="shared" si="18"/>
        <v>16949.694256111114</v>
      </c>
      <c r="S210" s="106">
        <f t="shared" si="19"/>
        <v>16949.694256111114</v>
      </c>
      <c r="T210" s="106" t="s">
        <v>1236</v>
      </c>
    </row>
    <row r="211" spans="1:20" ht="34.5" thickBot="1">
      <c r="A211" s="239" t="s">
        <v>1258</v>
      </c>
      <c r="B211" s="114">
        <v>3</v>
      </c>
      <c r="C211" s="106">
        <f t="shared" si="15"/>
        <v>10743.665295035467</v>
      </c>
      <c r="D211" s="106">
        <f t="shared" si="16"/>
        <v>12667.844941799278</v>
      </c>
      <c r="E211" s="106">
        <v>10743.665295035467</v>
      </c>
      <c r="F211" s="106">
        <v>258.33333333333331</v>
      </c>
      <c r="G211" s="106">
        <v>1000</v>
      </c>
      <c r="H211" s="106">
        <v>50</v>
      </c>
      <c r="I211" s="106">
        <v>1128.0848559787239</v>
      </c>
      <c r="J211" s="106">
        <v>322.30995885106404</v>
      </c>
      <c r="K211" s="106">
        <v>322.30995885106404</v>
      </c>
      <c r="L211" s="106">
        <f t="shared" si="17"/>
        <v>1924.1796467638114</v>
      </c>
      <c r="M211" s="106"/>
      <c r="N211" s="106">
        <v>149.21757354215927</v>
      </c>
      <c r="O211" s="106">
        <v>1492.1757354215927</v>
      </c>
      <c r="P211" s="106">
        <v>282.78633780005947</v>
      </c>
      <c r="Q211" s="106"/>
      <c r="R211" s="106">
        <f t="shared" si="18"/>
        <v>15748.883048813466</v>
      </c>
      <c r="S211" s="106">
        <f t="shared" si="19"/>
        <v>47246.649146440395</v>
      </c>
      <c r="T211" s="106" t="s">
        <v>1236</v>
      </c>
    </row>
    <row r="212" spans="1:20" ht="34.5" thickBot="1">
      <c r="A212" s="239" t="s">
        <v>1258</v>
      </c>
      <c r="B212" s="114">
        <v>1</v>
      </c>
      <c r="C212" s="106">
        <f t="shared" si="15"/>
        <v>11634.834999999999</v>
      </c>
      <c r="D212" s="106">
        <f t="shared" si="16"/>
        <v>13721.613147777776</v>
      </c>
      <c r="E212" s="106">
        <v>11634.834999999999</v>
      </c>
      <c r="F212" s="106">
        <v>258.33333333333331</v>
      </c>
      <c r="G212" s="106">
        <v>1000</v>
      </c>
      <c r="H212" s="106">
        <v>50</v>
      </c>
      <c r="I212" s="106">
        <v>1221.6576749999999</v>
      </c>
      <c r="J212" s="106">
        <v>349.04504999999995</v>
      </c>
      <c r="K212" s="106">
        <v>349.04504999999995</v>
      </c>
      <c r="L212" s="106">
        <f t="shared" si="17"/>
        <v>2086.7781477777776</v>
      </c>
      <c r="M212" s="106"/>
      <c r="N212" s="106">
        <v>161.59493055555555</v>
      </c>
      <c r="O212" s="106">
        <v>1615.9493055555556</v>
      </c>
      <c r="P212" s="106">
        <v>309.23391166666653</v>
      </c>
      <c r="Q212" s="106"/>
      <c r="R212" s="106">
        <f t="shared" si="18"/>
        <v>16949.694256111114</v>
      </c>
      <c r="S212" s="106">
        <f t="shared" si="19"/>
        <v>16949.694256111114</v>
      </c>
      <c r="T212" s="106" t="s">
        <v>1236</v>
      </c>
    </row>
    <row r="213" spans="1:20" ht="34.5" thickBot="1">
      <c r="A213" s="239" t="s">
        <v>1258</v>
      </c>
      <c r="B213" s="114">
        <v>1</v>
      </c>
      <c r="C213" s="106">
        <f t="shared" si="15"/>
        <v>10298.658540660001</v>
      </c>
      <c r="D213" s="106">
        <f t="shared" si="16"/>
        <v>12141.658716633747</v>
      </c>
      <c r="E213" s="106">
        <v>10298.658540660001</v>
      </c>
      <c r="F213" s="106">
        <v>258.33333333333331</v>
      </c>
      <c r="G213" s="106">
        <v>1000</v>
      </c>
      <c r="H213" s="106">
        <v>50</v>
      </c>
      <c r="I213" s="106">
        <v>1081.3591467693002</v>
      </c>
      <c r="J213" s="106">
        <v>308.9597562198</v>
      </c>
      <c r="K213" s="106">
        <v>308.9597562198</v>
      </c>
      <c r="L213" s="106">
        <f t="shared" si="17"/>
        <v>1843.0001759737463</v>
      </c>
      <c r="M213" s="106"/>
      <c r="N213" s="106">
        <v>143.03692417583335</v>
      </c>
      <c r="O213" s="106">
        <v>1430.3692417583334</v>
      </c>
      <c r="P213" s="106">
        <v>269.59401003957964</v>
      </c>
      <c r="Q213" s="106"/>
      <c r="R213" s="106">
        <f t="shared" si="18"/>
        <v>15149.27070917598</v>
      </c>
      <c r="S213" s="106">
        <f t="shared" si="19"/>
        <v>15149.27070917598</v>
      </c>
      <c r="T213" s="106" t="s">
        <v>1236</v>
      </c>
    </row>
    <row r="214" spans="1:20" ht="34.5" thickBot="1">
      <c r="A214" s="239" t="s">
        <v>1258</v>
      </c>
      <c r="B214" s="114">
        <v>1</v>
      </c>
      <c r="C214" s="106">
        <f t="shared" si="15"/>
        <v>9378.1650795000005</v>
      </c>
      <c r="D214" s="106">
        <f t="shared" si="16"/>
        <v>11021.548754492826</v>
      </c>
      <c r="E214" s="106">
        <v>9378.1650795000005</v>
      </c>
      <c r="F214" s="106">
        <v>258.33333333333331</v>
      </c>
      <c r="G214" s="106">
        <v>1000</v>
      </c>
      <c r="H214" s="106">
        <v>50</v>
      </c>
      <c r="I214" s="106">
        <v>984.70733334750003</v>
      </c>
      <c r="J214" s="106">
        <v>281.344952385</v>
      </c>
      <c r="K214" s="106">
        <v>281.344952385</v>
      </c>
      <c r="L214" s="106">
        <f t="shared" si="17"/>
        <v>1643.3836749928253</v>
      </c>
      <c r="M214" s="106"/>
      <c r="N214" s="106">
        <v>130.25229277083335</v>
      </c>
      <c r="O214" s="106">
        <v>1302.5229277083333</v>
      </c>
      <c r="P214" s="106">
        <v>210.6084545136587</v>
      </c>
      <c r="Q214" s="106"/>
      <c r="R214" s="106">
        <f t="shared" si="18"/>
        <v>13877.279325943658</v>
      </c>
      <c r="S214" s="106">
        <f t="shared" si="19"/>
        <v>13877.279325943658</v>
      </c>
      <c r="T214" s="106" t="s">
        <v>1236</v>
      </c>
    </row>
    <row r="215" spans="1:20" ht="34.5" thickBot="1">
      <c r="A215" s="239" t="s">
        <v>1258</v>
      </c>
      <c r="B215" s="114">
        <v>1</v>
      </c>
      <c r="C215" s="106">
        <f t="shared" si="15"/>
        <v>10298.103471600001</v>
      </c>
      <c r="D215" s="106">
        <f t="shared" si="16"/>
        <v>12109.561388674159</v>
      </c>
      <c r="E215" s="106">
        <v>10298.103471600001</v>
      </c>
      <c r="F215" s="106">
        <v>258.33333333333331</v>
      </c>
      <c r="G215" s="106">
        <v>1000</v>
      </c>
      <c r="H215" s="106">
        <v>50</v>
      </c>
      <c r="I215" s="106">
        <v>1081.300864518</v>
      </c>
      <c r="J215" s="106">
        <v>308.94310414800003</v>
      </c>
      <c r="K215" s="106">
        <v>308.94310414800003</v>
      </c>
      <c r="L215" s="106">
        <f t="shared" si="17"/>
        <v>1811.4579170741581</v>
      </c>
      <c r="M215" s="106"/>
      <c r="N215" s="106">
        <v>143.02921488333334</v>
      </c>
      <c r="O215" s="106">
        <v>1430.2921488333334</v>
      </c>
      <c r="P215" s="106">
        <v>238.13655335749129</v>
      </c>
      <c r="Q215" s="106"/>
      <c r="R215" s="106">
        <f t="shared" si="18"/>
        <v>15117.081794821494</v>
      </c>
      <c r="S215" s="106">
        <f t="shared" si="19"/>
        <v>15117.081794821494</v>
      </c>
      <c r="T215" s="106" t="s">
        <v>1236</v>
      </c>
    </row>
    <row r="216" spans="1:20" ht="45.75" thickBot="1">
      <c r="A216" s="239" t="s">
        <v>1259</v>
      </c>
      <c r="B216" s="114">
        <v>11</v>
      </c>
      <c r="C216" s="106">
        <f t="shared" si="15"/>
        <v>10376.650011902313</v>
      </c>
      <c r="D216" s="106">
        <f t="shared" si="16"/>
        <v>12233.879298518268</v>
      </c>
      <c r="E216" s="106">
        <v>10376.650011902313</v>
      </c>
      <c r="F216" s="106">
        <v>258.33333333333331</v>
      </c>
      <c r="G216" s="106">
        <v>1000</v>
      </c>
      <c r="H216" s="106">
        <v>50</v>
      </c>
      <c r="I216" s="106">
        <v>1089.5482512497426</v>
      </c>
      <c r="J216" s="106">
        <v>311.29950035706935</v>
      </c>
      <c r="K216" s="106">
        <v>311.29950035706935</v>
      </c>
      <c r="L216" s="106">
        <f t="shared" si="17"/>
        <v>1857.2292866159555</v>
      </c>
      <c r="M216" s="106"/>
      <c r="N216" s="106">
        <v>144.1201390541988</v>
      </c>
      <c r="O216" s="106">
        <v>1441.2013905419881</v>
      </c>
      <c r="P216" s="106">
        <v>271.90775701976867</v>
      </c>
      <c r="Q216" s="106"/>
      <c r="R216" s="106">
        <f t="shared" si="18"/>
        <v>15254.359883815481</v>
      </c>
      <c r="S216" s="106">
        <f t="shared" si="19"/>
        <v>167797.9587219703</v>
      </c>
      <c r="T216" s="106" t="s">
        <v>1232</v>
      </c>
    </row>
    <row r="217" spans="1:20" ht="34.5" thickBot="1">
      <c r="A217" s="239" t="s">
        <v>1260</v>
      </c>
      <c r="B217" s="114">
        <v>1</v>
      </c>
      <c r="C217" s="106">
        <f t="shared" si="15"/>
        <v>13542.014265162801</v>
      </c>
      <c r="D217" s="106">
        <f t="shared" si="16"/>
        <v>15976.746674429171</v>
      </c>
      <c r="E217" s="106">
        <v>13542.014265162801</v>
      </c>
      <c r="F217" s="106">
        <v>258.33333333333331</v>
      </c>
      <c r="G217" s="106">
        <v>0</v>
      </c>
      <c r="H217" s="106">
        <v>0</v>
      </c>
      <c r="I217" s="106">
        <v>1421.9114978420941</v>
      </c>
      <c r="J217" s="106">
        <v>406.26042795488405</v>
      </c>
      <c r="K217" s="106">
        <v>406.26042795488405</v>
      </c>
      <c r="L217" s="106">
        <f t="shared" si="17"/>
        <v>2434.7324092663689</v>
      </c>
      <c r="M217" s="106"/>
      <c r="N217" s="106">
        <v>188.08353146059446</v>
      </c>
      <c r="O217" s="106">
        <v>1880.8353146059446</v>
      </c>
      <c r="P217" s="106">
        <v>365.81356319982973</v>
      </c>
      <c r="Q217" s="106"/>
      <c r="R217" s="106">
        <f t="shared" si="18"/>
        <v>18469.512361514364</v>
      </c>
      <c r="S217" s="106">
        <f t="shared" si="19"/>
        <v>18469.512361514364</v>
      </c>
      <c r="T217" s="106" t="s">
        <v>1236</v>
      </c>
    </row>
    <row r="218" spans="1:20" ht="34.5" thickBot="1">
      <c r="A218" s="239" t="s">
        <v>1260</v>
      </c>
      <c r="B218" s="114">
        <v>1</v>
      </c>
      <c r="C218" s="106">
        <f t="shared" si="15"/>
        <v>8615.4152280000017</v>
      </c>
      <c r="D218" s="106">
        <f t="shared" si="16"/>
        <v>10115.941413508002</v>
      </c>
      <c r="E218" s="106">
        <v>8615.4152280000017</v>
      </c>
      <c r="F218" s="106">
        <v>258.33333333333331</v>
      </c>
      <c r="G218" s="106">
        <v>1000</v>
      </c>
      <c r="H218" s="106">
        <v>50</v>
      </c>
      <c r="I218" s="106">
        <v>904.61859894000008</v>
      </c>
      <c r="J218" s="106">
        <v>258.46245684000002</v>
      </c>
      <c r="K218" s="106">
        <v>258.46245684000002</v>
      </c>
      <c r="L218" s="106">
        <f t="shared" si="17"/>
        <v>1500.526185508</v>
      </c>
      <c r="M218" s="106"/>
      <c r="N218" s="106">
        <v>119.65854483333335</v>
      </c>
      <c r="O218" s="106">
        <v>1196.5854483333335</v>
      </c>
      <c r="P218" s="106">
        <v>184.28219234133329</v>
      </c>
      <c r="Q218" s="106"/>
      <c r="R218" s="106">
        <f t="shared" si="18"/>
        <v>12845.818259461335</v>
      </c>
      <c r="S218" s="106">
        <f t="shared" si="19"/>
        <v>12845.818259461335</v>
      </c>
      <c r="T218" s="106" t="s">
        <v>1232</v>
      </c>
    </row>
    <row r="219" spans="1:20" ht="34.5" thickBot="1">
      <c r="A219" s="239" t="s">
        <v>1260</v>
      </c>
      <c r="B219" s="114">
        <v>1</v>
      </c>
      <c r="C219" s="106">
        <f t="shared" si="15"/>
        <v>7644.1647660000017</v>
      </c>
      <c r="D219" s="106">
        <f t="shared" si="16"/>
        <v>8954.9776000500024</v>
      </c>
      <c r="E219" s="106">
        <v>7644.1647660000017</v>
      </c>
      <c r="F219" s="106">
        <v>258.33333333333331</v>
      </c>
      <c r="G219" s="106">
        <v>1000</v>
      </c>
      <c r="H219" s="106">
        <v>50</v>
      </c>
      <c r="I219" s="106">
        <v>802.63730043000021</v>
      </c>
      <c r="J219" s="106">
        <v>229.32494298000006</v>
      </c>
      <c r="K219" s="106">
        <v>229.32494298000006</v>
      </c>
      <c r="L219" s="106">
        <f t="shared" si="17"/>
        <v>1310.8128340500004</v>
      </c>
      <c r="M219" s="106"/>
      <c r="N219" s="106">
        <v>106.16895508333336</v>
      </c>
      <c r="O219" s="106">
        <v>1061.6895508333334</v>
      </c>
      <c r="P219" s="106">
        <v>142.95432813333352</v>
      </c>
      <c r="Q219" s="106"/>
      <c r="R219" s="106">
        <f t="shared" si="18"/>
        <v>11524.598119773334</v>
      </c>
      <c r="S219" s="106">
        <f t="shared" si="19"/>
        <v>11524.598119773334</v>
      </c>
      <c r="T219" s="106" t="s">
        <v>1232</v>
      </c>
    </row>
    <row r="220" spans="1:20" ht="34.5" thickBot="1">
      <c r="A220" s="239" t="s">
        <v>1260</v>
      </c>
      <c r="B220" s="114">
        <v>4</v>
      </c>
      <c r="C220" s="106">
        <f t="shared" si="15"/>
        <v>10439.004779843801</v>
      </c>
      <c r="D220" s="106">
        <f t="shared" si="16"/>
        <v>12301.781814333324</v>
      </c>
      <c r="E220" s="106">
        <v>10439.004779843801</v>
      </c>
      <c r="F220" s="106">
        <v>258.33333333333331</v>
      </c>
      <c r="G220" s="106">
        <v>1000</v>
      </c>
      <c r="H220" s="106">
        <v>50</v>
      </c>
      <c r="I220" s="106">
        <v>1096.0955018835991</v>
      </c>
      <c r="J220" s="106">
        <v>313.17014339531397</v>
      </c>
      <c r="K220" s="106">
        <v>313.17014339531397</v>
      </c>
      <c r="L220" s="106">
        <f t="shared" si="17"/>
        <v>1862.777034489523</v>
      </c>
      <c r="M220" s="106"/>
      <c r="N220" s="106">
        <v>144.98617749783054</v>
      </c>
      <c r="O220" s="106">
        <v>1449.8617749783054</v>
      </c>
      <c r="P220" s="106">
        <v>267.92908201338685</v>
      </c>
      <c r="Q220" s="106"/>
      <c r="R220" s="106">
        <f t="shared" si="18"/>
        <v>15332.550936340884</v>
      </c>
      <c r="S220" s="106">
        <f t="shared" si="19"/>
        <v>61330.203745363535</v>
      </c>
      <c r="T220" s="106" t="s">
        <v>1236</v>
      </c>
    </row>
    <row r="221" spans="1:20" ht="34.5" thickBot="1">
      <c r="A221" s="239" t="s">
        <v>1260</v>
      </c>
      <c r="B221" s="114">
        <v>1</v>
      </c>
      <c r="C221" s="106">
        <f t="shared" si="15"/>
        <v>9941.9262847800019</v>
      </c>
      <c r="D221" s="106">
        <f t="shared" si="16"/>
        <v>11707.56907746962</v>
      </c>
      <c r="E221" s="106">
        <v>9941.9262847800019</v>
      </c>
      <c r="F221" s="106">
        <v>258.33333333333331</v>
      </c>
      <c r="G221" s="106">
        <v>1000</v>
      </c>
      <c r="H221" s="106">
        <v>50</v>
      </c>
      <c r="I221" s="106">
        <v>1043.9022599019002</v>
      </c>
      <c r="J221" s="106">
        <v>298.25778854340007</v>
      </c>
      <c r="K221" s="106">
        <v>298.25778854340007</v>
      </c>
      <c r="L221" s="106">
        <f t="shared" si="17"/>
        <v>1765.6427926896183</v>
      </c>
      <c r="M221" s="106"/>
      <c r="N221" s="106">
        <v>138.08230951083337</v>
      </c>
      <c r="O221" s="106">
        <v>1380.8230951083335</v>
      </c>
      <c r="P221" s="106">
        <v>246.73738807045154</v>
      </c>
      <c r="Q221" s="106"/>
      <c r="R221" s="106">
        <f t="shared" si="18"/>
        <v>14656.320247791655</v>
      </c>
      <c r="S221" s="106">
        <f t="shared" si="19"/>
        <v>14656.320247791655</v>
      </c>
      <c r="T221" s="106" t="s">
        <v>1236</v>
      </c>
    </row>
    <row r="222" spans="1:20" ht="34.5" thickBot="1">
      <c r="A222" s="239" t="s">
        <v>1260</v>
      </c>
      <c r="B222" s="114">
        <v>1</v>
      </c>
      <c r="C222" s="106">
        <f t="shared" si="15"/>
        <v>9941.9262847800019</v>
      </c>
      <c r="D222" s="106">
        <f t="shared" si="16"/>
        <v>11707.56907746962</v>
      </c>
      <c r="E222" s="106">
        <v>9941.9262847800019</v>
      </c>
      <c r="F222" s="106">
        <v>258.33333333333331</v>
      </c>
      <c r="G222" s="106">
        <v>1000</v>
      </c>
      <c r="H222" s="106">
        <v>50</v>
      </c>
      <c r="I222" s="106">
        <v>1043.9022599019002</v>
      </c>
      <c r="J222" s="106">
        <v>298.25778854340007</v>
      </c>
      <c r="K222" s="106">
        <v>298.25778854340007</v>
      </c>
      <c r="L222" s="106">
        <f t="shared" si="17"/>
        <v>1765.6427926896183</v>
      </c>
      <c r="M222" s="106"/>
      <c r="N222" s="106">
        <v>138.08230951083337</v>
      </c>
      <c r="O222" s="106">
        <v>1380.8230951083335</v>
      </c>
      <c r="P222" s="106">
        <v>246.73738807045154</v>
      </c>
      <c r="Q222" s="106"/>
      <c r="R222" s="106">
        <f t="shared" si="18"/>
        <v>14656.320247791655</v>
      </c>
      <c r="S222" s="106">
        <f t="shared" si="19"/>
        <v>14656.320247791655</v>
      </c>
      <c r="T222" s="106" t="s">
        <v>1366</v>
      </c>
    </row>
    <row r="223" spans="1:20" ht="34.5" thickBot="1">
      <c r="A223" s="239" t="s">
        <v>1261</v>
      </c>
      <c r="B223" s="114">
        <v>1</v>
      </c>
      <c r="C223" s="106">
        <f t="shared" si="15"/>
        <v>9395.8209996000005</v>
      </c>
      <c r="D223" s="106">
        <f t="shared" si="16"/>
        <v>11023.863489344223</v>
      </c>
      <c r="E223" s="106">
        <v>9395.8209996000005</v>
      </c>
      <c r="F223" s="106">
        <v>258.33333333333331</v>
      </c>
      <c r="G223" s="106">
        <v>1000</v>
      </c>
      <c r="H223" s="106">
        <v>50</v>
      </c>
      <c r="I223" s="106">
        <v>986.56120495799996</v>
      </c>
      <c r="J223" s="106">
        <v>281.87462998799998</v>
      </c>
      <c r="K223" s="106">
        <v>281.87462998799998</v>
      </c>
      <c r="L223" s="106">
        <f t="shared" si="17"/>
        <v>1628.0424897442224</v>
      </c>
      <c r="M223" s="106"/>
      <c r="N223" s="106">
        <v>130.49751388333334</v>
      </c>
      <c r="O223" s="106">
        <v>1304.9751388333334</v>
      </c>
      <c r="P223" s="106">
        <v>192.56983702755574</v>
      </c>
      <c r="Q223" s="106"/>
      <c r="R223" s="106">
        <f t="shared" si="18"/>
        <v>13882.507287611557</v>
      </c>
      <c r="S223" s="106">
        <f t="shared" si="19"/>
        <v>13882.507287611557</v>
      </c>
      <c r="T223" s="106" t="s">
        <v>1236</v>
      </c>
    </row>
    <row r="224" spans="1:20" ht="34.5" thickBot="1">
      <c r="A224" s="239" t="s">
        <v>1261</v>
      </c>
      <c r="B224" s="114">
        <v>16</v>
      </c>
      <c r="C224" s="106">
        <f t="shared" si="15"/>
        <v>8493.1994259000003</v>
      </c>
      <c r="D224" s="106">
        <f t="shared" si="16"/>
        <v>9968.8919907872605</v>
      </c>
      <c r="E224" s="106">
        <v>8493.1994259000003</v>
      </c>
      <c r="F224" s="106">
        <v>258.33333333333331</v>
      </c>
      <c r="G224" s="106">
        <v>1000</v>
      </c>
      <c r="H224" s="106">
        <v>50</v>
      </c>
      <c r="I224" s="106">
        <v>891.78593971950011</v>
      </c>
      <c r="J224" s="106">
        <v>254.79598277699998</v>
      </c>
      <c r="K224" s="106">
        <v>254.79598277699998</v>
      </c>
      <c r="L224" s="106">
        <f t="shared" si="17"/>
        <v>1475.6925648872596</v>
      </c>
      <c r="M224" s="106"/>
      <c r="N224" s="106">
        <v>117.96110313750002</v>
      </c>
      <c r="O224" s="106">
        <v>1179.6110313749998</v>
      </c>
      <c r="P224" s="106">
        <v>178.12043037475976</v>
      </c>
      <c r="Q224" s="106"/>
      <c r="R224" s="106">
        <f t="shared" si="18"/>
        <v>12678.603229394093</v>
      </c>
      <c r="S224" s="106">
        <f t="shared" si="19"/>
        <v>202857.65167030549</v>
      </c>
      <c r="T224" s="106" t="s">
        <v>1236</v>
      </c>
    </row>
    <row r="225" spans="1:20" ht="34.5" thickBot="1">
      <c r="A225" s="239" t="s">
        <v>1261</v>
      </c>
      <c r="B225" s="114">
        <v>1</v>
      </c>
      <c r="C225" s="106">
        <f t="shared" si="15"/>
        <v>8504.0550000000003</v>
      </c>
      <c r="D225" s="106">
        <f t="shared" si="16"/>
        <v>9982.9212216228079</v>
      </c>
      <c r="E225" s="106">
        <v>8504.0550000000003</v>
      </c>
      <c r="F225" s="106">
        <v>258.33333333333331</v>
      </c>
      <c r="G225" s="106">
        <v>1000</v>
      </c>
      <c r="H225" s="106">
        <v>50</v>
      </c>
      <c r="I225" s="106">
        <v>892.92577500000004</v>
      </c>
      <c r="J225" s="106">
        <v>255.12165000000002</v>
      </c>
      <c r="K225" s="106">
        <v>255.12165000000002</v>
      </c>
      <c r="L225" s="106">
        <f t="shared" si="17"/>
        <v>1478.866221622807</v>
      </c>
      <c r="M225" s="106"/>
      <c r="N225" s="106">
        <v>118.111875</v>
      </c>
      <c r="O225" s="106">
        <v>1181.1187500000001</v>
      </c>
      <c r="P225" s="106">
        <v>179.63559662280684</v>
      </c>
      <c r="Q225" s="106"/>
      <c r="R225" s="106">
        <f t="shared" si="18"/>
        <v>12694.42362995614</v>
      </c>
      <c r="S225" s="106">
        <f t="shared" si="19"/>
        <v>12694.42362995614</v>
      </c>
      <c r="T225" s="106" t="s">
        <v>1232</v>
      </c>
    </row>
    <row r="226" spans="1:20" ht="34.5" thickBot="1">
      <c r="A226" s="239" t="s">
        <v>1261</v>
      </c>
      <c r="B226" s="114">
        <v>1</v>
      </c>
      <c r="C226" s="106">
        <f t="shared" si="15"/>
        <v>11421.63451</v>
      </c>
      <c r="D226" s="106">
        <f t="shared" si="16"/>
        <v>13469.515412824445</v>
      </c>
      <c r="E226" s="106">
        <v>11421.63451</v>
      </c>
      <c r="F226" s="106">
        <v>258.33333333333331</v>
      </c>
      <c r="G226" s="106">
        <v>1000</v>
      </c>
      <c r="H226" s="106">
        <v>50</v>
      </c>
      <c r="I226" s="106">
        <v>1199.27162355</v>
      </c>
      <c r="J226" s="106">
        <v>342.64903529999992</v>
      </c>
      <c r="K226" s="106">
        <v>342.64903529999992</v>
      </c>
      <c r="L226" s="106">
        <f t="shared" si="17"/>
        <v>2047.8809028244443</v>
      </c>
      <c r="M226" s="106"/>
      <c r="N226" s="106">
        <v>158.63381263888888</v>
      </c>
      <c r="O226" s="106">
        <v>1586.3381263888889</v>
      </c>
      <c r="P226" s="106">
        <v>302.90896379666646</v>
      </c>
      <c r="Q226" s="106"/>
      <c r="R226" s="106">
        <f t="shared" si="18"/>
        <v>16662.418440307778</v>
      </c>
      <c r="S226" s="106">
        <f t="shared" si="19"/>
        <v>16662.418440307778</v>
      </c>
      <c r="T226" s="106" t="s">
        <v>1236</v>
      </c>
    </row>
    <row r="227" spans="1:20" ht="34.5" thickBot="1">
      <c r="A227" s="239" t="s">
        <v>1261</v>
      </c>
      <c r="B227" s="114">
        <v>1</v>
      </c>
      <c r="C227" s="106">
        <f t="shared" si="15"/>
        <v>9317.5208322000017</v>
      </c>
      <c r="D227" s="106">
        <f t="shared" si="16"/>
        <v>10947.752995349081</v>
      </c>
      <c r="E227" s="106">
        <v>9317.5208322000017</v>
      </c>
      <c r="F227" s="106">
        <v>258.33333333333331</v>
      </c>
      <c r="G227" s="106">
        <v>1000</v>
      </c>
      <c r="H227" s="106">
        <v>50</v>
      </c>
      <c r="I227" s="106">
        <v>978.33968738100009</v>
      </c>
      <c r="J227" s="106">
        <v>279.52562496600001</v>
      </c>
      <c r="K227" s="106">
        <v>279.52562496600001</v>
      </c>
      <c r="L227" s="106">
        <f t="shared" si="17"/>
        <v>1630.2321631490804</v>
      </c>
      <c r="M227" s="106"/>
      <c r="N227" s="106">
        <v>129.41001155833337</v>
      </c>
      <c r="O227" s="106">
        <v>1294.1001155833335</v>
      </c>
      <c r="P227" s="106">
        <v>206.72203600741355</v>
      </c>
      <c r="Q227" s="106"/>
      <c r="R227" s="106">
        <f t="shared" si="18"/>
        <v>13793.477265995414</v>
      </c>
      <c r="S227" s="106">
        <f t="shared" si="19"/>
        <v>13793.477265995414</v>
      </c>
      <c r="T227" s="106" t="s">
        <v>1232</v>
      </c>
    </row>
    <row r="228" spans="1:20" ht="34.5" thickBot="1">
      <c r="A228" s="239" t="s">
        <v>1261</v>
      </c>
      <c r="B228" s="114">
        <v>2</v>
      </c>
      <c r="C228" s="106">
        <f t="shared" si="15"/>
        <v>10100.746895819999</v>
      </c>
      <c r="D228" s="106">
        <f t="shared" si="16"/>
        <v>11900.832050977911</v>
      </c>
      <c r="E228" s="106">
        <v>10100.746895819999</v>
      </c>
      <c r="F228" s="106">
        <v>258.33333333333331</v>
      </c>
      <c r="G228" s="106">
        <v>1000</v>
      </c>
      <c r="H228" s="106">
        <v>50</v>
      </c>
      <c r="I228" s="106">
        <v>1060.5784240610999</v>
      </c>
      <c r="J228" s="106">
        <v>303.02240687459999</v>
      </c>
      <c r="K228" s="106">
        <v>303.02240687459999</v>
      </c>
      <c r="L228" s="106">
        <f t="shared" si="17"/>
        <v>1800.0851551579117</v>
      </c>
      <c r="M228" s="106"/>
      <c r="N228" s="106">
        <v>140.28815133083333</v>
      </c>
      <c r="O228" s="106">
        <v>1402.8815133083333</v>
      </c>
      <c r="P228" s="106">
        <v>256.91549051874512</v>
      </c>
      <c r="Q228" s="106"/>
      <c r="R228" s="106">
        <f t="shared" si="18"/>
        <v>14875.788622121541</v>
      </c>
      <c r="S228" s="106">
        <f t="shared" si="19"/>
        <v>29751.577244243083</v>
      </c>
      <c r="T228" s="106" t="s">
        <v>1236</v>
      </c>
    </row>
    <row r="229" spans="1:20" ht="34.5" thickBot="1">
      <c r="A229" s="239" t="s">
        <v>1261</v>
      </c>
      <c r="B229" s="114">
        <v>4</v>
      </c>
      <c r="C229" s="106">
        <f t="shared" si="15"/>
        <v>9512.6219254499993</v>
      </c>
      <c r="D229" s="106">
        <f t="shared" si="16"/>
        <v>11185.164356313542</v>
      </c>
      <c r="E229" s="106">
        <v>9512.6219254499993</v>
      </c>
      <c r="F229" s="106">
        <v>258.33333333333331</v>
      </c>
      <c r="G229" s="106">
        <v>1000</v>
      </c>
      <c r="H229" s="106">
        <v>50</v>
      </c>
      <c r="I229" s="106">
        <v>998.82530217224974</v>
      </c>
      <c r="J229" s="106">
        <v>285.37865776349992</v>
      </c>
      <c r="K229" s="106">
        <v>285.37865776349992</v>
      </c>
      <c r="L229" s="106">
        <f t="shared" si="17"/>
        <v>1672.5424308635422</v>
      </c>
      <c r="M229" s="106"/>
      <c r="N229" s="106">
        <v>132.11974896458332</v>
      </c>
      <c r="O229" s="106">
        <v>1321.1974896458332</v>
      </c>
      <c r="P229" s="106">
        <v>219.22519225312575</v>
      </c>
      <c r="Q229" s="106"/>
      <c r="R229" s="106">
        <f t="shared" si="18"/>
        <v>14063.080307346127</v>
      </c>
      <c r="S229" s="106">
        <f t="shared" si="19"/>
        <v>56252.321229384506</v>
      </c>
      <c r="T229" s="106" t="s">
        <v>1236</v>
      </c>
    </row>
    <row r="230" spans="1:20" ht="34.5" thickBot="1">
      <c r="A230" s="239" t="s">
        <v>1262</v>
      </c>
      <c r="B230" s="114">
        <v>7</v>
      </c>
      <c r="C230" s="106">
        <f t="shared" si="15"/>
        <v>10376.65129090632</v>
      </c>
      <c r="D230" s="106">
        <f t="shared" si="16"/>
        <v>12233.880810869452</v>
      </c>
      <c r="E230" s="106">
        <v>10376.65129090632</v>
      </c>
      <c r="F230" s="106">
        <v>258.33333333333331</v>
      </c>
      <c r="G230" s="106">
        <v>1000</v>
      </c>
      <c r="H230" s="106">
        <v>50</v>
      </c>
      <c r="I230" s="106">
        <v>1089.5483855451637</v>
      </c>
      <c r="J230" s="106">
        <v>311.29953872718966</v>
      </c>
      <c r="K230" s="106">
        <v>311.29953872718966</v>
      </c>
      <c r="L230" s="106">
        <f t="shared" si="17"/>
        <v>1857.2295199631312</v>
      </c>
      <c r="M230" s="106"/>
      <c r="N230" s="106">
        <v>144.12015681814336</v>
      </c>
      <c r="O230" s="106">
        <v>1441.2015681814337</v>
      </c>
      <c r="P230" s="106">
        <v>271.90779496355412</v>
      </c>
      <c r="Q230" s="106"/>
      <c r="R230" s="106">
        <f t="shared" si="18"/>
        <v>15254.361607202329</v>
      </c>
      <c r="S230" s="106">
        <f t="shared" si="19"/>
        <v>106780.5312504163</v>
      </c>
      <c r="T230" s="106" t="s">
        <v>1232</v>
      </c>
    </row>
    <row r="231" spans="1:20" ht="15.75" thickBot="1">
      <c r="A231" s="239" t="s">
        <v>1263</v>
      </c>
      <c r="B231" s="114">
        <v>35</v>
      </c>
      <c r="C231" s="106">
        <f t="shared" si="15"/>
        <v>9808.917600000008</v>
      </c>
      <c r="D231" s="106">
        <f t="shared" si="16"/>
        <v>11515.781897121562</v>
      </c>
      <c r="E231" s="106">
        <v>9808.917600000008</v>
      </c>
      <c r="F231" s="106">
        <v>258.33333333333331</v>
      </c>
      <c r="G231" s="106">
        <v>1000</v>
      </c>
      <c r="H231" s="106">
        <v>50</v>
      </c>
      <c r="I231" s="106">
        <v>1029.9363480000009</v>
      </c>
      <c r="J231" s="106">
        <v>294.26752800000014</v>
      </c>
      <c r="K231" s="106">
        <v>294.26752800000014</v>
      </c>
      <c r="L231" s="106">
        <f t="shared" si="17"/>
        <v>1706.8642971215543</v>
      </c>
      <c r="M231" s="106"/>
      <c r="N231" s="106">
        <v>136.23496666666668</v>
      </c>
      <c r="O231" s="106">
        <v>1362.3496666666672</v>
      </c>
      <c r="P231" s="106">
        <v>208.27966378822043</v>
      </c>
      <c r="Q231" s="106"/>
      <c r="R231" s="106">
        <f t="shared" si="18"/>
        <v>14442.586634454898</v>
      </c>
      <c r="S231" s="106">
        <f t="shared" si="19"/>
        <v>505490.53220592142</v>
      </c>
      <c r="T231" s="106" t="s">
        <v>1232</v>
      </c>
    </row>
    <row r="232" spans="1:20" ht="23.25" thickBot="1">
      <c r="A232" s="239" t="s">
        <v>1264</v>
      </c>
      <c r="B232" s="114">
        <v>1</v>
      </c>
      <c r="C232" s="106">
        <f t="shared" si="15"/>
        <v>12680.410988082802</v>
      </c>
      <c r="D232" s="106">
        <f t="shared" si="16"/>
        <v>14946.637559142075</v>
      </c>
      <c r="E232" s="106">
        <v>12680.410988082802</v>
      </c>
      <c r="F232" s="106">
        <v>258.33333333333331</v>
      </c>
      <c r="G232" s="106">
        <v>0</v>
      </c>
      <c r="H232" s="106">
        <v>0</v>
      </c>
      <c r="I232" s="106">
        <v>1331.4431537486942</v>
      </c>
      <c r="J232" s="106">
        <v>380.41232964248405</v>
      </c>
      <c r="K232" s="106">
        <v>380.41232964248405</v>
      </c>
      <c r="L232" s="106">
        <f t="shared" si="17"/>
        <v>2266.2265710592728</v>
      </c>
      <c r="M232" s="106"/>
      <c r="N232" s="106">
        <v>176.11681927892778</v>
      </c>
      <c r="O232" s="106">
        <v>1761.168192789278</v>
      </c>
      <c r="P232" s="106">
        <v>328.94155899106687</v>
      </c>
      <c r="Q232" s="106"/>
      <c r="R232" s="106">
        <f t="shared" si="18"/>
        <v>17297.238705509073</v>
      </c>
      <c r="S232" s="106">
        <f t="shared" si="19"/>
        <v>17297.238705509073</v>
      </c>
      <c r="T232" s="106" t="s">
        <v>1232</v>
      </c>
    </row>
    <row r="233" spans="1:20" ht="15.75" thickBot="1">
      <c r="A233" s="239" t="s">
        <v>1265</v>
      </c>
      <c r="B233" s="114">
        <v>1</v>
      </c>
      <c r="C233" s="106">
        <f t="shared" si="15"/>
        <v>49101.32</v>
      </c>
      <c r="D233" s="106">
        <f t="shared" si="16"/>
        <v>58598.331388888888</v>
      </c>
      <c r="E233" s="106">
        <v>49101.32</v>
      </c>
      <c r="F233" s="106">
        <v>0</v>
      </c>
      <c r="G233" s="106">
        <v>0</v>
      </c>
      <c r="H233" s="106">
        <v>0</v>
      </c>
      <c r="I233" s="106">
        <v>5155.6385999999993</v>
      </c>
      <c r="J233" s="106">
        <v>1473.0395999999998</v>
      </c>
      <c r="K233" s="106">
        <v>1473.0395999999998</v>
      </c>
      <c r="L233" s="106">
        <f t="shared" si="17"/>
        <v>9497.0113888888882</v>
      </c>
      <c r="M233" s="106"/>
      <c r="N233" s="106">
        <v>681.96277777777777</v>
      </c>
      <c r="O233" s="106">
        <v>6819.6277777777768</v>
      </c>
      <c r="P233" s="106">
        <v>1995.4208333333336</v>
      </c>
      <c r="Q233" s="106"/>
      <c r="R233" s="106">
        <f t="shared" si="18"/>
        <v>66700.049188888879</v>
      </c>
      <c r="S233" s="106">
        <f t="shared" si="19"/>
        <v>66700.049188888879</v>
      </c>
      <c r="T233" s="106" t="s">
        <v>1232</v>
      </c>
    </row>
    <row r="234" spans="1:20" ht="15.75" thickBot="1">
      <c r="A234" s="239" t="s">
        <v>1266</v>
      </c>
      <c r="B234" s="114">
        <v>1</v>
      </c>
      <c r="C234" s="106">
        <f t="shared" si="15"/>
        <v>44762</v>
      </c>
      <c r="D234" s="106">
        <f t="shared" si="16"/>
        <v>53415.25472222222</v>
      </c>
      <c r="E234" s="106">
        <v>44762</v>
      </c>
      <c r="F234" s="106">
        <v>0</v>
      </c>
      <c r="G234" s="106">
        <v>0</v>
      </c>
      <c r="H234" s="106">
        <v>0</v>
      </c>
      <c r="I234" s="106">
        <v>4700.0099999999993</v>
      </c>
      <c r="J234" s="106">
        <v>1342.86</v>
      </c>
      <c r="K234" s="106">
        <v>1342.86</v>
      </c>
      <c r="L234" s="106">
        <f t="shared" si="17"/>
        <v>8653.254722222222</v>
      </c>
      <c r="M234" s="106"/>
      <c r="N234" s="106">
        <v>621.69444444444446</v>
      </c>
      <c r="O234" s="106">
        <v>6216.9444444444443</v>
      </c>
      <c r="P234" s="106">
        <v>1814.6158333333333</v>
      </c>
      <c r="Q234" s="106"/>
      <c r="R234" s="106">
        <f t="shared" si="18"/>
        <v>60800.984722222223</v>
      </c>
      <c r="S234" s="106">
        <f t="shared" si="19"/>
        <v>60800.984722222223</v>
      </c>
      <c r="T234" s="106" t="s">
        <v>1232</v>
      </c>
    </row>
    <row r="235" spans="1:20" ht="23.25" thickBot="1">
      <c r="A235" s="239" t="s">
        <v>1267</v>
      </c>
      <c r="B235" s="114">
        <v>1</v>
      </c>
      <c r="C235" s="106">
        <f t="shared" si="15"/>
        <v>17550</v>
      </c>
      <c r="D235" s="106">
        <f t="shared" si="16"/>
        <v>20715.967140000001</v>
      </c>
      <c r="E235" s="106">
        <v>17550</v>
      </c>
      <c r="F235" s="106">
        <v>0</v>
      </c>
      <c r="G235" s="106">
        <v>0</v>
      </c>
      <c r="H235" s="106">
        <v>0</v>
      </c>
      <c r="I235" s="106">
        <v>1842.75</v>
      </c>
      <c r="J235" s="106">
        <v>526.5</v>
      </c>
      <c r="K235" s="106">
        <v>526.5</v>
      </c>
      <c r="L235" s="106">
        <f t="shared" si="17"/>
        <v>3165.9671399999997</v>
      </c>
      <c r="M235" s="106"/>
      <c r="N235" s="106">
        <v>243.75</v>
      </c>
      <c r="O235" s="106">
        <v>2437.5</v>
      </c>
      <c r="P235" s="106">
        <v>484.71713999999974</v>
      </c>
      <c r="Q235" s="106"/>
      <c r="R235" s="106">
        <f t="shared" si="18"/>
        <v>23611.717140000001</v>
      </c>
      <c r="S235" s="106">
        <f t="shared" si="19"/>
        <v>23611.717140000001</v>
      </c>
      <c r="T235" s="106" t="s">
        <v>1232</v>
      </c>
    </row>
    <row r="236" spans="1:20" ht="23.25" thickBot="1">
      <c r="A236" s="239" t="s">
        <v>1268</v>
      </c>
      <c r="B236" s="114">
        <v>1</v>
      </c>
      <c r="C236" s="106">
        <f t="shared" si="15"/>
        <v>17550</v>
      </c>
      <c r="D236" s="106">
        <f t="shared" si="16"/>
        <v>20715.967140000001</v>
      </c>
      <c r="E236" s="106">
        <v>17550</v>
      </c>
      <c r="F236" s="106">
        <v>0</v>
      </c>
      <c r="G236" s="106">
        <v>0</v>
      </c>
      <c r="H236" s="106">
        <v>0</v>
      </c>
      <c r="I236" s="106">
        <v>1842.75</v>
      </c>
      <c r="J236" s="106">
        <v>526.5</v>
      </c>
      <c r="K236" s="106">
        <v>526.5</v>
      </c>
      <c r="L236" s="106">
        <f t="shared" si="17"/>
        <v>3165.9671399999997</v>
      </c>
      <c r="M236" s="106"/>
      <c r="N236" s="106">
        <v>243.75</v>
      </c>
      <c r="O236" s="106">
        <v>2437.5</v>
      </c>
      <c r="P236" s="106">
        <v>484.71713999999974</v>
      </c>
      <c r="Q236" s="106"/>
      <c r="R236" s="106">
        <f t="shared" si="18"/>
        <v>23611.717140000001</v>
      </c>
      <c r="S236" s="106">
        <f t="shared" si="19"/>
        <v>23611.717140000001</v>
      </c>
      <c r="T236" s="106" t="s">
        <v>1232</v>
      </c>
    </row>
    <row r="237" spans="1:20" ht="23.25" thickBot="1">
      <c r="A237" s="239" t="s">
        <v>1269</v>
      </c>
      <c r="B237" s="114">
        <v>1</v>
      </c>
      <c r="C237" s="106">
        <f t="shared" si="15"/>
        <v>17550</v>
      </c>
      <c r="D237" s="106">
        <f t="shared" si="16"/>
        <v>20715.967140000001</v>
      </c>
      <c r="E237" s="106">
        <v>17550</v>
      </c>
      <c r="F237" s="106">
        <v>0</v>
      </c>
      <c r="G237" s="106">
        <v>0</v>
      </c>
      <c r="H237" s="106">
        <v>0</v>
      </c>
      <c r="I237" s="106">
        <v>1842.75</v>
      </c>
      <c r="J237" s="106">
        <v>526.5</v>
      </c>
      <c r="K237" s="106">
        <v>526.5</v>
      </c>
      <c r="L237" s="106">
        <f t="shared" si="17"/>
        <v>3165.9671399999997</v>
      </c>
      <c r="M237" s="106"/>
      <c r="N237" s="106">
        <v>243.75</v>
      </c>
      <c r="O237" s="106">
        <v>2437.5</v>
      </c>
      <c r="P237" s="106">
        <v>484.71713999999974</v>
      </c>
      <c r="Q237" s="106"/>
      <c r="R237" s="106">
        <f t="shared" si="18"/>
        <v>23611.717140000001</v>
      </c>
      <c r="S237" s="106">
        <f t="shared" si="19"/>
        <v>23611.717140000001</v>
      </c>
      <c r="T237" s="106" t="s">
        <v>1232</v>
      </c>
    </row>
    <row r="238" spans="1:20" ht="23.25" thickBot="1">
      <c r="A238" s="239" t="s">
        <v>1270</v>
      </c>
      <c r="B238" s="114">
        <v>1</v>
      </c>
      <c r="C238" s="106">
        <f t="shared" si="15"/>
        <v>17550</v>
      </c>
      <c r="D238" s="106">
        <f t="shared" si="16"/>
        <v>20715.967140000001</v>
      </c>
      <c r="E238" s="106">
        <v>17550</v>
      </c>
      <c r="F238" s="106">
        <v>0</v>
      </c>
      <c r="G238" s="106">
        <v>0</v>
      </c>
      <c r="H238" s="106">
        <v>0</v>
      </c>
      <c r="I238" s="106">
        <v>1842.75</v>
      </c>
      <c r="J238" s="106">
        <v>526.5</v>
      </c>
      <c r="K238" s="106">
        <v>526.5</v>
      </c>
      <c r="L238" s="106">
        <f t="shared" si="17"/>
        <v>3165.9671399999997</v>
      </c>
      <c r="M238" s="106"/>
      <c r="N238" s="106">
        <v>243.75</v>
      </c>
      <c r="O238" s="106">
        <v>2437.5</v>
      </c>
      <c r="P238" s="106">
        <v>484.71713999999974</v>
      </c>
      <c r="Q238" s="106"/>
      <c r="R238" s="106">
        <f t="shared" si="18"/>
        <v>23611.717140000001</v>
      </c>
      <c r="S238" s="106">
        <f t="shared" si="19"/>
        <v>23611.717140000001</v>
      </c>
      <c r="T238" s="106" t="s">
        <v>1232</v>
      </c>
    </row>
    <row r="239" spans="1:20" ht="15.75" thickBot="1">
      <c r="A239" s="239" t="s">
        <v>1271</v>
      </c>
      <c r="B239" s="114">
        <v>1</v>
      </c>
      <c r="C239" s="106">
        <f t="shared" si="15"/>
        <v>13158.87680948</v>
      </c>
      <c r="D239" s="106">
        <f t="shared" si="16"/>
        <v>15523.707918498461</v>
      </c>
      <c r="E239" s="106">
        <v>13158.87680948</v>
      </c>
      <c r="F239" s="106">
        <v>258.33333333333331</v>
      </c>
      <c r="G239" s="106">
        <v>0</v>
      </c>
      <c r="H239" s="106">
        <v>0</v>
      </c>
      <c r="I239" s="106">
        <v>1381.6820649953997</v>
      </c>
      <c r="J239" s="106">
        <v>394.76630428439995</v>
      </c>
      <c r="K239" s="106">
        <v>394.76630428439995</v>
      </c>
      <c r="L239" s="106">
        <f t="shared" si="17"/>
        <v>2364.8311090184625</v>
      </c>
      <c r="M239" s="106"/>
      <c r="N239" s="106">
        <v>182.76217790944443</v>
      </c>
      <c r="O239" s="106">
        <v>1827.6217790944445</v>
      </c>
      <c r="P239" s="106">
        <v>354.44715201457331</v>
      </c>
      <c r="Q239" s="106"/>
      <c r="R239" s="106">
        <f t="shared" si="18"/>
        <v>17953.255925395995</v>
      </c>
      <c r="S239" s="106">
        <f t="shared" si="19"/>
        <v>17953.255925395995</v>
      </c>
      <c r="T239" s="106" t="s">
        <v>1232</v>
      </c>
    </row>
    <row r="240" spans="1:20" ht="15.75" thickBot="1">
      <c r="A240" s="239" t="s">
        <v>1271</v>
      </c>
      <c r="B240" s="114">
        <v>1</v>
      </c>
      <c r="C240" s="106">
        <f t="shared" si="15"/>
        <v>14253.32756</v>
      </c>
      <c r="D240" s="106">
        <f t="shared" si="16"/>
        <v>16817.835128168888</v>
      </c>
      <c r="E240" s="106">
        <v>14253.32756</v>
      </c>
      <c r="F240" s="106">
        <v>0</v>
      </c>
      <c r="G240" s="106">
        <v>0</v>
      </c>
      <c r="H240" s="106">
        <v>0</v>
      </c>
      <c r="I240" s="106">
        <v>1496.5993937999999</v>
      </c>
      <c r="J240" s="106">
        <v>427.59982680000002</v>
      </c>
      <c r="K240" s="106">
        <v>427.59982680000002</v>
      </c>
      <c r="L240" s="106">
        <f t="shared" si="17"/>
        <v>2564.5075681688886</v>
      </c>
      <c r="M240" s="106"/>
      <c r="N240" s="106">
        <v>197.96288277777776</v>
      </c>
      <c r="O240" s="106">
        <v>1979.6288277777776</v>
      </c>
      <c r="P240" s="106">
        <v>386.91585761333317</v>
      </c>
      <c r="Q240" s="106"/>
      <c r="R240" s="106">
        <f t="shared" si="18"/>
        <v>19169.634175568885</v>
      </c>
      <c r="S240" s="106">
        <f t="shared" si="19"/>
        <v>19169.634175568885</v>
      </c>
      <c r="T240" s="106" t="s">
        <v>1232</v>
      </c>
    </row>
    <row r="241" spans="1:20" ht="15.75" thickBot="1">
      <c r="A241" s="239" t="s">
        <v>1271</v>
      </c>
      <c r="B241" s="114">
        <v>1</v>
      </c>
      <c r="C241" s="106">
        <f t="shared" si="15"/>
        <v>11868.751744159999</v>
      </c>
      <c r="D241" s="106">
        <f t="shared" si="16"/>
        <v>13998.206702372301</v>
      </c>
      <c r="E241" s="106">
        <v>11868.751744159999</v>
      </c>
      <c r="F241" s="106">
        <v>258.33333333333331</v>
      </c>
      <c r="G241" s="106">
        <v>0</v>
      </c>
      <c r="H241" s="106">
        <v>0</v>
      </c>
      <c r="I241" s="106">
        <v>1246.2189331367999</v>
      </c>
      <c r="J241" s="106">
        <v>356.06255232479998</v>
      </c>
      <c r="K241" s="106">
        <v>356.06255232479998</v>
      </c>
      <c r="L241" s="106">
        <f t="shared" si="17"/>
        <v>2129.4549582123018</v>
      </c>
      <c r="M241" s="106"/>
      <c r="N241" s="106">
        <v>164.84377422444445</v>
      </c>
      <c r="O241" s="106">
        <v>1648.4377422444443</v>
      </c>
      <c r="P241" s="106">
        <v>316.17344174341321</v>
      </c>
      <c r="Q241" s="106"/>
      <c r="R241" s="106">
        <f t="shared" si="18"/>
        <v>16214.884073492036</v>
      </c>
      <c r="S241" s="106">
        <f t="shared" si="19"/>
        <v>16214.884073492036</v>
      </c>
      <c r="T241" s="106" t="s">
        <v>1232</v>
      </c>
    </row>
    <row r="242" spans="1:20" ht="15.75" thickBot="1">
      <c r="A242" s="239" t="s">
        <v>1271</v>
      </c>
      <c r="B242" s="114">
        <v>1</v>
      </c>
      <c r="C242" s="106">
        <f t="shared" si="15"/>
        <v>14253.32756</v>
      </c>
      <c r="D242" s="106">
        <f t="shared" si="16"/>
        <v>16817.835128168888</v>
      </c>
      <c r="E242" s="106">
        <v>14253.32756</v>
      </c>
      <c r="F242" s="106">
        <v>0</v>
      </c>
      <c r="G242" s="106">
        <v>0</v>
      </c>
      <c r="H242" s="106">
        <v>0</v>
      </c>
      <c r="I242" s="106">
        <v>1496.5993937999999</v>
      </c>
      <c r="J242" s="106">
        <v>427.59982680000002</v>
      </c>
      <c r="K242" s="106">
        <v>427.59982680000002</v>
      </c>
      <c r="L242" s="106">
        <f t="shared" si="17"/>
        <v>2564.5075681688886</v>
      </c>
      <c r="M242" s="106"/>
      <c r="N242" s="106">
        <v>197.96288277777776</v>
      </c>
      <c r="O242" s="106">
        <v>1979.6288277777776</v>
      </c>
      <c r="P242" s="106">
        <v>386.91585761333317</v>
      </c>
      <c r="Q242" s="106"/>
      <c r="R242" s="106">
        <f t="shared" si="18"/>
        <v>19169.634175568885</v>
      </c>
      <c r="S242" s="106">
        <f t="shared" si="19"/>
        <v>19169.634175568885</v>
      </c>
      <c r="T242" s="106" t="s">
        <v>1232</v>
      </c>
    </row>
    <row r="243" spans="1:20" ht="15.75" thickBot="1">
      <c r="A243" s="239" t="s">
        <v>1271</v>
      </c>
      <c r="B243" s="114">
        <v>4</v>
      </c>
      <c r="C243" s="106">
        <f t="shared" si="15"/>
        <v>14735.998600000001</v>
      </c>
      <c r="D243" s="106">
        <f t="shared" si="16"/>
        <v>17388.566817911113</v>
      </c>
      <c r="E243" s="106">
        <v>14735.998600000001</v>
      </c>
      <c r="F243" s="106">
        <v>64.583333333333329</v>
      </c>
      <c r="G243" s="106">
        <v>250</v>
      </c>
      <c r="H243" s="106">
        <v>0</v>
      </c>
      <c r="I243" s="106">
        <v>1547.279853</v>
      </c>
      <c r="J243" s="106">
        <v>442.07995799999998</v>
      </c>
      <c r="K243" s="106">
        <v>442.07995799999998</v>
      </c>
      <c r="L243" s="106">
        <f t="shared" si="17"/>
        <v>2652.5682179111109</v>
      </c>
      <c r="M243" s="106"/>
      <c r="N243" s="106">
        <v>204.66664722222222</v>
      </c>
      <c r="O243" s="106">
        <v>2046.6664722222224</v>
      </c>
      <c r="P243" s="106">
        <v>401.23509846666644</v>
      </c>
      <c r="Q243" s="106"/>
      <c r="R243" s="106">
        <f t="shared" si="18"/>
        <v>20134.589920244442</v>
      </c>
      <c r="S243" s="106">
        <f t="shared" si="19"/>
        <v>80538.359680977766</v>
      </c>
      <c r="T243" s="106" t="s">
        <v>1232</v>
      </c>
    </row>
    <row r="244" spans="1:20" ht="15.75" thickBot="1">
      <c r="A244" s="239" t="s">
        <v>1271</v>
      </c>
      <c r="B244" s="114">
        <v>1</v>
      </c>
      <c r="C244" s="106">
        <f t="shared" si="15"/>
        <v>14511.922979999999</v>
      </c>
      <c r="D244" s="106">
        <f t="shared" si="16"/>
        <v>17123.609845906663</v>
      </c>
      <c r="E244" s="106">
        <v>14511.922979999999</v>
      </c>
      <c r="F244" s="106">
        <v>0</v>
      </c>
      <c r="G244" s="106">
        <v>0</v>
      </c>
      <c r="H244" s="106">
        <v>0</v>
      </c>
      <c r="I244" s="106">
        <v>1523.7519128999995</v>
      </c>
      <c r="J244" s="106">
        <v>435.35768939999997</v>
      </c>
      <c r="K244" s="106">
        <v>435.35768939999997</v>
      </c>
      <c r="L244" s="106">
        <f t="shared" si="17"/>
        <v>2611.6868659066658</v>
      </c>
      <c r="M244" s="106"/>
      <c r="N244" s="106">
        <v>201.5544858333333</v>
      </c>
      <c r="O244" s="106">
        <v>2015.544858333333</v>
      </c>
      <c r="P244" s="106">
        <v>394.5875217399996</v>
      </c>
      <c r="Q244" s="106"/>
      <c r="R244" s="106">
        <f t="shared" si="18"/>
        <v>19518.077137606662</v>
      </c>
      <c r="S244" s="106">
        <f t="shared" si="19"/>
        <v>19518.077137606662</v>
      </c>
      <c r="T244" s="106" t="s">
        <v>1232</v>
      </c>
    </row>
    <row r="245" spans="1:20" ht="15.75" thickBot="1">
      <c r="A245" s="239" t="s">
        <v>1271</v>
      </c>
      <c r="B245" s="114">
        <v>1</v>
      </c>
      <c r="C245" s="106">
        <f t="shared" si="15"/>
        <v>12680.392720000002</v>
      </c>
      <c r="D245" s="106">
        <f t="shared" si="16"/>
        <v>14957.927065137779</v>
      </c>
      <c r="E245" s="106">
        <v>12680.392720000002</v>
      </c>
      <c r="F245" s="106">
        <v>258.33333333333331</v>
      </c>
      <c r="G245" s="106">
        <v>0</v>
      </c>
      <c r="H245" s="106">
        <v>0</v>
      </c>
      <c r="I245" s="106">
        <v>1331.4412356</v>
      </c>
      <c r="J245" s="106">
        <v>380.41178160000004</v>
      </c>
      <c r="K245" s="106">
        <v>380.41178160000004</v>
      </c>
      <c r="L245" s="106">
        <f t="shared" si="17"/>
        <v>2277.534345137778</v>
      </c>
      <c r="M245" s="106"/>
      <c r="N245" s="106">
        <v>176.11656555555558</v>
      </c>
      <c r="O245" s="106">
        <v>1761.1656555555558</v>
      </c>
      <c r="P245" s="106">
        <v>340.25212402666654</v>
      </c>
      <c r="Q245" s="106"/>
      <c r="R245" s="106">
        <f t="shared" si="18"/>
        <v>17308.525197271112</v>
      </c>
      <c r="S245" s="106">
        <f t="shared" si="19"/>
        <v>17308.525197271112</v>
      </c>
      <c r="T245" s="106" t="s">
        <v>1236</v>
      </c>
    </row>
    <row r="246" spans="1:20" ht="15.75" thickBot="1">
      <c r="A246" s="239" t="s">
        <v>1271</v>
      </c>
      <c r="B246" s="114">
        <v>1</v>
      </c>
      <c r="C246" s="106">
        <f t="shared" si="15"/>
        <v>12680.410988082802</v>
      </c>
      <c r="D246" s="106">
        <f t="shared" si="16"/>
        <v>14957.948666130796</v>
      </c>
      <c r="E246" s="106">
        <v>12680.410988082802</v>
      </c>
      <c r="F246" s="106">
        <v>258.33333333333331</v>
      </c>
      <c r="G246" s="106">
        <v>0</v>
      </c>
      <c r="H246" s="106">
        <v>0</v>
      </c>
      <c r="I246" s="106">
        <v>1331.4431537486942</v>
      </c>
      <c r="J246" s="106">
        <v>380.41232964248405</v>
      </c>
      <c r="K246" s="106">
        <v>380.41232964248405</v>
      </c>
      <c r="L246" s="106">
        <f t="shared" si="17"/>
        <v>2277.5376780479955</v>
      </c>
      <c r="M246" s="106"/>
      <c r="N246" s="106">
        <v>176.11681927892778</v>
      </c>
      <c r="O246" s="106">
        <v>1761.168192789278</v>
      </c>
      <c r="P246" s="106">
        <v>340.25266597978975</v>
      </c>
      <c r="Q246" s="106"/>
      <c r="R246" s="106">
        <f t="shared" si="18"/>
        <v>17308.549812497793</v>
      </c>
      <c r="S246" s="106">
        <f t="shared" si="19"/>
        <v>17308.549812497793</v>
      </c>
      <c r="T246" s="106" t="s">
        <v>1232</v>
      </c>
    </row>
    <row r="247" spans="1:20" ht="15.75" thickBot="1">
      <c r="A247" s="239" t="s">
        <v>1271</v>
      </c>
      <c r="B247" s="114">
        <v>2</v>
      </c>
      <c r="C247" s="106">
        <f t="shared" si="15"/>
        <v>14072.310170000001</v>
      </c>
      <c r="D247" s="106">
        <f t="shared" si="16"/>
        <v>16603.792121015555</v>
      </c>
      <c r="E247" s="106">
        <v>14072.310170000001</v>
      </c>
      <c r="F247" s="106">
        <v>129.16666666666666</v>
      </c>
      <c r="G247" s="106">
        <v>0</v>
      </c>
      <c r="H247" s="106">
        <v>0</v>
      </c>
      <c r="I247" s="106">
        <v>1477.59256785</v>
      </c>
      <c r="J247" s="106">
        <v>422.16930509999997</v>
      </c>
      <c r="K247" s="106">
        <v>422.16930509999997</v>
      </c>
      <c r="L247" s="106">
        <f t="shared" si="17"/>
        <v>2531.4819510155553</v>
      </c>
      <c r="M247" s="106"/>
      <c r="N247" s="106">
        <v>195.44875236111113</v>
      </c>
      <c r="O247" s="106">
        <v>1954.4875236111111</v>
      </c>
      <c r="P247" s="106">
        <v>381.54567504333335</v>
      </c>
      <c r="Q247" s="106"/>
      <c r="R247" s="106">
        <f t="shared" si="18"/>
        <v>19054.889965732222</v>
      </c>
      <c r="S247" s="106">
        <f t="shared" si="19"/>
        <v>38109.779931464444</v>
      </c>
      <c r="T247" s="106" t="s">
        <v>1232</v>
      </c>
    </row>
    <row r="248" spans="1:20" ht="15.75" thickBot="1">
      <c r="A248" s="239" t="s">
        <v>1271</v>
      </c>
      <c r="B248" s="114">
        <v>5</v>
      </c>
      <c r="C248" s="106">
        <f t="shared" si="15"/>
        <v>13957.405816000002</v>
      </c>
      <c r="D248" s="106">
        <f t="shared" si="16"/>
        <v>16455.473901444446</v>
      </c>
      <c r="E248" s="106">
        <v>13957.405816000002</v>
      </c>
      <c r="F248" s="106">
        <v>103.33333333333333</v>
      </c>
      <c r="G248" s="106">
        <v>0</v>
      </c>
      <c r="H248" s="106">
        <v>0</v>
      </c>
      <c r="I248" s="106">
        <v>1465.5276106800002</v>
      </c>
      <c r="J248" s="106">
        <v>418.72217447999998</v>
      </c>
      <c r="K248" s="106">
        <v>418.72217447999998</v>
      </c>
      <c r="L248" s="106">
        <f t="shared" si="17"/>
        <v>2498.0680854444445</v>
      </c>
      <c r="M248" s="106"/>
      <c r="N248" s="106">
        <v>193.85285855555557</v>
      </c>
      <c r="O248" s="106">
        <v>1938.5285855555558</v>
      </c>
      <c r="P248" s="106">
        <v>365.68664133333323</v>
      </c>
      <c r="Q248" s="106"/>
      <c r="R248" s="106">
        <f t="shared" si="18"/>
        <v>18861.779194417781</v>
      </c>
      <c r="S248" s="106">
        <f t="shared" si="19"/>
        <v>94308.895972088911</v>
      </c>
      <c r="T248" s="106" t="s">
        <v>1232</v>
      </c>
    </row>
    <row r="249" spans="1:20" ht="15.75" thickBot="1">
      <c r="A249" s="239" t="s">
        <v>1271</v>
      </c>
      <c r="B249" s="114">
        <v>1</v>
      </c>
      <c r="C249" s="106">
        <f t="shared" si="15"/>
        <v>14511.922979999999</v>
      </c>
      <c r="D249" s="106">
        <f t="shared" si="16"/>
        <v>17123.609845906663</v>
      </c>
      <c r="E249" s="106">
        <v>14511.922979999999</v>
      </c>
      <c r="F249" s="106">
        <v>0</v>
      </c>
      <c r="G249" s="106">
        <v>0</v>
      </c>
      <c r="H249" s="106">
        <v>0</v>
      </c>
      <c r="I249" s="106">
        <v>1523.7519128999995</v>
      </c>
      <c r="J249" s="106">
        <v>435.35768939999997</v>
      </c>
      <c r="K249" s="106">
        <v>435.35768939999997</v>
      </c>
      <c r="L249" s="106">
        <f t="shared" si="17"/>
        <v>2611.6868659066658</v>
      </c>
      <c r="M249" s="106"/>
      <c r="N249" s="106">
        <v>201.5544858333333</v>
      </c>
      <c r="O249" s="106">
        <v>2015.544858333333</v>
      </c>
      <c r="P249" s="106">
        <v>394.5875217399996</v>
      </c>
      <c r="Q249" s="106"/>
      <c r="R249" s="106">
        <f t="shared" si="18"/>
        <v>19518.077137606662</v>
      </c>
      <c r="S249" s="106">
        <f t="shared" si="19"/>
        <v>19518.077137606662</v>
      </c>
      <c r="T249" s="106" t="s">
        <v>1232</v>
      </c>
    </row>
    <row r="250" spans="1:20" ht="15.75" thickBot="1">
      <c r="A250" s="239" t="s">
        <v>1271</v>
      </c>
      <c r="B250" s="114">
        <v>2</v>
      </c>
      <c r="C250" s="106">
        <f t="shared" si="15"/>
        <v>16127.19</v>
      </c>
      <c r="D250" s="106">
        <f t="shared" si="16"/>
        <v>19033.573360000002</v>
      </c>
      <c r="E250" s="106">
        <v>16127.19</v>
      </c>
      <c r="F250" s="106">
        <v>0</v>
      </c>
      <c r="G250" s="106">
        <v>0</v>
      </c>
      <c r="H250" s="106">
        <v>0</v>
      </c>
      <c r="I250" s="106">
        <v>1693.3549500000001</v>
      </c>
      <c r="J250" s="106">
        <v>483.81570000000005</v>
      </c>
      <c r="K250" s="106">
        <v>483.81570000000005</v>
      </c>
      <c r="L250" s="106">
        <f t="shared" si="17"/>
        <v>2906.3833600000003</v>
      </c>
      <c r="M250" s="106"/>
      <c r="N250" s="106">
        <v>223.98875000000001</v>
      </c>
      <c r="O250" s="106">
        <v>2239.8875000000003</v>
      </c>
      <c r="P250" s="106">
        <v>442.50711000000001</v>
      </c>
      <c r="Q250" s="106"/>
      <c r="R250" s="106">
        <f t="shared" si="18"/>
        <v>21694.559709999998</v>
      </c>
      <c r="S250" s="106">
        <f t="shared" si="19"/>
        <v>43389.119419999995</v>
      </c>
      <c r="T250" s="106" t="s">
        <v>1232</v>
      </c>
    </row>
    <row r="251" spans="1:20" ht="15.75" thickBot="1">
      <c r="A251" s="239" t="s">
        <v>1271</v>
      </c>
      <c r="B251" s="114">
        <v>1</v>
      </c>
      <c r="C251" s="106">
        <f t="shared" si="15"/>
        <v>11418.933339488</v>
      </c>
      <c r="D251" s="106">
        <f t="shared" si="16"/>
        <v>13466.321428759033</v>
      </c>
      <c r="E251" s="106">
        <v>11418.933339488</v>
      </c>
      <c r="F251" s="106">
        <v>258.33333333333331</v>
      </c>
      <c r="G251" s="106">
        <v>1000</v>
      </c>
      <c r="H251" s="106">
        <v>50</v>
      </c>
      <c r="I251" s="106">
        <v>1198.9880006462397</v>
      </c>
      <c r="J251" s="106">
        <v>342.56800018463997</v>
      </c>
      <c r="K251" s="106">
        <v>342.56800018463997</v>
      </c>
      <c r="L251" s="106">
        <f t="shared" si="17"/>
        <v>2047.3880892710329</v>
      </c>
      <c r="M251" s="106"/>
      <c r="N251" s="106">
        <v>158.59629638177776</v>
      </c>
      <c r="O251" s="106">
        <v>1585.9629638177776</v>
      </c>
      <c r="P251" s="106">
        <v>302.82882907147751</v>
      </c>
      <c r="Q251" s="106"/>
      <c r="R251" s="106">
        <f t="shared" si="18"/>
        <v>16658.778763107883</v>
      </c>
      <c r="S251" s="106">
        <f t="shared" si="19"/>
        <v>16658.778763107883</v>
      </c>
      <c r="T251" s="106" t="s">
        <v>1232</v>
      </c>
    </row>
    <row r="252" spans="1:20" ht="15.75" thickBot="1">
      <c r="A252" s="239" t="s">
        <v>1271</v>
      </c>
      <c r="B252" s="114">
        <v>1</v>
      </c>
      <c r="C252" s="106">
        <f t="shared" si="15"/>
        <v>13542.00973</v>
      </c>
      <c r="D252" s="106">
        <f t="shared" si="16"/>
        <v>15976.74131185111</v>
      </c>
      <c r="E252" s="106">
        <v>13542.00973</v>
      </c>
      <c r="F252" s="106">
        <v>258.33333333333331</v>
      </c>
      <c r="G252" s="106">
        <v>0</v>
      </c>
      <c r="H252" s="106">
        <v>0</v>
      </c>
      <c r="I252" s="106">
        <v>1421.9110216500001</v>
      </c>
      <c r="J252" s="106">
        <v>406.26029190000003</v>
      </c>
      <c r="K252" s="106">
        <v>406.26029190000003</v>
      </c>
      <c r="L252" s="106">
        <f t="shared" si="17"/>
        <v>2434.7315818511111</v>
      </c>
      <c r="M252" s="106"/>
      <c r="N252" s="106">
        <v>188.08346847222222</v>
      </c>
      <c r="O252" s="106">
        <v>1880.8346847222222</v>
      </c>
      <c r="P252" s="106">
        <v>365.81342865666642</v>
      </c>
      <c r="Q252" s="106"/>
      <c r="R252" s="106">
        <f t="shared" si="18"/>
        <v>18469.506250634444</v>
      </c>
      <c r="S252" s="106">
        <f t="shared" si="19"/>
        <v>18469.506250634444</v>
      </c>
      <c r="T252" s="106" t="s">
        <v>1232</v>
      </c>
    </row>
    <row r="253" spans="1:20" ht="15.75" thickBot="1">
      <c r="A253" s="239" t="s">
        <v>1271</v>
      </c>
      <c r="B253" s="114">
        <v>1</v>
      </c>
      <c r="C253" s="106">
        <f t="shared" si="15"/>
        <v>12680.411793500001</v>
      </c>
      <c r="D253" s="106">
        <f t="shared" si="16"/>
        <v>14946.638510784724</v>
      </c>
      <c r="E253" s="106">
        <v>12680.411793500001</v>
      </c>
      <c r="F253" s="106">
        <v>258.33333333333331</v>
      </c>
      <c r="G253" s="106">
        <v>0</v>
      </c>
      <c r="H253" s="106">
        <v>0</v>
      </c>
      <c r="I253" s="106">
        <v>1331.4432383175001</v>
      </c>
      <c r="J253" s="106">
        <v>380.41235380500001</v>
      </c>
      <c r="K253" s="106">
        <v>380.41235380500001</v>
      </c>
      <c r="L253" s="106">
        <f t="shared" si="17"/>
        <v>2266.2267172847228</v>
      </c>
      <c r="M253" s="106"/>
      <c r="N253" s="106">
        <v>176.11683046527779</v>
      </c>
      <c r="O253" s="106">
        <v>1761.168304652778</v>
      </c>
      <c r="P253" s="106">
        <v>328.94158216666682</v>
      </c>
      <c r="Q253" s="106"/>
      <c r="R253" s="106">
        <f t="shared" si="18"/>
        <v>17297.239790045562</v>
      </c>
      <c r="S253" s="106">
        <f t="shared" si="19"/>
        <v>17297.239790045562</v>
      </c>
      <c r="T253" s="106" t="s">
        <v>1232</v>
      </c>
    </row>
    <row r="254" spans="1:20" ht="15.75" thickBot="1">
      <c r="A254" s="239" t="s">
        <v>1271</v>
      </c>
      <c r="B254" s="114">
        <v>1</v>
      </c>
      <c r="C254" s="106">
        <f t="shared" si="15"/>
        <v>14745.98</v>
      </c>
      <c r="D254" s="106">
        <f t="shared" si="16"/>
        <v>17400.369268888888</v>
      </c>
      <c r="E254" s="106">
        <v>14745.98</v>
      </c>
      <c r="F254" s="106">
        <v>0</v>
      </c>
      <c r="G254" s="106">
        <v>0</v>
      </c>
      <c r="H254" s="106">
        <v>0</v>
      </c>
      <c r="I254" s="106">
        <v>1548.3279</v>
      </c>
      <c r="J254" s="106">
        <v>442.37940000000003</v>
      </c>
      <c r="K254" s="106">
        <v>442.37940000000003</v>
      </c>
      <c r="L254" s="106">
        <f t="shared" si="17"/>
        <v>2654.3892688888891</v>
      </c>
      <c r="M254" s="106"/>
      <c r="N254" s="106">
        <v>204.80527777777777</v>
      </c>
      <c r="O254" s="106">
        <v>2048.0527777777779</v>
      </c>
      <c r="P254" s="106">
        <v>401.5312133333332</v>
      </c>
      <c r="Q254" s="106"/>
      <c r="R254" s="106">
        <f t="shared" si="18"/>
        <v>19833.455968888891</v>
      </c>
      <c r="S254" s="106">
        <f t="shared" si="19"/>
        <v>19833.455968888891</v>
      </c>
      <c r="T254" s="106" t="s">
        <v>1236</v>
      </c>
    </row>
    <row r="255" spans="1:20" ht="15.75" thickBot="1">
      <c r="A255" s="239" t="s">
        <v>1271</v>
      </c>
      <c r="B255" s="114">
        <v>5</v>
      </c>
      <c r="C255" s="106">
        <f t="shared" si="15"/>
        <v>15276.076705999998</v>
      </c>
      <c r="D255" s="106">
        <f t="shared" si="16"/>
        <v>18032.731625437133</v>
      </c>
      <c r="E255" s="106">
        <v>15276.076705999998</v>
      </c>
      <c r="F255" s="106">
        <v>103.33333333333333</v>
      </c>
      <c r="G255" s="106">
        <v>0</v>
      </c>
      <c r="H255" s="106">
        <v>0</v>
      </c>
      <c r="I255" s="106">
        <v>1603.9880541299999</v>
      </c>
      <c r="J255" s="106">
        <v>458.28230117999993</v>
      </c>
      <c r="K255" s="106">
        <v>458.28230117999993</v>
      </c>
      <c r="L255" s="106">
        <f t="shared" si="17"/>
        <v>2756.6549194371346</v>
      </c>
      <c r="M255" s="106"/>
      <c r="N255" s="106">
        <v>212.16773202777776</v>
      </c>
      <c r="O255" s="106">
        <v>2121.6773202777781</v>
      </c>
      <c r="P255" s="106">
        <v>422.80986713157898</v>
      </c>
      <c r="Q255" s="106"/>
      <c r="R255" s="106">
        <f t="shared" si="18"/>
        <v>20656.617615260468</v>
      </c>
      <c r="S255" s="106">
        <f t="shared" si="19"/>
        <v>103283.08807630235</v>
      </c>
      <c r="T255" s="106" t="s">
        <v>1232</v>
      </c>
    </row>
    <row r="256" spans="1:20" ht="15.75" thickBot="1">
      <c r="A256" s="239" t="s">
        <v>1271</v>
      </c>
      <c r="B256" s="114">
        <v>1</v>
      </c>
      <c r="C256" s="106">
        <f t="shared" si="15"/>
        <v>14423.69</v>
      </c>
      <c r="D256" s="106">
        <f t="shared" si="16"/>
        <v>17019.279248888888</v>
      </c>
      <c r="E256" s="106">
        <v>14423.69</v>
      </c>
      <c r="F256" s="106">
        <v>0</v>
      </c>
      <c r="G256" s="106">
        <v>0</v>
      </c>
      <c r="H256" s="106">
        <v>0</v>
      </c>
      <c r="I256" s="106">
        <v>1514.4874499999999</v>
      </c>
      <c r="J256" s="106">
        <v>432.71070000000003</v>
      </c>
      <c r="K256" s="106">
        <v>432.71070000000003</v>
      </c>
      <c r="L256" s="106">
        <f t="shared" si="17"/>
        <v>2595.5892488888885</v>
      </c>
      <c r="M256" s="106"/>
      <c r="N256" s="106">
        <v>200.32902777777778</v>
      </c>
      <c r="O256" s="106">
        <v>2003.2902777777779</v>
      </c>
      <c r="P256" s="106">
        <v>391.96994333333328</v>
      </c>
      <c r="Q256" s="106"/>
      <c r="R256" s="106">
        <f t="shared" si="18"/>
        <v>19399.188098888892</v>
      </c>
      <c r="S256" s="106">
        <f t="shared" si="19"/>
        <v>19399.188098888892</v>
      </c>
      <c r="T256" s="106" t="s">
        <v>1232</v>
      </c>
    </row>
    <row r="257" spans="1:20" ht="15.75" thickBot="1">
      <c r="A257" s="239" t="s">
        <v>1271</v>
      </c>
      <c r="B257" s="114">
        <v>1</v>
      </c>
      <c r="C257" s="106">
        <f t="shared" si="15"/>
        <v>17258.5</v>
      </c>
      <c r="D257" s="106">
        <f t="shared" si="16"/>
        <v>20371.284584444445</v>
      </c>
      <c r="E257" s="106">
        <v>17258.5</v>
      </c>
      <c r="F257" s="106">
        <v>0</v>
      </c>
      <c r="G257" s="106">
        <v>0</v>
      </c>
      <c r="H257" s="106">
        <v>0</v>
      </c>
      <c r="I257" s="106">
        <v>1812.1424999999999</v>
      </c>
      <c r="J257" s="106">
        <v>517.755</v>
      </c>
      <c r="K257" s="106">
        <v>517.755</v>
      </c>
      <c r="L257" s="106">
        <f t="shared" si="17"/>
        <v>3112.7845844444446</v>
      </c>
      <c r="M257" s="106"/>
      <c r="N257" s="106">
        <v>239.70138888888889</v>
      </c>
      <c r="O257" s="106">
        <v>2397.0138888888887</v>
      </c>
      <c r="P257" s="106">
        <v>476.06930666666699</v>
      </c>
      <c r="Q257" s="106"/>
      <c r="R257" s="106">
        <f t="shared" si="18"/>
        <v>23218.937084444449</v>
      </c>
      <c r="S257" s="106">
        <f t="shared" si="19"/>
        <v>23218.937084444449</v>
      </c>
      <c r="T257" s="106" t="s">
        <v>1232</v>
      </c>
    </row>
    <row r="258" spans="1:20" ht="15.75" thickBot="1">
      <c r="A258" s="239" t="s">
        <v>1271</v>
      </c>
      <c r="B258" s="114">
        <v>2</v>
      </c>
      <c r="C258" s="106">
        <f t="shared" si="15"/>
        <v>11709.154363228401</v>
      </c>
      <c r="D258" s="106">
        <f t="shared" si="16"/>
        <v>13799.046933679274</v>
      </c>
      <c r="E258" s="106">
        <v>11709.154363228401</v>
      </c>
      <c r="F258" s="106">
        <v>258.33333333333331</v>
      </c>
      <c r="G258" s="106">
        <v>500</v>
      </c>
      <c r="H258" s="106">
        <v>25</v>
      </c>
      <c r="I258" s="106">
        <v>1229.4612081389821</v>
      </c>
      <c r="J258" s="106">
        <v>351.27463089685199</v>
      </c>
      <c r="K258" s="106">
        <v>351.27463089685199</v>
      </c>
      <c r="L258" s="106">
        <f t="shared" si="17"/>
        <v>2089.8925704508729</v>
      </c>
      <c r="M258" s="106"/>
      <c r="N258" s="106">
        <v>162.62714393372781</v>
      </c>
      <c r="O258" s="106">
        <v>1626.271439337278</v>
      </c>
      <c r="P258" s="106">
        <v>300.99398717986691</v>
      </c>
      <c r="Q258" s="106"/>
      <c r="R258" s="106">
        <f t="shared" si="18"/>
        <v>16514.390736945294</v>
      </c>
      <c r="S258" s="106">
        <f t="shared" si="19"/>
        <v>33028.781473890587</v>
      </c>
      <c r="T258" s="106" t="s">
        <v>1232</v>
      </c>
    </row>
    <row r="259" spans="1:20" ht="15.75" thickBot="1">
      <c r="A259" s="239" t="s">
        <v>1271</v>
      </c>
      <c r="B259" s="114">
        <v>5</v>
      </c>
      <c r="C259" s="106">
        <f t="shared" si="15"/>
        <v>14720.519237999999</v>
      </c>
      <c r="D259" s="106">
        <f t="shared" si="16"/>
        <v>17370.263332310664</v>
      </c>
      <c r="E259" s="106">
        <v>14720.519237999999</v>
      </c>
      <c r="F259" s="106">
        <v>606.61208333333332</v>
      </c>
      <c r="G259" s="106">
        <v>0</v>
      </c>
      <c r="H259" s="106">
        <v>0</v>
      </c>
      <c r="I259" s="106">
        <v>1545.6545199899999</v>
      </c>
      <c r="J259" s="106">
        <v>441.61557714000008</v>
      </c>
      <c r="K259" s="106">
        <v>441.61557714000008</v>
      </c>
      <c r="L259" s="106">
        <f t="shared" si="17"/>
        <v>2649.7440943106667</v>
      </c>
      <c r="M259" s="106"/>
      <c r="N259" s="106">
        <v>204.45165608333332</v>
      </c>
      <c r="O259" s="106">
        <v>2044.5165608333334</v>
      </c>
      <c r="P259" s="106">
        <v>400.77587739399979</v>
      </c>
      <c r="Q259" s="106"/>
      <c r="R259" s="106">
        <f t="shared" si="18"/>
        <v>20405.761089914002</v>
      </c>
      <c r="S259" s="106">
        <f t="shared" si="19"/>
        <v>102028.80544957001</v>
      </c>
      <c r="T259" s="106" t="s">
        <v>1232</v>
      </c>
    </row>
    <row r="260" spans="1:20" ht="15.75" thickBot="1">
      <c r="A260" s="239" t="s">
        <v>1271</v>
      </c>
      <c r="B260" s="114">
        <v>1</v>
      </c>
      <c r="C260" s="106">
        <f t="shared" si="15"/>
        <v>11868.751744159999</v>
      </c>
      <c r="D260" s="106">
        <f t="shared" si="16"/>
        <v>13998.206702372301</v>
      </c>
      <c r="E260" s="106">
        <v>11868.751744159999</v>
      </c>
      <c r="F260" s="106">
        <v>258.33333333333331</v>
      </c>
      <c r="G260" s="106">
        <v>0</v>
      </c>
      <c r="H260" s="106">
        <v>0</v>
      </c>
      <c r="I260" s="106">
        <v>1246.2189331367999</v>
      </c>
      <c r="J260" s="106">
        <v>356.06255232479998</v>
      </c>
      <c r="K260" s="106">
        <v>356.06255232479998</v>
      </c>
      <c r="L260" s="106">
        <f t="shared" si="17"/>
        <v>2129.4549582123018</v>
      </c>
      <c r="M260" s="106"/>
      <c r="N260" s="106">
        <v>164.84377422444445</v>
      </c>
      <c r="O260" s="106">
        <v>1648.4377422444443</v>
      </c>
      <c r="P260" s="106">
        <v>316.17344174341321</v>
      </c>
      <c r="Q260" s="106"/>
      <c r="R260" s="106">
        <f t="shared" si="18"/>
        <v>16214.884073492036</v>
      </c>
      <c r="S260" s="106">
        <f t="shared" si="19"/>
        <v>16214.884073492036</v>
      </c>
      <c r="T260" s="106" t="s">
        <v>1232</v>
      </c>
    </row>
    <row r="261" spans="1:20" ht="15.75" thickBot="1">
      <c r="A261" s="239" t="s">
        <v>1271</v>
      </c>
      <c r="B261" s="114">
        <v>1</v>
      </c>
      <c r="C261" s="106">
        <f t="shared" si="15"/>
        <v>13158.8733193388</v>
      </c>
      <c r="D261" s="106">
        <f t="shared" si="16"/>
        <v>15523.70379160039</v>
      </c>
      <c r="E261" s="106">
        <v>13158.8733193388</v>
      </c>
      <c r="F261" s="106">
        <v>258.33333333333331</v>
      </c>
      <c r="G261" s="106">
        <v>0</v>
      </c>
      <c r="H261" s="106">
        <v>0</v>
      </c>
      <c r="I261" s="106">
        <v>1381.6816985305738</v>
      </c>
      <c r="J261" s="106">
        <v>394.76619958016391</v>
      </c>
      <c r="K261" s="106">
        <v>394.76619958016391</v>
      </c>
      <c r="L261" s="106">
        <f t="shared" si="17"/>
        <v>2364.8304722615903</v>
      </c>
      <c r="M261" s="106"/>
      <c r="N261" s="106">
        <v>182.76212943526113</v>
      </c>
      <c r="O261" s="106">
        <v>1827.6212943526114</v>
      </c>
      <c r="P261" s="106">
        <v>354.44704847371776</v>
      </c>
      <c r="Q261" s="106"/>
      <c r="R261" s="106">
        <f t="shared" si="18"/>
        <v>17953.251222624625</v>
      </c>
      <c r="S261" s="106">
        <f t="shared" si="19"/>
        <v>17953.251222624625</v>
      </c>
      <c r="T261" s="106" t="s">
        <v>1232</v>
      </c>
    </row>
    <row r="262" spans="1:20" ht="15.75" thickBot="1">
      <c r="A262" s="239" t="s">
        <v>1271</v>
      </c>
      <c r="B262" s="114">
        <v>1</v>
      </c>
      <c r="C262" s="106">
        <f t="shared" si="15"/>
        <v>17550</v>
      </c>
      <c r="D262" s="106">
        <f t="shared" si="16"/>
        <v>20231.25</v>
      </c>
      <c r="E262" s="106">
        <v>17550</v>
      </c>
      <c r="F262" s="106">
        <v>0</v>
      </c>
      <c r="G262" s="106">
        <v>0</v>
      </c>
      <c r="H262" s="106">
        <v>0</v>
      </c>
      <c r="I262" s="106">
        <v>1842.75</v>
      </c>
      <c r="J262" s="106">
        <v>526.5</v>
      </c>
      <c r="K262" s="106">
        <v>526.5</v>
      </c>
      <c r="L262" s="106">
        <f t="shared" si="17"/>
        <v>2681.25</v>
      </c>
      <c r="M262" s="106"/>
      <c r="N262" s="106">
        <v>243.75</v>
      </c>
      <c r="O262" s="106">
        <v>2437.5</v>
      </c>
      <c r="P262" s="106">
        <v>0</v>
      </c>
      <c r="Q262" s="106"/>
      <c r="R262" s="106">
        <f t="shared" si="18"/>
        <v>23127</v>
      </c>
      <c r="S262" s="106">
        <f t="shared" si="19"/>
        <v>23127</v>
      </c>
      <c r="T262" s="106" t="s">
        <v>1232</v>
      </c>
    </row>
    <row r="263" spans="1:20" ht="15.75" thickBot="1">
      <c r="A263" s="239" t="s">
        <v>1271</v>
      </c>
      <c r="B263" s="114">
        <v>6</v>
      </c>
      <c r="C263" s="106">
        <f t="shared" ref="C263:C326" si="20">E263</f>
        <v>13192.020923013799</v>
      </c>
      <c r="D263" s="106">
        <f t="shared" ref="D263:D326" si="21">E263+L263</f>
        <v>15562.898991412538</v>
      </c>
      <c r="E263" s="106">
        <v>13192.020923013799</v>
      </c>
      <c r="F263" s="106">
        <v>129.16666666666666</v>
      </c>
      <c r="G263" s="106">
        <v>333.33333333333331</v>
      </c>
      <c r="H263" s="106">
        <v>16.666666666666668</v>
      </c>
      <c r="I263" s="106">
        <v>1385.1621969164489</v>
      </c>
      <c r="J263" s="106">
        <v>395.76062769041397</v>
      </c>
      <c r="K263" s="106">
        <v>395.76062769041397</v>
      </c>
      <c r="L263" s="106">
        <f t="shared" ref="L263:L326" si="22">N263+O263+P263</f>
        <v>2370.8780683987393</v>
      </c>
      <c r="M263" s="106"/>
      <c r="N263" s="106">
        <v>183.22251281963611</v>
      </c>
      <c r="O263" s="106">
        <v>1832.2251281963609</v>
      </c>
      <c r="P263" s="106">
        <v>355.43042738274249</v>
      </c>
      <c r="Q263" s="106"/>
      <c r="R263" s="106">
        <f t="shared" ref="R263:R326" si="23">E263+F263+G263+I263+J263+K263+L263+Q263+H263</f>
        <v>18218.749110376481</v>
      </c>
      <c r="S263" s="106">
        <f t="shared" ref="S263:S326" si="24">R263*B263</f>
        <v>109312.49466225889</v>
      </c>
      <c r="T263" s="106" t="s">
        <v>1232</v>
      </c>
    </row>
    <row r="264" spans="1:20" ht="15.75" thickBot="1">
      <c r="A264" s="239" t="s">
        <v>1271</v>
      </c>
      <c r="B264" s="114">
        <v>1</v>
      </c>
      <c r="C264" s="106">
        <f t="shared" si="20"/>
        <v>13158.8733193388</v>
      </c>
      <c r="D264" s="106">
        <f t="shared" si="21"/>
        <v>15523.70379160039</v>
      </c>
      <c r="E264" s="106">
        <v>13158.8733193388</v>
      </c>
      <c r="F264" s="106">
        <v>258.33333333333331</v>
      </c>
      <c r="G264" s="106">
        <v>0</v>
      </c>
      <c r="H264" s="106">
        <v>0</v>
      </c>
      <c r="I264" s="106">
        <v>1381.6816985305738</v>
      </c>
      <c r="J264" s="106">
        <v>394.76619958016391</v>
      </c>
      <c r="K264" s="106">
        <v>394.76619958016391</v>
      </c>
      <c r="L264" s="106">
        <f t="shared" si="22"/>
        <v>2364.8304722615903</v>
      </c>
      <c r="M264" s="106"/>
      <c r="N264" s="106">
        <v>182.76212943526113</v>
      </c>
      <c r="O264" s="106">
        <v>1827.6212943526114</v>
      </c>
      <c r="P264" s="106">
        <v>354.44704847371776</v>
      </c>
      <c r="Q264" s="106"/>
      <c r="R264" s="106">
        <f t="shared" si="23"/>
        <v>17953.251222624625</v>
      </c>
      <c r="S264" s="106">
        <f t="shared" si="24"/>
        <v>17953.251222624625</v>
      </c>
      <c r="T264" s="106" t="s">
        <v>1232</v>
      </c>
    </row>
    <row r="265" spans="1:20" ht="15.75" thickBot="1">
      <c r="A265" s="239" t="s">
        <v>1271</v>
      </c>
      <c r="B265" s="114">
        <v>1</v>
      </c>
      <c r="C265" s="106">
        <f t="shared" si="20"/>
        <v>14423.69</v>
      </c>
      <c r="D265" s="106">
        <f t="shared" si="21"/>
        <v>17019.279248888888</v>
      </c>
      <c r="E265" s="106">
        <v>14423.69</v>
      </c>
      <c r="F265" s="106">
        <v>0</v>
      </c>
      <c r="G265" s="106">
        <v>0</v>
      </c>
      <c r="H265" s="106">
        <v>0</v>
      </c>
      <c r="I265" s="106">
        <v>1514.4874499999999</v>
      </c>
      <c r="J265" s="106">
        <v>432.71070000000003</v>
      </c>
      <c r="K265" s="106">
        <v>432.71070000000003</v>
      </c>
      <c r="L265" s="106">
        <f t="shared" si="22"/>
        <v>2595.5892488888885</v>
      </c>
      <c r="M265" s="106"/>
      <c r="N265" s="106">
        <v>200.32902777777778</v>
      </c>
      <c r="O265" s="106">
        <v>2003.2902777777779</v>
      </c>
      <c r="P265" s="106">
        <v>391.96994333333328</v>
      </c>
      <c r="Q265" s="106"/>
      <c r="R265" s="106">
        <f t="shared" si="23"/>
        <v>19399.188098888892</v>
      </c>
      <c r="S265" s="106">
        <f t="shared" si="24"/>
        <v>19399.188098888892</v>
      </c>
      <c r="T265" s="106" t="s">
        <v>1232</v>
      </c>
    </row>
    <row r="266" spans="1:20" ht="15.75" thickBot="1">
      <c r="A266" s="239" t="s">
        <v>1271</v>
      </c>
      <c r="B266" s="114">
        <v>3</v>
      </c>
      <c r="C266" s="106">
        <f t="shared" si="20"/>
        <v>14338.256046666667</v>
      </c>
      <c r="D266" s="106">
        <f t="shared" si="21"/>
        <v>16918.258345402963</v>
      </c>
      <c r="E266" s="106">
        <v>14338.256046666667</v>
      </c>
      <c r="F266" s="106">
        <v>86.1111111111111</v>
      </c>
      <c r="G266" s="106">
        <v>0</v>
      </c>
      <c r="H266" s="106">
        <v>0</v>
      </c>
      <c r="I266" s="106">
        <v>1505.5168849000002</v>
      </c>
      <c r="J266" s="106">
        <v>430.14768140000001</v>
      </c>
      <c r="K266" s="106">
        <v>430.14768140000001</v>
      </c>
      <c r="L266" s="106">
        <f t="shared" si="22"/>
        <v>2580.0022987362963</v>
      </c>
      <c r="M266" s="106"/>
      <c r="N266" s="106">
        <v>199.14244509259257</v>
      </c>
      <c r="O266" s="106">
        <v>1991.4244509259258</v>
      </c>
      <c r="P266" s="106">
        <v>389.43540271777783</v>
      </c>
      <c r="Q266" s="106"/>
      <c r="R266" s="106">
        <f t="shared" si="23"/>
        <v>19370.181704214076</v>
      </c>
      <c r="S266" s="106">
        <f t="shared" si="24"/>
        <v>58110.545112642227</v>
      </c>
      <c r="T266" s="106" t="s">
        <v>1232</v>
      </c>
    </row>
    <row r="267" spans="1:20" ht="15.75" thickBot="1">
      <c r="A267" s="239" t="s">
        <v>1271</v>
      </c>
      <c r="B267" s="114">
        <v>1</v>
      </c>
      <c r="C267" s="106">
        <f t="shared" si="20"/>
        <v>14165.94</v>
      </c>
      <c r="D267" s="106">
        <f t="shared" si="21"/>
        <v>16714.504193333334</v>
      </c>
      <c r="E267" s="106">
        <v>14165.94</v>
      </c>
      <c r="F267" s="106">
        <v>0</v>
      </c>
      <c r="G267" s="106">
        <v>0</v>
      </c>
      <c r="H267" s="106">
        <v>50</v>
      </c>
      <c r="I267" s="106">
        <v>1487.4237000000001</v>
      </c>
      <c r="J267" s="106">
        <v>424.97820000000002</v>
      </c>
      <c r="K267" s="106">
        <v>424.97820000000002</v>
      </c>
      <c r="L267" s="106">
        <f t="shared" si="22"/>
        <v>2548.5641933333332</v>
      </c>
      <c r="M267" s="106"/>
      <c r="N267" s="106">
        <v>196.7491666666667</v>
      </c>
      <c r="O267" s="106">
        <v>1967.4916666666668</v>
      </c>
      <c r="P267" s="106">
        <v>384.32336000000004</v>
      </c>
      <c r="Q267" s="106"/>
      <c r="R267" s="106">
        <f t="shared" si="23"/>
        <v>19101.884293333333</v>
      </c>
      <c r="S267" s="106">
        <f t="shared" si="24"/>
        <v>19101.884293333333</v>
      </c>
      <c r="T267" s="106" t="s">
        <v>1236</v>
      </c>
    </row>
    <row r="268" spans="1:20" ht="15.75" thickBot="1">
      <c r="A268" s="239" t="s">
        <v>1271</v>
      </c>
      <c r="B268" s="114">
        <v>4</v>
      </c>
      <c r="C268" s="106">
        <f t="shared" si="20"/>
        <v>14423.69</v>
      </c>
      <c r="D268" s="106">
        <f t="shared" si="21"/>
        <v>17019.279248888888</v>
      </c>
      <c r="E268" s="106">
        <v>14423.69</v>
      </c>
      <c r="F268" s="106">
        <v>0</v>
      </c>
      <c r="G268" s="106">
        <v>0</v>
      </c>
      <c r="H268" s="106">
        <v>0</v>
      </c>
      <c r="I268" s="106">
        <v>1514.4874499999999</v>
      </c>
      <c r="J268" s="106">
        <v>432.71070000000003</v>
      </c>
      <c r="K268" s="106">
        <v>432.71070000000003</v>
      </c>
      <c r="L268" s="106">
        <f t="shared" si="22"/>
        <v>2595.5892488888885</v>
      </c>
      <c r="M268" s="106"/>
      <c r="N268" s="106">
        <v>200.32902777777778</v>
      </c>
      <c r="O268" s="106">
        <v>2003.2902777777779</v>
      </c>
      <c r="P268" s="106">
        <v>391.96994333333328</v>
      </c>
      <c r="Q268" s="106"/>
      <c r="R268" s="106">
        <f t="shared" si="23"/>
        <v>19399.188098888892</v>
      </c>
      <c r="S268" s="106">
        <f t="shared" si="24"/>
        <v>77596.752395555566</v>
      </c>
      <c r="T268" s="106" t="s">
        <v>1232</v>
      </c>
    </row>
    <row r="269" spans="1:20" ht="15.75" thickBot="1">
      <c r="A269" s="239" t="s">
        <v>1271</v>
      </c>
      <c r="B269" s="114">
        <v>16</v>
      </c>
      <c r="C269" s="106">
        <f t="shared" si="20"/>
        <v>13245.578672000001</v>
      </c>
      <c r="D269" s="106">
        <f t="shared" si="21"/>
        <v>15626.228054158226</v>
      </c>
      <c r="E269" s="106">
        <v>13245.578672000001</v>
      </c>
      <c r="F269" s="106">
        <v>258.33333333333331</v>
      </c>
      <c r="G269" s="106">
        <v>0</v>
      </c>
      <c r="H269" s="106">
        <v>0</v>
      </c>
      <c r="I269" s="106">
        <v>1390.78576056</v>
      </c>
      <c r="J269" s="106">
        <v>397.36736015999986</v>
      </c>
      <c r="K269" s="106">
        <v>397.36736015999986</v>
      </c>
      <c r="L269" s="106">
        <f t="shared" si="22"/>
        <v>2380.6493821582235</v>
      </c>
      <c r="M269" s="106"/>
      <c r="N269" s="106">
        <v>183.96637044444444</v>
      </c>
      <c r="O269" s="106">
        <v>1839.6637044444451</v>
      </c>
      <c r="P269" s="106">
        <v>357.01930726933386</v>
      </c>
      <c r="Q269" s="106"/>
      <c r="R269" s="106">
        <f t="shared" si="23"/>
        <v>18070.081868371559</v>
      </c>
      <c r="S269" s="106">
        <f t="shared" si="24"/>
        <v>289121.30989394494</v>
      </c>
      <c r="T269" s="106" t="s">
        <v>1232</v>
      </c>
    </row>
    <row r="270" spans="1:20" ht="15.75" thickBot="1">
      <c r="A270" s="239" t="s">
        <v>1271</v>
      </c>
      <c r="B270" s="114">
        <v>3</v>
      </c>
      <c r="C270" s="106">
        <f t="shared" si="20"/>
        <v>11977.203876446269</v>
      </c>
      <c r="D270" s="106">
        <f t="shared" si="21"/>
        <v>14024.996279285688</v>
      </c>
      <c r="E270" s="106">
        <v>11977.203876446269</v>
      </c>
      <c r="F270" s="106">
        <v>258.33333333333331</v>
      </c>
      <c r="G270" s="106">
        <v>666.66666666666663</v>
      </c>
      <c r="H270" s="106">
        <v>16.666666666666668</v>
      </c>
      <c r="I270" s="106">
        <v>1257.6064070268578</v>
      </c>
      <c r="J270" s="106">
        <v>359.31611629338801</v>
      </c>
      <c r="K270" s="106">
        <v>359.31611629338801</v>
      </c>
      <c r="L270" s="106">
        <f t="shared" si="22"/>
        <v>2047.7924028394189</v>
      </c>
      <c r="M270" s="106"/>
      <c r="N270" s="106">
        <v>166.35005383953148</v>
      </c>
      <c r="O270" s="106">
        <v>1663.5005383953148</v>
      </c>
      <c r="P270" s="106">
        <v>217.94181060457257</v>
      </c>
      <c r="Q270" s="106"/>
      <c r="R270" s="106">
        <f t="shared" si="23"/>
        <v>16942.901585565989</v>
      </c>
      <c r="S270" s="106">
        <f t="shared" si="24"/>
        <v>50828.704756697967</v>
      </c>
      <c r="T270" s="106" t="s">
        <v>1232</v>
      </c>
    </row>
    <row r="271" spans="1:20" ht="15.75" thickBot="1">
      <c r="A271" s="239" t="s">
        <v>1271</v>
      </c>
      <c r="B271" s="114">
        <v>19</v>
      </c>
      <c r="C271" s="106">
        <f t="shared" si="20"/>
        <v>13191.025898632339</v>
      </c>
      <c r="D271" s="106">
        <f t="shared" si="21"/>
        <v>15508.212579503052</v>
      </c>
      <c r="E271" s="106">
        <v>13191.025898632339</v>
      </c>
      <c r="F271" s="106">
        <v>217.54385964912282</v>
      </c>
      <c r="G271" s="106">
        <v>105.26315789473684</v>
      </c>
      <c r="H271" s="106">
        <v>2.8508771929824559</v>
      </c>
      <c r="I271" s="106">
        <v>1385.0577193563952</v>
      </c>
      <c r="J271" s="106">
        <v>395.73077695897013</v>
      </c>
      <c r="K271" s="106">
        <v>395.73077695897013</v>
      </c>
      <c r="L271" s="106">
        <f t="shared" si="22"/>
        <v>2317.1866808707118</v>
      </c>
      <c r="M271" s="106"/>
      <c r="N271" s="106">
        <v>183.20869303656022</v>
      </c>
      <c r="O271" s="106">
        <v>1832.0869303656029</v>
      </c>
      <c r="P271" s="106">
        <v>301.89105746854887</v>
      </c>
      <c r="Q271" s="106"/>
      <c r="R271" s="106">
        <f t="shared" si="23"/>
        <v>18010.389747514226</v>
      </c>
      <c r="S271" s="106">
        <f t="shared" si="24"/>
        <v>342197.40520277031</v>
      </c>
      <c r="T271" s="106" t="s">
        <v>1232</v>
      </c>
    </row>
    <row r="272" spans="1:20" ht="15.75" thickBot="1">
      <c r="A272" s="239" t="s">
        <v>1271</v>
      </c>
      <c r="B272" s="114">
        <v>10</v>
      </c>
      <c r="C272" s="106">
        <f t="shared" si="20"/>
        <v>13385.280695735517</v>
      </c>
      <c r="D272" s="106">
        <f t="shared" si="21"/>
        <v>15791.41793600193</v>
      </c>
      <c r="E272" s="106">
        <v>13385.280695735517</v>
      </c>
      <c r="F272" s="106">
        <v>232.5</v>
      </c>
      <c r="G272" s="106">
        <v>0</v>
      </c>
      <c r="H272" s="106">
        <v>0</v>
      </c>
      <c r="I272" s="106">
        <v>1405.4544730522296</v>
      </c>
      <c r="J272" s="106">
        <v>401.55842087206565</v>
      </c>
      <c r="K272" s="106">
        <v>401.55842087206565</v>
      </c>
      <c r="L272" s="106">
        <f t="shared" si="22"/>
        <v>2406.1372402664138</v>
      </c>
      <c r="M272" s="106"/>
      <c r="N272" s="106">
        <v>185.90667632965997</v>
      </c>
      <c r="O272" s="106">
        <v>1859.0667632965999</v>
      </c>
      <c r="P272" s="106">
        <v>361.1638006401538</v>
      </c>
      <c r="Q272" s="106"/>
      <c r="R272" s="106">
        <f t="shared" si="23"/>
        <v>18232.489250798291</v>
      </c>
      <c r="S272" s="106">
        <f t="shared" si="24"/>
        <v>182324.89250798291</v>
      </c>
      <c r="T272" s="106" t="s">
        <v>1232</v>
      </c>
    </row>
    <row r="273" spans="1:20" ht="15.75" thickBot="1">
      <c r="A273" s="239" t="s">
        <v>1271</v>
      </c>
      <c r="B273" s="114">
        <v>7</v>
      </c>
      <c r="C273" s="106">
        <f t="shared" si="20"/>
        <v>15668.80946857143</v>
      </c>
      <c r="D273" s="106">
        <f t="shared" si="21"/>
        <v>18491.563847170793</v>
      </c>
      <c r="E273" s="106">
        <v>15668.80946857143</v>
      </c>
      <c r="F273" s="106">
        <v>73.80952380952381</v>
      </c>
      <c r="G273" s="106">
        <v>0</v>
      </c>
      <c r="H273" s="106">
        <v>0</v>
      </c>
      <c r="I273" s="106">
        <v>1645.2249941999999</v>
      </c>
      <c r="J273" s="106">
        <v>470.06428405714286</v>
      </c>
      <c r="K273" s="106">
        <v>470.06428405714286</v>
      </c>
      <c r="L273" s="106">
        <f t="shared" si="22"/>
        <v>2822.7543785993653</v>
      </c>
      <c r="M273" s="106"/>
      <c r="N273" s="106">
        <v>217.62235373015872</v>
      </c>
      <c r="O273" s="106">
        <v>2176.2235373015874</v>
      </c>
      <c r="P273" s="106">
        <v>428.90848756761903</v>
      </c>
      <c r="Q273" s="106"/>
      <c r="R273" s="106">
        <f t="shared" si="23"/>
        <v>21150.726933294602</v>
      </c>
      <c r="S273" s="106">
        <f t="shared" si="24"/>
        <v>148055.0885330622</v>
      </c>
      <c r="T273" s="106" t="s">
        <v>1232</v>
      </c>
    </row>
    <row r="274" spans="1:20" ht="15.75" thickBot="1">
      <c r="A274" s="239" t="s">
        <v>1271</v>
      </c>
      <c r="B274" s="114">
        <v>1</v>
      </c>
      <c r="C274" s="106">
        <f t="shared" si="20"/>
        <v>14254.172979999999</v>
      </c>
      <c r="D274" s="106">
        <f t="shared" si="21"/>
        <v>16818.834790351109</v>
      </c>
      <c r="E274" s="106">
        <v>14254.172979999999</v>
      </c>
      <c r="F274" s="106">
        <v>0</v>
      </c>
      <c r="G274" s="106">
        <v>0</v>
      </c>
      <c r="H274" s="106">
        <v>0</v>
      </c>
      <c r="I274" s="106">
        <v>1496.6881628999997</v>
      </c>
      <c r="J274" s="106">
        <v>427.62518939999995</v>
      </c>
      <c r="K274" s="106">
        <v>427.62518939999995</v>
      </c>
      <c r="L274" s="106">
        <f t="shared" si="22"/>
        <v>2564.6618103511109</v>
      </c>
      <c r="M274" s="106"/>
      <c r="N274" s="106">
        <v>197.97462472222222</v>
      </c>
      <c r="O274" s="106">
        <v>1979.7462472222221</v>
      </c>
      <c r="P274" s="106">
        <v>386.9409384066667</v>
      </c>
      <c r="Q274" s="106"/>
      <c r="R274" s="106">
        <f t="shared" si="23"/>
        <v>19170.773332051111</v>
      </c>
      <c r="S274" s="106">
        <f t="shared" si="24"/>
        <v>19170.773332051111</v>
      </c>
      <c r="T274" s="106" t="s">
        <v>1236</v>
      </c>
    </row>
    <row r="275" spans="1:20" ht="15.75" thickBot="1">
      <c r="A275" s="239" t="s">
        <v>1271</v>
      </c>
      <c r="B275" s="114">
        <v>8</v>
      </c>
      <c r="C275" s="106">
        <f t="shared" si="20"/>
        <v>13292.1747851491</v>
      </c>
      <c r="D275" s="106">
        <f t="shared" si="21"/>
        <v>15681.325369284081</v>
      </c>
      <c r="E275" s="106">
        <v>13292.1747851491</v>
      </c>
      <c r="F275" s="106">
        <v>129.16666666666666</v>
      </c>
      <c r="G275" s="106">
        <v>250</v>
      </c>
      <c r="H275" s="106">
        <v>12.5</v>
      </c>
      <c r="I275" s="106">
        <v>1395.6783524406553</v>
      </c>
      <c r="J275" s="106">
        <v>398.76524355447299</v>
      </c>
      <c r="K275" s="106">
        <v>398.76524355447299</v>
      </c>
      <c r="L275" s="106">
        <f t="shared" si="22"/>
        <v>2389.1505841349799</v>
      </c>
      <c r="M275" s="106"/>
      <c r="N275" s="106">
        <v>184.6135386826264</v>
      </c>
      <c r="O275" s="106">
        <v>1846.1353868262638</v>
      </c>
      <c r="P275" s="106">
        <v>358.40165862608984</v>
      </c>
      <c r="Q275" s="106"/>
      <c r="R275" s="106">
        <f t="shared" si="23"/>
        <v>18266.200875500348</v>
      </c>
      <c r="S275" s="106">
        <f t="shared" si="24"/>
        <v>146129.60700400278</v>
      </c>
      <c r="T275" s="106" t="s">
        <v>1232</v>
      </c>
    </row>
    <row r="276" spans="1:20" ht="15.75" thickBot="1">
      <c r="A276" s="239" t="s">
        <v>1271</v>
      </c>
      <c r="B276" s="114">
        <v>2</v>
      </c>
      <c r="C276" s="106">
        <f t="shared" si="20"/>
        <v>14168.451745</v>
      </c>
      <c r="D276" s="106">
        <f t="shared" si="21"/>
        <v>16717.474192254445</v>
      </c>
      <c r="E276" s="106">
        <v>14168.451745</v>
      </c>
      <c r="F276" s="106">
        <v>129.16666666666666</v>
      </c>
      <c r="G276" s="106">
        <v>0</v>
      </c>
      <c r="H276" s="106">
        <v>0</v>
      </c>
      <c r="I276" s="106">
        <v>1487.6874332249999</v>
      </c>
      <c r="J276" s="106">
        <v>425.05355235000002</v>
      </c>
      <c r="K276" s="106">
        <v>425.05355235000002</v>
      </c>
      <c r="L276" s="106">
        <f t="shared" si="22"/>
        <v>2549.0224472544446</v>
      </c>
      <c r="M276" s="106"/>
      <c r="N276" s="106">
        <v>196.7840520138889</v>
      </c>
      <c r="O276" s="106">
        <v>1967.8405201388889</v>
      </c>
      <c r="P276" s="106">
        <v>384.39787510166661</v>
      </c>
      <c r="Q276" s="106"/>
      <c r="R276" s="106">
        <f t="shared" si="23"/>
        <v>19184.435396846111</v>
      </c>
      <c r="S276" s="106">
        <f t="shared" si="24"/>
        <v>38368.870793692222</v>
      </c>
      <c r="T276" s="106" t="s">
        <v>1232</v>
      </c>
    </row>
    <row r="277" spans="1:20" ht="15.75" thickBot="1">
      <c r="A277" s="239" t="s">
        <v>1271</v>
      </c>
      <c r="B277" s="114">
        <v>1</v>
      </c>
      <c r="C277" s="106">
        <f t="shared" si="20"/>
        <v>14423.69</v>
      </c>
      <c r="D277" s="106">
        <f t="shared" si="21"/>
        <v>17019.279248888888</v>
      </c>
      <c r="E277" s="106">
        <v>14423.69</v>
      </c>
      <c r="F277" s="106">
        <v>0</v>
      </c>
      <c r="G277" s="106">
        <v>0</v>
      </c>
      <c r="H277" s="106">
        <v>0</v>
      </c>
      <c r="I277" s="106">
        <v>1514.4874499999999</v>
      </c>
      <c r="J277" s="106">
        <v>432.71070000000003</v>
      </c>
      <c r="K277" s="106">
        <v>432.71070000000003</v>
      </c>
      <c r="L277" s="106">
        <f t="shared" si="22"/>
        <v>2595.5892488888885</v>
      </c>
      <c r="M277" s="106"/>
      <c r="N277" s="106">
        <v>200.32902777777778</v>
      </c>
      <c r="O277" s="106">
        <v>2003.2902777777779</v>
      </c>
      <c r="P277" s="106">
        <v>391.96994333333328</v>
      </c>
      <c r="Q277" s="106"/>
      <c r="R277" s="106">
        <f t="shared" si="23"/>
        <v>19399.188098888892</v>
      </c>
      <c r="S277" s="106">
        <f t="shared" si="24"/>
        <v>19399.188098888892</v>
      </c>
      <c r="T277" s="106" t="s">
        <v>1232</v>
      </c>
    </row>
    <row r="278" spans="1:20" ht="15.75" thickBot="1">
      <c r="A278" s="239" t="s">
        <v>1271</v>
      </c>
      <c r="B278" s="114">
        <v>1</v>
      </c>
      <c r="C278" s="106">
        <f t="shared" si="20"/>
        <v>17550</v>
      </c>
      <c r="D278" s="106">
        <f t="shared" si="21"/>
        <v>20715.967140000001</v>
      </c>
      <c r="E278" s="106">
        <v>17550</v>
      </c>
      <c r="F278" s="106">
        <v>0</v>
      </c>
      <c r="G278" s="106">
        <v>0</v>
      </c>
      <c r="H278" s="106">
        <v>0</v>
      </c>
      <c r="I278" s="106">
        <v>1842.75</v>
      </c>
      <c r="J278" s="106">
        <v>526.5</v>
      </c>
      <c r="K278" s="106">
        <v>526.5</v>
      </c>
      <c r="L278" s="106">
        <f t="shared" si="22"/>
        <v>3165.9671399999997</v>
      </c>
      <c r="M278" s="106"/>
      <c r="N278" s="106">
        <v>243.75</v>
      </c>
      <c r="O278" s="106">
        <v>2437.5</v>
      </c>
      <c r="P278" s="106">
        <v>484.71713999999974</v>
      </c>
      <c r="Q278" s="106"/>
      <c r="R278" s="106">
        <f t="shared" si="23"/>
        <v>23611.717140000001</v>
      </c>
      <c r="S278" s="106">
        <f t="shared" si="24"/>
        <v>23611.717140000001</v>
      </c>
      <c r="T278" s="106" t="s">
        <v>1232</v>
      </c>
    </row>
    <row r="279" spans="1:20" ht="15.75" thickBot="1">
      <c r="A279" s="239" t="s">
        <v>1271</v>
      </c>
      <c r="B279" s="114">
        <v>1</v>
      </c>
      <c r="C279" s="106">
        <f t="shared" si="20"/>
        <v>14423.69</v>
      </c>
      <c r="D279" s="106">
        <f t="shared" si="21"/>
        <v>17019.279248888888</v>
      </c>
      <c r="E279" s="106">
        <v>14423.69</v>
      </c>
      <c r="F279" s="106">
        <v>0</v>
      </c>
      <c r="G279" s="106">
        <v>0</v>
      </c>
      <c r="H279" s="106">
        <v>0</v>
      </c>
      <c r="I279" s="106">
        <v>1514.4874499999999</v>
      </c>
      <c r="J279" s="106">
        <v>432.71070000000003</v>
      </c>
      <c r="K279" s="106">
        <v>432.71070000000003</v>
      </c>
      <c r="L279" s="106">
        <f t="shared" si="22"/>
        <v>2595.5892488888885</v>
      </c>
      <c r="M279" s="106"/>
      <c r="N279" s="106">
        <v>200.32902777777778</v>
      </c>
      <c r="O279" s="106">
        <v>2003.2902777777779</v>
      </c>
      <c r="P279" s="106">
        <v>391.96994333333328</v>
      </c>
      <c r="Q279" s="106"/>
      <c r="R279" s="106">
        <f t="shared" si="23"/>
        <v>19399.188098888892</v>
      </c>
      <c r="S279" s="106">
        <f t="shared" si="24"/>
        <v>19399.188098888892</v>
      </c>
      <c r="T279" s="106" t="s">
        <v>1232</v>
      </c>
    </row>
    <row r="280" spans="1:20" ht="15.75" thickBot="1">
      <c r="A280" s="239" t="s">
        <v>1271</v>
      </c>
      <c r="B280" s="114">
        <v>2</v>
      </c>
      <c r="C280" s="106">
        <f t="shared" si="20"/>
        <v>13083.173490000001</v>
      </c>
      <c r="D280" s="106">
        <f t="shared" si="21"/>
        <v>15258.092305518334</v>
      </c>
      <c r="E280" s="106">
        <v>13083.173490000001</v>
      </c>
      <c r="F280" s="106">
        <v>258.33333333333331</v>
      </c>
      <c r="G280" s="106">
        <v>0</v>
      </c>
      <c r="H280" s="106">
        <v>0</v>
      </c>
      <c r="I280" s="106">
        <v>1373.7332164500001</v>
      </c>
      <c r="J280" s="106">
        <v>392.49520469999999</v>
      </c>
      <c r="K280" s="106">
        <v>392.49520469999999</v>
      </c>
      <c r="L280" s="106">
        <f t="shared" si="22"/>
        <v>2174.9188155183333</v>
      </c>
      <c r="M280" s="106"/>
      <c r="N280" s="106">
        <v>181.7107429166667</v>
      </c>
      <c r="O280" s="106">
        <v>1817.1074291666666</v>
      </c>
      <c r="P280" s="106">
        <v>176.10064343499991</v>
      </c>
      <c r="Q280" s="106"/>
      <c r="R280" s="106">
        <f t="shared" si="23"/>
        <v>17675.149264701671</v>
      </c>
      <c r="S280" s="106">
        <f t="shared" si="24"/>
        <v>35350.298529403342</v>
      </c>
      <c r="T280" s="106" t="s">
        <v>1236</v>
      </c>
    </row>
    <row r="281" spans="1:20" ht="15.75" thickBot="1">
      <c r="A281" s="239" t="s">
        <v>1271</v>
      </c>
      <c r="B281" s="114">
        <v>1</v>
      </c>
      <c r="C281" s="106">
        <f t="shared" si="20"/>
        <v>13341.088450000001</v>
      </c>
      <c r="D281" s="106">
        <f t="shared" si="21"/>
        <v>15739.163060544446</v>
      </c>
      <c r="E281" s="106">
        <v>13341.088450000001</v>
      </c>
      <c r="F281" s="106">
        <v>258.33333333333331</v>
      </c>
      <c r="G281" s="106">
        <v>0</v>
      </c>
      <c r="H281" s="106">
        <v>0</v>
      </c>
      <c r="I281" s="106">
        <v>1400.81428725</v>
      </c>
      <c r="J281" s="106">
        <v>400.23265349999997</v>
      </c>
      <c r="K281" s="106">
        <v>400.23265349999997</v>
      </c>
      <c r="L281" s="106">
        <f t="shared" si="22"/>
        <v>2398.0746105444446</v>
      </c>
      <c r="M281" s="106"/>
      <c r="N281" s="106">
        <v>185.29289513888889</v>
      </c>
      <c r="O281" s="106">
        <v>1852.9289513888891</v>
      </c>
      <c r="P281" s="106">
        <v>359.85276401666664</v>
      </c>
      <c r="Q281" s="106"/>
      <c r="R281" s="106">
        <f t="shared" si="23"/>
        <v>18198.775988127778</v>
      </c>
      <c r="S281" s="106">
        <f t="shared" si="24"/>
        <v>18198.775988127778</v>
      </c>
      <c r="T281" s="106" t="s">
        <v>1232</v>
      </c>
    </row>
    <row r="282" spans="1:20" ht="15.75" thickBot="1">
      <c r="A282" s="239" t="s">
        <v>1271</v>
      </c>
      <c r="B282" s="114">
        <v>1</v>
      </c>
      <c r="C282" s="106">
        <f t="shared" si="20"/>
        <v>17550</v>
      </c>
      <c r="D282" s="106">
        <f t="shared" si="21"/>
        <v>20715.967140000001</v>
      </c>
      <c r="E282" s="106">
        <v>17550</v>
      </c>
      <c r="F282" s="106">
        <v>0</v>
      </c>
      <c r="G282" s="106">
        <v>0</v>
      </c>
      <c r="H282" s="106">
        <v>0</v>
      </c>
      <c r="I282" s="106">
        <v>1842.75</v>
      </c>
      <c r="J282" s="106">
        <v>526.5</v>
      </c>
      <c r="K282" s="106">
        <v>526.5</v>
      </c>
      <c r="L282" s="106">
        <f t="shared" si="22"/>
        <v>3165.9671399999997</v>
      </c>
      <c r="M282" s="106"/>
      <c r="N282" s="106">
        <v>243.75</v>
      </c>
      <c r="O282" s="106">
        <v>2437.5</v>
      </c>
      <c r="P282" s="106">
        <v>484.71713999999974</v>
      </c>
      <c r="Q282" s="106"/>
      <c r="R282" s="106">
        <f t="shared" si="23"/>
        <v>23611.717140000001</v>
      </c>
      <c r="S282" s="106">
        <f t="shared" si="24"/>
        <v>23611.717140000001</v>
      </c>
      <c r="T282" s="106" t="s">
        <v>1232</v>
      </c>
    </row>
    <row r="283" spans="1:20" ht="15.75" thickBot="1">
      <c r="A283" s="239" t="s">
        <v>1271</v>
      </c>
      <c r="B283" s="114">
        <v>1</v>
      </c>
      <c r="C283" s="106">
        <f t="shared" si="20"/>
        <v>14995.98</v>
      </c>
      <c r="D283" s="106">
        <f t="shared" si="21"/>
        <v>17695.980380000001</v>
      </c>
      <c r="E283" s="106">
        <v>14995.98</v>
      </c>
      <c r="F283" s="106">
        <v>0</v>
      </c>
      <c r="G283" s="106">
        <v>0</v>
      </c>
      <c r="H283" s="106">
        <v>0</v>
      </c>
      <c r="I283" s="106">
        <v>1574.5779</v>
      </c>
      <c r="J283" s="106">
        <v>449.87940000000003</v>
      </c>
      <c r="K283" s="106">
        <v>449.87940000000003</v>
      </c>
      <c r="L283" s="106">
        <f t="shared" si="22"/>
        <v>2700.00038</v>
      </c>
      <c r="M283" s="106"/>
      <c r="N283" s="106">
        <v>208.2775</v>
      </c>
      <c r="O283" s="106">
        <v>2082.7750000000001</v>
      </c>
      <c r="P283" s="106">
        <v>408.94787999999988</v>
      </c>
      <c r="Q283" s="106"/>
      <c r="R283" s="106">
        <f t="shared" si="23"/>
        <v>20170.317080000004</v>
      </c>
      <c r="S283" s="106">
        <f t="shared" si="24"/>
        <v>20170.317080000004</v>
      </c>
      <c r="T283" s="106" t="s">
        <v>1232</v>
      </c>
    </row>
    <row r="284" spans="1:20" ht="15.75" thickBot="1">
      <c r="A284" s="239" t="s">
        <v>1271</v>
      </c>
      <c r="B284" s="114">
        <v>1</v>
      </c>
      <c r="C284" s="106">
        <f t="shared" si="20"/>
        <v>17550</v>
      </c>
      <c r="D284" s="106">
        <f t="shared" si="21"/>
        <v>20715.967140000001</v>
      </c>
      <c r="E284" s="106">
        <v>17550</v>
      </c>
      <c r="F284" s="106">
        <v>0</v>
      </c>
      <c r="G284" s="106">
        <v>0</v>
      </c>
      <c r="H284" s="106">
        <v>0</v>
      </c>
      <c r="I284" s="106">
        <v>1842.75</v>
      </c>
      <c r="J284" s="106">
        <v>526.5</v>
      </c>
      <c r="K284" s="106">
        <v>526.5</v>
      </c>
      <c r="L284" s="106">
        <f t="shared" si="22"/>
        <v>3165.9671399999997</v>
      </c>
      <c r="M284" s="106"/>
      <c r="N284" s="106">
        <v>243.75</v>
      </c>
      <c r="O284" s="106">
        <v>2437.5</v>
      </c>
      <c r="P284" s="106">
        <v>484.71713999999974</v>
      </c>
      <c r="Q284" s="106"/>
      <c r="R284" s="106">
        <f t="shared" si="23"/>
        <v>23611.717140000001</v>
      </c>
      <c r="S284" s="106">
        <f t="shared" si="24"/>
        <v>23611.717140000001</v>
      </c>
      <c r="T284" s="106" t="s">
        <v>1232</v>
      </c>
    </row>
    <row r="285" spans="1:20" ht="15.75" thickBot="1">
      <c r="A285" s="239" t="s">
        <v>1271</v>
      </c>
      <c r="B285" s="114">
        <v>2</v>
      </c>
      <c r="C285" s="106">
        <f t="shared" si="20"/>
        <v>14467.806489999999</v>
      </c>
      <c r="D285" s="106">
        <f t="shared" si="21"/>
        <v>17071.444547397776</v>
      </c>
      <c r="E285" s="106">
        <v>14467.806489999999</v>
      </c>
      <c r="F285" s="106">
        <v>0</v>
      </c>
      <c r="G285" s="106">
        <v>0</v>
      </c>
      <c r="H285" s="106">
        <v>0</v>
      </c>
      <c r="I285" s="106">
        <v>1519.1196814499999</v>
      </c>
      <c r="J285" s="106">
        <v>434.0341947</v>
      </c>
      <c r="K285" s="106">
        <v>434.0341947</v>
      </c>
      <c r="L285" s="106">
        <f t="shared" si="22"/>
        <v>2603.6380573977776</v>
      </c>
      <c r="M285" s="106"/>
      <c r="N285" s="106">
        <v>200.94175680555554</v>
      </c>
      <c r="O285" s="106">
        <v>2009.4175680555554</v>
      </c>
      <c r="P285" s="106">
        <v>393.27873253666644</v>
      </c>
      <c r="Q285" s="106"/>
      <c r="R285" s="106">
        <f t="shared" si="23"/>
        <v>19458.632618247779</v>
      </c>
      <c r="S285" s="106">
        <f t="shared" si="24"/>
        <v>38917.265236495557</v>
      </c>
      <c r="T285" s="106" t="s">
        <v>1232</v>
      </c>
    </row>
    <row r="286" spans="1:20" ht="23.25" thickBot="1">
      <c r="A286" s="239" t="s">
        <v>1272</v>
      </c>
      <c r="B286" s="114">
        <v>4</v>
      </c>
      <c r="C286" s="106">
        <f t="shared" si="20"/>
        <v>13341.078140000001</v>
      </c>
      <c r="D286" s="106">
        <f t="shared" si="21"/>
        <v>15739.150869542224</v>
      </c>
      <c r="E286" s="106">
        <v>13341.078140000001</v>
      </c>
      <c r="F286" s="106">
        <v>258.33333333333331</v>
      </c>
      <c r="G286" s="106">
        <v>0</v>
      </c>
      <c r="H286" s="106">
        <v>0</v>
      </c>
      <c r="I286" s="106">
        <v>1400.8132047000001</v>
      </c>
      <c r="J286" s="106">
        <v>400.23234420000011</v>
      </c>
      <c r="K286" s="106">
        <v>400.23234420000011</v>
      </c>
      <c r="L286" s="106">
        <f t="shared" si="22"/>
        <v>2398.072729542223</v>
      </c>
      <c r="M286" s="106"/>
      <c r="N286" s="106">
        <v>185.29275194444449</v>
      </c>
      <c r="O286" s="106">
        <v>1852.9275194444447</v>
      </c>
      <c r="P286" s="106">
        <v>359.85245815333366</v>
      </c>
      <c r="Q286" s="106"/>
      <c r="R286" s="106">
        <f t="shared" si="23"/>
        <v>18198.762095975559</v>
      </c>
      <c r="S286" s="106">
        <f t="shared" si="24"/>
        <v>72795.048383902234</v>
      </c>
      <c r="T286" s="106" t="s">
        <v>1232</v>
      </c>
    </row>
    <row r="287" spans="1:20" ht="23.25" thickBot="1">
      <c r="A287" s="239" t="s">
        <v>1272</v>
      </c>
      <c r="B287" s="114">
        <v>4</v>
      </c>
      <c r="C287" s="106">
        <f t="shared" si="20"/>
        <v>17550</v>
      </c>
      <c r="D287" s="106">
        <f t="shared" si="21"/>
        <v>20715.967140000001</v>
      </c>
      <c r="E287" s="106">
        <v>17550</v>
      </c>
      <c r="F287" s="106">
        <v>0</v>
      </c>
      <c r="G287" s="106">
        <v>0</v>
      </c>
      <c r="H287" s="106">
        <v>0</v>
      </c>
      <c r="I287" s="106">
        <v>1842.75</v>
      </c>
      <c r="J287" s="106">
        <v>526.5</v>
      </c>
      <c r="K287" s="106">
        <v>526.5</v>
      </c>
      <c r="L287" s="106">
        <f t="shared" si="22"/>
        <v>3165.9671399999997</v>
      </c>
      <c r="M287" s="106"/>
      <c r="N287" s="106">
        <v>243.75</v>
      </c>
      <c r="O287" s="106">
        <v>2437.5</v>
      </c>
      <c r="P287" s="106">
        <v>484.71713999999974</v>
      </c>
      <c r="Q287" s="106"/>
      <c r="R287" s="106">
        <f t="shared" si="23"/>
        <v>23611.717140000001</v>
      </c>
      <c r="S287" s="106">
        <f t="shared" si="24"/>
        <v>94446.868560000003</v>
      </c>
      <c r="T287" s="106" t="s">
        <v>1232</v>
      </c>
    </row>
    <row r="288" spans="1:20" ht="23.25" thickBot="1">
      <c r="A288" s="239" t="s">
        <v>1272</v>
      </c>
      <c r="B288" s="114">
        <v>1</v>
      </c>
      <c r="C288" s="106">
        <f t="shared" si="20"/>
        <v>11873.739268519999</v>
      </c>
      <c r="D288" s="106">
        <f t="shared" si="21"/>
        <v>14004.104172843316</v>
      </c>
      <c r="E288" s="106">
        <v>11873.739268519999</v>
      </c>
      <c r="F288" s="106">
        <v>258.33333333333331</v>
      </c>
      <c r="G288" s="106">
        <v>0</v>
      </c>
      <c r="H288" s="106">
        <v>0</v>
      </c>
      <c r="I288" s="106">
        <v>1246.7426231945999</v>
      </c>
      <c r="J288" s="106">
        <v>356.21217805559991</v>
      </c>
      <c r="K288" s="106">
        <v>356.21217805559991</v>
      </c>
      <c r="L288" s="106">
        <f t="shared" si="22"/>
        <v>2130.3649043233154</v>
      </c>
      <c r="M288" s="106"/>
      <c r="N288" s="106">
        <v>164.9130453961111</v>
      </c>
      <c r="O288" s="106">
        <v>1649.130453961111</v>
      </c>
      <c r="P288" s="106">
        <v>316.32140496609321</v>
      </c>
      <c r="Q288" s="106"/>
      <c r="R288" s="106">
        <f t="shared" si="23"/>
        <v>16221.60448548245</v>
      </c>
      <c r="S288" s="106">
        <f t="shared" si="24"/>
        <v>16221.60448548245</v>
      </c>
      <c r="T288" s="106" t="s">
        <v>1232</v>
      </c>
    </row>
    <row r="289" spans="1:20" ht="23.25" thickBot="1">
      <c r="A289" s="239" t="s">
        <v>1273</v>
      </c>
      <c r="B289" s="114">
        <v>1</v>
      </c>
      <c r="C289" s="106">
        <f t="shared" si="20"/>
        <v>23992</v>
      </c>
      <c r="D289" s="106">
        <f t="shared" si="21"/>
        <v>28401.616591111109</v>
      </c>
      <c r="E289" s="106">
        <v>23992</v>
      </c>
      <c r="F289" s="106">
        <v>0</v>
      </c>
      <c r="G289" s="106">
        <v>0</v>
      </c>
      <c r="H289" s="106">
        <v>0</v>
      </c>
      <c r="I289" s="106">
        <v>2519.16</v>
      </c>
      <c r="J289" s="106">
        <v>719.75999999999988</v>
      </c>
      <c r="K289" s="106">
        <v>719.75999999999988</v>
      </c>
      <c r="L289" s="106">
        <f t="shared" si="22"/>
        <v>4409.6165911111111</v>
      </c>
      <c r="M289" s="106"/>
      <c r="N289" s="106">
        <v>333.22222222222223</v>
      </c>
      <c r="O289" s="106">
        <v>3332.2222222222222</v>
      </c>
      <c r="P289" s="106">
        <v>744.17214666666666</v>
      </c>
      <c r="Q289" s="106"/>
      <c r="R289" s="106">
        <f t="shared" si="23"/>
        <v>32360.29659111111</v>
      </c>
      <c r="S289" s="106">
        <f t="shared" si="24"/>
        <v>32360.29659111111</v>
      </c>
      <c r="T289" s="106" t="s">
        <v>1232</v>
      </c>
    </row>
    <row r="290" spans="1:20" ht="23.25" thickBot="1">
      <c r="A290" s="239" t="s">
        <v>1274</v>
      </c>
      <c r="B290" s="114">
        <v>3</v>
      </c>
      <c r="C290" s="106">
        <f t="shared" si="20"/>
        <v>14511.922979999998</v>
      </c>
      <c r="D290" s="106">
        <f t="shared" si="21"/>
        <v>17123.609845906663</v>
      </c>
      <c r="E290" s="106">
        <v>14511.922979999998</v>
      </c>
      <c r="F290" s="106">
        <v>0</v>
      </c>
      <c r="G290" s="106">
        <v>0</v>
      </c>
      <c r="H290" s="106">
        <v>0</v>
      </c>
      <c r="I290" s="106">
        <v>1523.7519128999995</v>
      </c>
      <c r="J290" s="106">
        <v>435.35768939999997</v>
      </c>
      <c r="K290" s="106">
        <v>435.35768939999997</v>
      </c>
      <c r="L290" s="106">
        <f t="shared" si="22"/>
        <v>2611.6868659066658</v>
      </c>
      <c r="M290" s="106"/>
      <c r="N290" s="106">
        <v>201.5544858333333</v>
      </c>
      <c r="O290" s="106">
        <v>2015.544858333333</v>
      </c>
      <c r="P290" s="106">
        <v>394.5875217399996</v>
      </c>
      <c r="Q290" s="106"/>
      <c r="R290" s="106">
        <f t="shared" si="23"/>
        <v>19518.077137606662</v>
      </c>
      <c r="S290" s="106">
        <f t="shared" si="24"/>
        <v>58554.231412819987</v>
      </c>
      <c r="T290" s="106" t="s">
        <v>1232</v>
      </c>
    </row>
    <row r="291" spans="1:20" ht="15.75" thickBot="1">
      <c r="A291" s="239" t="s">
        <v>1275</v>
      </c>
      <c r="B291" s="114">
        <v>3</v>
      </c>
      <c r="C291" s="106">
        <f t="shared" si="20"/>
        <v>10837.361696240001</v>
      </c>
      <c r="D291" s="106">
        <f t="shared" si="21"/>
        <v>12778.645270154011</v>
      </c>
      <c r="E291" s="106">
        <v>10837.361696240001</v>
      </c>
      <c r="F291" s="106">
        <v>258.33333333333331</v>
      </c>
      <c r="G291" s="106">
        <v>1000</v>
      </c>
      <c r="H291" s="106">
        <v>50</v>
      </c>
      <c r="I291" s="106">
        <v>1137.9229781052002</v>
      </c>
      <c r="J291" s="106">
        <v>325.12085088719999</v>
      </c>
      <c r="K291" s="106">
        <v>325.12085088719999</v>
      </c>
      <c r="L291" s="106">
        <f t="shared" si="22"/>
        <v>1941.2835739140091</v>
      </c>
      <c r="M291" s="106"/>
      <c r="N291" s="106">
        <v>150.51891244777781</v>
      </c>
      <c r="O291" s="106">
        <v>1505.189124477778</v>
      </c>
      <c r="P291" s="106">
        <v>285.57553698845328</v>
      </c>
      <c r="Q291" s="106"/>
      <c r="R291" s="106">
        <f t="shared" si="23"/>
        <v>15875.143283366946</v>
      </c>
      <c r="S291" s="106">
        <f t="shared" si="24"/>
        <v>47625.429850100838</v>
      </c>
      <c r="T291" s="106" t="s">
        <v>1232</v>
      </c>
    </row>
    <row r="292" spans="1:20" ht="15.75" thickBot="1">
      <c r="A292" s="239" t="s">
        <v>1276</v>
      </c>
      <c r="B292" s="114">
        <v>1</v>
      </c>
      <c r="C292" s="106">
        <f t="shared" si="20"/>
        <v>14423.69</v>
      </c>
      <c r="D292" s="106">
        <f t="shared" si="21"/>
        <v>17019.279248888888</v>
      </c>
      <c r="E292" s="106">
        <v>14423.69</v>
      </c>
      <c r="F292" s="106">
        <v>0</v>
      </c>
      <c r="G292" s="106">
        <v>0</v>
      </c>
      <c r="H292" s="106">
        <v>0</v>
      </c>
      <c r="I292" s="106">
        <v>1514.4874499999999</v>
      </c>
      <c r="J292" s="106">
        <v>432.71070000000003</v>
      </c>
      <c r="K292" s="106">
        <v>432.71070000000003</v>
      </c>
      <c r="L292" s="106">
        <f t="shared" si="22"/>
        <v>2595.5892488888885</v>
      </c>
      <c r="M292" s="106"/>
      <c r="N292" s="106">
        <v>200.32902777777778</v>
      </c>
      <c r="O292" s="106">
        <v>2003.2902777777779</v>
      </c>
      <c r="P292" s="106">
        <v>391.96994333333328</v>
      </c>
      <c r="Q292" s="106"/>
      <c r="R292" s="106">
        <f t="shared" si="23"/>
        <v>19399.188098888892</v>
      </c>
      <c r="S292" s="106">
        <f t="shared" si="24"/>
        <v>19399.188098888892</v>
      </c>
      <c r="T292" s="106" t="s">
        <v>1232</v>
      </c>
    </row>
    <row r="293" spans="1:20" ht="23.25" thickBot="1">
      <c r="A293" s="239" t="s">
        <v>1277</v>
      </c>
      <c r="B293" s="114">
        <v>12</v>
      </c>
      <c r="C293" s="106">
        <f t="shared" si="20"/>
        <v>12351.807739218</v>
      </c>
      <c r="D293" s="106">
        <f t="shared" si="21"/>
        <v>14569.393580084217</v>
      </c>
      <c r="E293" s="106">
        <v>12351.807739218</v>
      </c>
      <c r="F293" s="106">
        <v>258.33333333333331</v>
      </c>
      <c r="G293" s="106">
        <v>0</v>
      </c>
      <c r="H293" s="106">
        <v>0</v>
      </c>
      <c r="I293" s="106">
        <v>1296.9398126178901</v>
      </c>
      <c r="J293" s="106">
        <v>370.55423217654015</v>
      </c>
      <c r="K293" s="106">
        <v>370.55423217654015</v>
      </c>
      <c r="L293" s="106">
        <f t="shared" si="22"/>
        <v>2217.5858408662175</v>
      </c>
      <c r="M293" s="106"/>
      <c r="N293" s="106">
        <v>171.55288526691672</v>
      </c>
      <c r="O293" s="106">
        <v>1715.5288526691666</v>
      </c>
      <c r="P293" s="106">
        <v>330.50410293013402</v>
      </c>
      <c r="Q293" s="106"/>
      <c r="R293" s="106">
        <f t="shared" si="23"/>
        <v>16865.775190388522</v>
      </c>
      <c r="S293" s="106">
        <f t="shared" si="24"/>
        <v>202389.30228466226</v>
      </c>
      <c r="T293" s="106" t="s">
        <v>1232</v>
      </c>
    </row>
    <row r="294" spans="1:20" ht="23.25" thickBot="1">
      <c r="A294" s="239" t="s">
        <v>1278</v>
      </c>
      <c r="B294" s="114">
        <v>4</v>
      </c>
      <c r="C294" s="106">
        <f t="shared" si="20"/>
        <v>14511.922979999999</v>
      </c>
      <c r="D294" s="106">
        <f t="shared" si="21"/>
        <v>17123.609845906663</v>
      </c>
      <c r="E294" s="106">
        <v>14511.922979999999</v>
      </c>
      <c r="F294" s="106">
        <v>0</v>
      </c>
      <c r="G294" s="106">
        <v>0</v>
      </c>
      <c r="H294" s="106">
        <v>0</v>
      </c>
      <c r="I294" s="106">
        <v>1523.7519128999995</v>
      </c>
      <c r="J294" s="106">
        <v>435.35768939999997</v>
      </c>
      <c r="K294" s="106">
        <v>435.35768939999997</v>
      </c>
      <c r="L294" s="106">
        <f t="shared" si="22"/>
        <v>2611.6868659066658</v>
      </c>
      <c r="M294" s="106"/>
      <c r="N294" s="106">
        <v>201.5544858333333</v>
      </c>
      <c r="O294" s="106">
        <v>2015.544858333333</v>
      </c>
      <c r="P294" s="106">
        <v>394.5875217399996</v>
      </c>
      <c r="Q294" s="106"/>
      <c r="R294" s="106">
        <f t="shared" si="23"/>
        <v>19518.077137606662</v>
      </c>
      <c r="S294" s="106">
        <f t="shared" si="24"/>
        <v>78072.308550426649</v>
      </c>
      <c r="T294" s="106" t="s">
        <v>1232</v>
      </c>
    </row>
    <row r="295" spans="1:20" ht="15.75" thickBot="1">
      <c r="A295" s="239" t="s">
        <v>1279</v>
      </c>
      <c r="B295" s="114">
        <v>1</v>
      </c>
      <c r="C295" s="106">
        <f t="shared" si="20"/>
        <v>27992</v>
      </c>
      <c r="D295" s="106">
        <f t="shared" si="21"/>
        <v>33143.39436888889</v>
      </c>
      <c r="E295" s="106">
        <v>27992</v>
      </c>
      <c r="F295" s="106">
        <v>0</v>
      </c>
      <c r="G295" s="106">
        <v>0</v>
      </c>
      <c r="H295" s="106">
        <v>0</v>
      </c>
      <c r="I295" s="106">
        <v>2939.16</v>
      </c>
      <c r="J295" s="106">
        <v>839.75999999999988</v>
      </c>
      <c r="K295" s="106">
        <v>839.75999999999988</v>
      </c>
      <c r="L295" s="106">
        <f t="shared" si="22"/>
        <v>5151.3943688888885</v>
      </c>
      <c r="M295" s="106"/>
      <c r="N295" s="106">
        <v>388.77777777777783</v>
      </c>
      <c r="O295" s="106">
        <v>3887.7777777777778</v>
      </c>
      <c r="P295" s="106">
        <v>874.83881333333295</v>
      </c>
      <c r="Q295" s="106"/>
      <c r="R295" s="106">
        <f t="shared" si="23"/>
        <v>37762.074368888883</v>
      </c>
      <c r="S295" s="106">
        <f t="shared" si="24"/>
        <v>37762.074368888883</v>
      </c>
      <c r="T295" s="106" t="s">
        <v>1232</v>
      </c>
    </row>
    <row r="296" spans="1:20" ht="15.75" thickBot="1">
      <c r="A296" s="239" t="s">
        <v>1279</v>
      </c>
      <c r="B296" s="114">
        <v>1</v>
      </c>
      <c r="C296" s="106">
        <f t="shared" si="20"/>
        <v>30550</v>
      </c>
      <c r="D296" s="106">
        <f t="shared" si="21"/>
        <v>36298.025147295324</v>
      </c>
      <c r="E296" s="106">
        <v>30550</v>
      </c>
      <c r="F296" s="106">
        <v>0</v>
      </c>
      <c r="G296" s="106">
        <v>0</v>
      </c>
      <c r="H296" s="106">
        <v>0</v>
      </c>
      <c r="I296" s="106">
        <v>3207.75</v>
      </c>
      <c r="J296" s="106">
        <v>916.5</v>
      </c>
      <c r="K296" s="106">
        <v>916.5</v>
      </c>
      <c r="L296" s="106">
        <f t="shared" si="22"/>
        <v>5748.0251472953214</v>
      </c>
      <c r="M296" s="106"/>
      <c r="N296" s="106">
        <v>424.3055555555556</v>
      </c>
      <c r="O296" s="106">
        <v>4243.0555555555557</v>
      </c>
      <c r="P296" s="106">
        <v>1080.6640361842103</v>
      </c>
      <c r="Q296" s="106"/>
      <c r="R296" s="106">
        <f t="shared" si="23"/>
        <v>41338.775147295324</v>
      </c>
      <c r="S296" s="106">
        <f t="shared" si="24"/>
        <v>41338.775147295324</v>
      </c>
      <c r="T296" s="106" t="s">
        <v>1232</v>
      </c>
    </row>
    <row r="297" spans="1:20" ht="15.75" thickBot="1">
      <c r="A297" s="239" t="s">
        <v>1279</v>
      </c>
      <c r="B297" s="114">
        <v>1</v>
      </c>
      <c r="C297" s="106">
        <f t="shared" si="20"/>
        <v>37575</v>
      </c>
      <c r="D297" s="106">
        <f t="shared" si="21"/>
        <v>44830.782500000001</v>
      </c>
      <c r="E297" s="106">
        <v>37575</v>
      </c>
      <c r="F297" s="106">
        <v>0</v>
      </c>
      <c r="G297" s="106">
        <v>0</v>
      </c>
      <c r="H297" s="106">
        <v>0</v>
      </c>
      <c r="I297" s="106">
        <v>3945.375</v>
      </c>
      <c r="J297" s="106">
        <v>1127.25</v>
      </c>
      <c r="K297" s="106">
        <v>1127.25</v>
      </c>
      <c r="L297" s="106">
        <f t="shared" si="22"/>
        <v>7255.7825000000003</v>
      </c>
      <c r="M297" s="106"/>
      <c r="N297" s="106">
        <v>521.875</v>
      </c>
      <c r="O297" s="106">
        <v>5218.75</v>
      </c>
      <c r="P297" s="106">
        <v>1515.1575000000003</v>
      </c>
      <c r="Q297" s="106"/>
      <c r="R297" s="106">
        <f t="shared" si="23"/>
        <v>51030.657500000001</v>
      </c>
      <c r="S297" s="106">
        <f t="shared" si="24"/>
        <v>51030.657500000001</v>
      </c>
      <c r="T297" s="106" t="s">
        <v>1232</v>
      </c>
    </row>
    <row r="298" spans="1:20" ht="15.75" thickBot="1">
      <c r="A298" s="239" t="s">
        <v>1279</v>
      </c>
      <c r="B298" s="114">
        <v>1</v>
      </c>
      <c r="C298" s="106">
        <f t="shared" si="20"/>
        <v>30550</v>
      </c>
      <c r="D298" s="106">
        <f t="shared" si="21"/>
        <v>36298.025147295324</v>
      </c>
      <c r="E298" s="106">
        <v>30550</v>
      </c>
      <c r="F298" s="106">
        <v>0</v>
      </c>
      <c r="G298" s="106">
        <v>0</v>
      </c>
      <c r="H298" s="106">
        <v>0</v>
      </c>
      <c r="I298" s="106">
        <v>3207.75</v>
      </c>
      <c r="J298" s="106">
        <v>916.5</v>
      </c>
      <c r="K298" s="106">
        <v>916.5</v>
      </c>
      <c r="L298" s="106">
        <f t="shared" si="22"/>
        <v>5748.0251472953214</v>
      </c>
      <c r="M298" s="106"/>
      <c r="N298" s="106">
        <v>424.3055555555556</v>
      </c>
      <c r="O298" s="106">
        <v>4243.0555555555557</v>
      </c>
      <c r="P298" s="106">
        <v>1080.6640361842103</v>
      </c>
      <c r="Q298" s="106"/>
      <c r="R298" s="106">
        <f t="shared" si="23"/>
        <v>41338.775147295324</v>
      </c>
      <c r="S298" s="106">
        <f t="shared" si="24"/>
        <v>41338.775147295324</v>
      </c>
      <c r="T298" s="106" t="s">
        <v>1232</v>
      </c>
    </row>
    <row r="299" spans="1:20" ht="15.75" thickBot="1">
      <c r="A299" s="239" t="s">
        <v>1279</v>
      </c>
      <c r="B299" s="114">
        <v>1</v>
      </c>
      <c r="C299" s="106">
        <f t="shared" si="20"/>
        <v>30550</v>
      </c>
      <c r="D299" s="106">
        <f t="shared" si="21"/>
        <v>36298.025147295324</v>
      </c>
      <c r="E299" s="106">
        <v>30550</v>
      </c>
      <c r="F299" s="106">
        <v>0</v>
      </c>
      <c r="G299" s="106">
        <v>0</v>
      </c>
      <c r="H299" s="106">
        <v>0</v>
      </c>
      <c r="I299" s="106">
        <v>3207.75</v>
      </c>
      <c r="J299" s="106">
        <v>916.5</v>
      </c>
      <c r="K299" s="106">
        <v>916.5</v>
      </c>
      <c r="L299" s="106">
        <f t="shared" si="22"/>
        <v>5748.0251472953214</v>
      </c>
      <c r="M299" s="106"/>
      <c r="N299" s="106">
        <v>424.3055555555556</v>
      </c>
      <c r="O299" s="106">
        <v>4243.0555555555557</v>
      </c>
      <c r="P299" s="106">
        <v>1080.6640361842103</v>
      </c>
      <c r="Q299" s="106"/>
      <c r="R299" s="106">
        <f t="shared" si="23"/>
        <v>41338.775147295324</v>
      </c>
      <c r="S299" s="106">
        <f t="shared" si="24"/>
        <v>41338.775147295324</v>
      </c>
      <c r="T299" s="106" t="s">
        <v>1232</v>
      </c>
    </row>
    <row r="300" spans="1:20" ht="15.75" thickBot="1">
      <c r="A300" s="239" t="s">
        <v>1279</v>
      </c>
      <c r="B300" s="114">
        <v>1</v>
      </c>
      <c r="C300" s="106">
        <f t="shared" si="20"/>
        <v>30550</v>
      </c>
      <c r="D300" s="106">
        <f t="shared" si="21"/>
        <v>36298.025147295324</v>
      </c>
      <c r="E300" s="106">
        <v>30550</v>
      </c>
      <c r="F300" s="106">
        <v>0</v>
      </c>
      <c r="G300" s="106">
        <v>0</v>
      </c>
      <c r="H300" s="106">
        <v>0</v>
      </c>
      <c r="I300" s="106">
        <v>3207.75</v>
      </c>
      <c r="J300" s="106">
        <v>916.5</v>
      </c>
      <c r="K300" s="106">
        <v>916.5</v>
      </c>
      <c r="L300" s="106">
        <f t="shared" si="22"/>
        <v>5748.0251472953214</v>
      </c>
      <c r="M300" s="106"/>
      <c r="N300" s="106">
        <v>424.3055555555556</v>
      </c>
      <c r="O300" s="106">
        <v>4243.0555555555557</v>
      </c>
      <c r="P300" s="106">
        <v>1080.6640361842103</v>
      </c>
      <c r="Q300" s="106"/>
      <c r="R300" s="106">
        <f t="shared" si="23"/>
        <v>41338.775147295324</v>
      </c>
      <c r="S300" s="106">
        <f t="shared" si="24"/>
        <v>41338.775147295324</v>
      </c>
      <c r="T300" s="106" t="s">
        <v>1232</v>
      </c>
    </row>
    <row r="301" spans="1:20" ht="15.75" thickBot="1">
      <c r="A301" s="239" t="s">
        <v>1279</v>
      </c>
      <c r="B301" s="114">
        <v>1</v>
      </c>
      <c r="C301" s="106">
        <f t="shared" si="20"/>
        <v>27992</v>
      </c>
      <c r="D301" s="106">
        <f t="shared" si="21"/>
        <v>33143.39436888889</v>
      </c>
      <c r="E301" s="106">
        <v>27992</v>
      </c>
      <c r="F301" s="106">
        <v>0</v>
      </c>
      <c r="G301" s="106">
        <v>0</v>
      </c>
      <c r="H301" s="106">
        <v>0</v>
      </c>
      <c r="I301" s="106">
        <v>2939.16</v>
      </c>
      <c r="J301" s="106">
        <v>839.75999999999988</v>
      </c>
      <c r="K301" s="106">
        <v>839.75999999999988</v>
      </c>
      <c r="L301" s="106">
        <f t="shared" si="22"/>
        <v>5151.3943688888885</v>
      </c>
      <c r="M301" s="106"/>
      <c r="N301" s="106">
        <v>388.77777777777783</v>
      </c>
      <c r="O301" s="106">
        <v>3887.7777777777778</v>
      </c>
      <c r="P301" s="106">
        <v>874.83881333333295</v>
      </c>
      <c r="Q301" s="106"/>
      <c r="R301" s="106">
        <f t="shared" si="23"/>
        <v>37762.074368888883</v>
      </c>
      <c r="S301" s="106">
        <f t="shared" si="24"/>
        <v>37762.074368888883</v>
      </c>
      <c r="T301" s="106" t="s">
        <v>1232</v>
      </c>
    </row>
    <row r="302" spans="1:20" ht="15.75" thickBot="1">
      <c r="A302" s="239" t="s">
        <v>1279</v>
      </c>
      <c r="B302" s="114">
        <v>1</v>
      </c>
      <c r="C302" s="106">
        <f t="shared" si="20"/>
        <v>27977.64</v>
      </c>
      <c r="D302" s="106">
        <f t="shared" si="21"/>
        <v>33126.371386666666</v>
      </c>
      <c r="E302" s="106">
        <v>27977.64</v>
      </c>
      <c r="F302" s="106">
        <v>0</v>
      </c>
      <c r="G302" s="106">
        <v>0</v>
      </c>
      <c r="H302" s="106">
        <v>0</v>
      </c>
      <c r="I302" s="106">
        <v>2937.6522</v>
      </c>
      <c r="J302" s="106">
        <v>839.32920000000001</v>
      </c>
      <c r="K302" s="106">
        <v>839.32920000000001</v>
      </c>
      <c r="L302" s="106">
        <f t="shared" si="22"/>
        <v>5148.7313866666664</v>
      </c>
      <c r="M302" s="106"/>
      <c r="N302" s="106">
        <v>388.57833333333332</v>
      </c>
      <c r="O302" s="106">
        <v>3885.7833333333333</v>
      </c>
      <c r="P302" s="106">
        <v>874.36971999999969</v>
      </c>
      <c r="Q302" s="106"/>
      <c r="R302" s="106">
        <f t="shared" si="23"/>
        <v>37742.681986666663</v>
      </c>
      <c r="S302" s="106">
        <f t="shared" si="24"/>
        <v>37742.681986666663</v>
      </c>
      <c r="T302" s="106" t="s">
        <v>1232</v>
      </c>
    </row>
    <row r="303" spans="1:20" ht="15.75" thickBot="1">
      <c r="A303" s="239" t="s">
        <v>1279</v>
      </c>
      <c r="B303" s="114">
        <v>1</v>
      </c>
      <c r="C303" s="106">
        <f t="shared" si="20"/>
        <v>30550</v>
      </c>
      <c r="D303" s="106">
        <f t="shared" si="21"/>
        <v>36298.025147295324</v>
      </c>
      <c r="E303" s="106">
        <v>30550</v>
      </c>
      <c r="F303" s="106">
        <v>0</v>
      </c>
      <c r="G303" s="106">
        <v>0</v>
      </c>
      <c r="H303" s="106">
        <v>0</v>
      </c>
      <c r="I303" s="106">
        <v>3207.75</v>
      </c>
      <c r="J303" s="106">
        <v>916.5</v>
      </c>
      <c r="K303" s="106">
        <v>916.5</v>
      </c>
      <c r="L303" s="106">
        <f t="shared" si="22"/>
        <v>5748.0251472953214</v>
      </c>
      <c r="M303" s="106"/>
      <c r="N303" s="106">
        <v>424.3055555555556</v>
      </c>
      <c r="O303" s="106">
        <v>4243.0555555555557</v>
      </c>
      <c r="P303" s="106">
        <v>1080.6640361842103</v>
      </c>
      <c r="Q303" s="106"/>
      <c r="R303" s="106">
        <f t="shared" si="23"/>
        <v>41338.775147295324</v>
      </c>
      <c r="S303" s="106">
        <f t="shared" si="24"/>
        <v>41338.775147295324</v>
      </c>
      <c r="T303" s="106" t="s">
        <v>1232</v>
      </c>
    </row>
    <row r="304" spans="1:20" ht="15.75" thickBot="1">
      <c r="A304" s="239" t="s">
        <v>1279</v>
      </c>
      <c r="B304" s="114">
        <v>1</v>
      </c>
      <c r="C304" s="106">
        <f t="shared" si="20"/>
        <v>27977.64</v>
      </c>
      <c r="D304" s="106">
        <f t="shared" si="21"/>
        <v>33126.371386666666</v>
      </c>
      <c r="E304" s="106">
        <v>27977.64</v>
      </c>
      <c r="F304" s="106">
        <v>0</v>
      </c>
      <c r="G304" s="106">
        <v>0</v>
      </c>
      <c r="H304" s="106">
        <v>0</v>
      </c>
      <c r="I304" s="106">
        <v>2937.6522</v>
      </c>
      <c r="J304" s="106">
        <v>839.32920000000001</v>
      </c>
      <c r="K304" s="106">
        <v>839.32920000000001</v>
      </c>
      <c r="L304" s="106">
        <f t="shared" si="22"/>
        <v>5148.7313866666664</v>
      </c>
      <c r="M304" s="106"/>
      <c r="N304" s="106">
        <v>388.57833333333332</v>
      </c>
      <c r="O304" s="106">
        <v>3885.7833333333333</v>
      </c>
      <c r="P304" s="106">
        <v>874.36971999999969</v>
      </c>
      <c r="Q304" s="106"/>
      <c r="R304" s="106">
        <f t="shared" si="23"/>
        <v>37742.681986666663</v>
      </c>
      <c r="S304" s="106">
        <f t="shared" si="24"/>
        <v>37742.681986666663</v>
      </c>
      <c r="T304" s="106" t="s">
        <v>1232</v>
      </c>
    </row>
    <row r="305" spans="1:20" ht="15.75" thickBot="1">
      <c r="A305" s="239" t="s">
        <v>1279</v>
      </c>
      <c r="B305" s="114">
        <v>1</v>
      </c>
      <c r="C305" s="106">
        <f t="shared" si="20"/>
        <v>23992</v>
      </c>
      <c r="D305" s="106">
        <f t="shared" si="21"/>
        <v>28401.616591111109</v>
      </c>
      <c r="E305" s="106">
        <v>23992</v>
      </c>
      <c r="F305" s="106">
        <v>0</v>
      </c>
      <c r="G305" s="106">
        <v>0</v>
      </c>
      <c r="H305" s="106">
        <v>0</v>
      </c>
      <c r="I305" s="106">
        <v>2519.16</v>
      </c>
      <c r="J305" s="106">
        <v>719.75999999999988</v>
      </c>
      <c r="K305" s="106">
        <v>719.75999999999988</v>
      </c>
      <c r="L305" s="106">
        <f t="shared" si="22"/>
        <v>4409.6165911111111</v>
      </c>
      <c r="M305" s="106"/>
      <c r="N305" s="106">
        <v>333.22222222222223</v>
      </c>
      <c r="O305" s="106">
        <v>3332.2222222222222</v>
      </c>
      <c r="P305" s="106">
        <v>744.17214666666666</v>
      </c>
      <c r="Q305" s="106"/>
      <c r="R305" s="106">
        <f t="shared" si="23"/>
        <v>32360.29659111111</v>
      </c>
      <c r="S305" s="106">
        <f t="shared" si="24"/>
        <v>32360.29659111111</v>
      </c>
      <c r="T305" s="106" t="s">
        <v>1232</v>
      </c>
    </row>
    <row r="306" spans="1:20" ht="15.75" thickBot="1">
      <c r="A306" s="239" t="s">
        <v>1279</v>
      </c>
      <c r="B306" s="114">
        <v>1</v>
      </c>
      <c r="C306" s="106">
        <f t="shared" si="20"/>
        <v>37575</v>
      </c>
      <c r="D306" s="106">
        <f t="shared" si="21"/>
        <v>44830.782500000001</v>
      </c>
      <c r="E306" s="106">
        <v>37575</v>
      </c>
      <c r="F306" s="106">
        <v>0</v>
      </c>
      <c r="G306" s="106">
        <v>0</v>
      </c>
      <c r="H306" s="106">
        <v>0</v>
      </c>
      <c r="I306" s="106">
        <v>3945.375</v>
      </c>
      <c r="J306" s="106">
        <v>1127.25</v>
      </c>
      <c r="K306" s="106">
        <v>1127.25</v>
      </c>
      <c r="L306" s="106">
        <f t="shared" si="22"/>
        <v>7255.7825000000003</v>
      </c>
      <c r="M306" s="106"/>
      <c r="N306" s="106">
        <v>521.875</v>
      </c>
      <c r="O306" s="106">
        <v>5218.75</v>
      </c>
      <c r="P306" s="106">
        <v>1515.1575000000003</v>
      </c>
      <c r="Q306" s="106"/>
      <c r="R306" s="106">
        <f t="shared" si="23"/>
        <v>51030.657500000001</v>
      </c>
      <c r="S306" s="106">
        <f t="shared" si="24"/>
        <v>51030.657500000001</v>
      </c>
      <c r="T306" s="106" t="s">
        <v>1232</v>
      </c>
    </row>
    <row r="307" spans="1:20" ht="15.75" thickBot="1">
      <c r="A307" s="239" t="s">
        <v>1279</v>
      </c>
      <c r="B307" s="114">
        <v>1</v>
      </c>
      <c r="C307" s="106">
        <f t="shared" si="20"/>
        <v>30550</v>
      </c>
      <c r="D307" s="106">
        <f t="shared" si="21"/>
        <v>36298.025147295324</v>
      </c>
      <c r="E307" s="106">
        <v>30550</v>
      </c>
      <c r="F307" s="106">
        <v>0</v>
      </c>
      <c r="G307" s="106">
        <v>0</v>
      </c>
      <c r="H307" s="106">
        <v>0</v>
      </c>
      <c r="I307" s="106">
        <v>3207.75</v>
      </c>
      <c r="J307" s="106">
        <v>916.5</v>
      </c>
      <c r="K307" s="106">
        <v>916.5</v>
      </c>
      <c r="L307" s="106">
        <f t="shared" si="22"/>
        <v>5748.0251472953214</v>
      </c>
      <c r="M307" s="106"/>
      <c r="N307" s="106">
        <v>424.3055555555556</v>
      </c>
      <c r="O307" s="106">
        <v>4243.0555555555557</v>
      </c>
      <c r="P307" s="106">
        <v>1080.6640361842103</v>
      </c>
      <c r="Q307" s="106"/>
      <c r="R307" s="106">
        <f t="shared" si="23"/>
        <v>41338.775147295324</v>
      </c>
      <c r="S307" s="106">
        <f t="shared" si="24"/>
        <v>41338.775147295324</v>
      </c>
      <c r="T307" s="106" t="s">
        <v>1232</v>
      </c>
    </row>
    <row r="308" spans="1:20" ht="15.75" thickBot="1">
      <c r="A308" s="239" t="s">
        <v>1279</v>
      </c>
      <c r="B308" s="114">
        <v>1</v>
      </c>
      <c r="C308" s="106">
        <f t="shared" si="20"/>
        <v>23992</v>
      </c>
      <c r="D308" s="106">
        <f t="shared" si="21"/>
        <v>28401.616591111109</v>
      </c>
      <c r="E308" s="106">
        <v>23992</v>
      </c>
      <c r="F308" s="106">
        <v>0</v>
      </c>
      <c r="G308" s="106">
        <v>0</v>
      </c>
      <c r="H308" s="106">
        <v>0</v>
      </c>
      <c r="I308" s="106">
        <v>2519.16</v>
      </c>
      <c r="J308" s="106">
        <v>719.75999999999988</v>
      </c>
      <c r="K308" s="106">
        <v>719.75999999999988</v>
      </c>
      <c r="L308" s="106">
        <f t="shared" si="22"/>
        <v>4409.6165911111111</v>
      </c>
      <c r="M308" s="106"/>
      <c r="N308" s="106">
        <v>333.22222222222223</v>
      </c>
      <c r="O308" s="106">
        <v>3332.2222222222222</v>
      </c>
      <c r="P308" s="106">
        <v>744.17214666666666</v>
      </c>
      <c r="Q308" s="106"/>
      <c r="R308" s="106">
        <f t="shared" si="23"/>
        <v>32360.29659111111</v>
      </c>
      <c r="S308" s="106">
        <f t="shared" si="24"/>
        <v>32360.29659111111</v>
      </c>
      <c r="T308" s="106" t="s">
        <v>1232</v>
      </c>
    </row>
    <row r="309" spans="1:20" ht="15.75" thickBot="1">
      <c r="A309" s="239" t="s">
        <v>1279</v>
      </c>
      <c r="B309" s="114">
        <v>1</v>
      </c>
      <c r="C309" s="106">
        <f t="shared" si="20"/>
        <v>33000</v>
      </c>
      <c r="D309" s="106">
        <f t="shared" si="21"/>
        <v>39366.199166666665</v>
      </c>
      <c r="E309" s="106">
        <v>33000</v>
      </c>
      <c r="F309" s="106">
        <v>0</v>
      </c>
      <c r="G309" s="106">
        <v>0</v>
      </c>
      <c r="H309" s="106">
        <v>0</v>
      </c>
      <c r="I309" s="106">
        <v>3465</v>
      </c>
      <c r="J309" s="106">
        <v>990</v>
      </c>
      <c r="K309" s="106">
        <v>990</v>
      </c>
      <c r="L309" s="106">
        <f t="shared" si="22"/>
        <v>6366.1991666666654</v>
      </c>
      <c r="M309" s="106"/>
      <c r="N309" s="106">
        <v>458.33333333333331</v>
      </c>
      <c r="O309" s="106">
        <v>4583.333333333333</v>
      </c>
      <c r="P309" s="106">
        <v>1324.5324999999996</v>
      </c>
      <c r="Q309" s="106"/>
      <c r="R309" s="106">
        <f t="shared" si="23"/>
        <v>44811.199166666665</v>
      </c>
      <c r="S309" s="106">
        <f t="shared" si="24"/>
        <v>44811.199166666665</v>
      </c>
      <c r="T309" s="106" t="s">
        <v>1232</v>
      </c>
    </row>
    <row r="310" spans="1:20" ht="15.75" thickBot="1">
      <c r="A310" s="239" t="s">
        <v>1279</v>
      </c>
      <c r="B310" s="114">
        <v>1</v>
      </c>
      <c r="C310" s="106">
        <f t="shared" si="20"/>
        <v>37575</v>
      </c>
      <c r="D310" s="106">
        <f t="shared" si="21"/>
        <v>44830.782500000001</v>
      </c>
      <c r="E310" s="106">
        <v>37575</v>
      </c>
      <c r="F310" s="106">
        <v>0</v>
      </c>
      <c r="G310" s="106">
        <v>0</v>
      </c>
      <c r="H310" s="106">
        <v>0</v>
      </c>
      <c r="I310" s="106">
        <v>3945.375</v>
      </c>
      <c r="J310" s="106">
        <v>1127.25</v>
      </c>
      <c r="K310" s="106">
        <v>1127.25</v>
      </c>
      <c r="L310" s="106">
        <f t="shared" si="22"/>
        <v>7255.7825000000003</v>
      </c>
      <c r="M310" s="106"/>
      <c r="N310" s="106">
        <v>521.875</v>
      </c>
      <c r="O310" s="106">
        <v>5218.75</v>
      </c>
      <c r="P310" s="106">
        <v>1515.1575000000003</v>
      </c>
      <c r="Q310" s="106"/>
      <c r="R310" s="106">
        <f t="shared" si="23"/>
        <v>51030.657500000001</v>
      </c>
      <c r="S310" s="106">
        <f t="shared" si="24"/>
        <v>51030.657500000001</v>
      </c>
      <c r="T310" s="106" t="s">
        <v>1232</v>
      </c>
    </row>
    <row r="311" spans="1:20" ht="15.75" thickBot="1">
      <c r="A311" s="239" t="s">
        <v>1279</v>
      </c>
      <c r="B311" s="114">
        <v>1</v>
      </c>
      <c r="C311" s="106">
        <f t="shared" si="20"/>
        <v>37575</v>
      </c>
      <c r="D311" s="106">
        <f t="shared" si="21"/>
        <v>44830.782500000001</v>
      </c>
      <c r="E311" s="106">
        <v>37575</v>
      </c>
      <c r="F311" s="106">
        <v>0</v>
      </c>
      <c r="G311" s="106">
        <v>0</v>
      </c>
      <c r="H311" s="106">
        <v>0</v>
      </c>
      <c r="I311" s="106">
        <v>3945.375</v>
      </c>
      <c r="J311" s="106">
        <v>1127.25</v>
      </c>
      <c r="K311" s="106">
        <v>1127.25</v>
      </c>
      <c r="L311" s="106">
        <f t="shared" si="22"/>
        <v>7255.7825000000003</v>
      </c>
      <c r="M311" s="106"/>
      <c r="N311" s="106">
        <v>521.875</v>
      </c>
      <c r="O311" s="106">
        <v>5218.75</v>
      </c>
      <c r="P311" s="106">
        <v>1515.1575000000003</v>
      </c>
      <c r="Q311" s="106"/>
      <c r="R311" s="106">
        <f t="shared" si="23"/>
        <v>51030.657500000001</v>
      </c>
      <c r="S311" s="106">
        <f t="shared" si="24"/>
        <v>51030.657500000001</v>
      </c>
      <c r="T311" s="106" t="s">
        <v>1232</v>
      </c>
    </row>
    <row r="312" spans="1:20" ht="15.75" thickBot="1">
      <c r="A312" s="239" t="s">
        <v>1279</v>
      </c>
      <c r="B312" s="114">
        <v>1</v>
      </c>
      <c r="C312" s="106">
        <f t="shared" si="20"/>
        <v>37575</v>
      </c>
      <c r="D312" s="106">
        <f t="shared" si="21"/>
        <v>44830.782500000001</v>
      </c>
      <c r="E312" s="106">
        <v>37575</v>
      </c>
      <c r="F312" s="106">
        <v>0</v>
      </c>
      <c r="G312" s="106">
        <v>0</v>
      </c>
      <c r="H312" s="106">
        <v>0</v>
      </c>
      <c r="I312" s="106">
        <v>3945.375</v>
      </c>
      <c r="J312" s="106">
        <v>1127.25</v>
      </c>
      <c r="K312" s="106">
        <v>1127.25</v>
      </c>
      <c r="L312" s="106">
        <f t="shared" si="22"/>
        <v>7255.7825000000003</v>
      </c>
      <c r="M312" s="106"/>
      <c r="N312" s="106">
        <v>521.875</v>
      </c>
      <c r="O312" s="106">
        <v>5218.75</v>
      </c>
      <c r="P312" s="106">
        <v>1515.1575000000003</v>
      </c>
      <c r="Q312" s="106"/>
      <c r="R312" s="106">
        <f t="shared" si="23"/>
        <v>51030.657500000001</v>
      </c>
      <c r="S312" s="106">
        <f t="shared" si="24"/>
        <v>51030.657500000001</v>
      </c>
      <c r="T312" s="106" t="s">
        <v>1232</v>
      </c>
    </row>
    <row r="313" spans="1:20" ht="15.75" thickBot="1">
      <c r="A313" s="239" t="s">
        <v>1279</v>
      </c>
      <c r="B313" s="114">
        <v>1</v>
      </c>
      <c r="C313" s="106">
        <f t="shared" si="20"/>
        <v>37575</v>
      </c>
      <c r="D313" s="106">
        <f t="shared" si="21"/>
        <v>44830.782500000001</v>
      </c>
      <c r="E313" s="106">
        <v>37575</v>
      </c>
      <c r="F313" s="106">
        <v>0</v>
      </c>
      <c r="G313" s="106">
        <v>0</v>
      </c>
      <c r="H313" s="106">
        <v>0</v>
      </c>
      <c r="I313" s="106">
        <v>3945.375</v>
      </c>
      <c r="J313" s="106">
        <v>1127.25</v>
      </c>
      <c r="K313" s="106">
        <v>1127.25</v>
      </c>
      <c r="L313" s="106">
        <f t="shared" si="22"/>
        <v>7255.7825000000003</v>
      </c>
      <c r="M313" s="106"/>
      <c r="N313" s="106">
        <v>521.875</v>
      </c>
      <c r="O313" s="106">
        <v>5218.75</v>
      </c>
      <c r="P313" s="106">
        <v>1515.1575000000003</v>
      </c>
      <c r="Q313" s="106"/>
      <c r="R313" s="106">
        <f t="shared" si="23"/>
        <v>51030.657500000001</v>
      </c>
      <c r="S313" s="106">
        <f t="shared" si="24"/>
        <v>51030.657500000001</v>
      </c>
      <c r="T313" s="106" t="s">
        <v>1232</v>
      </c>
    </row>
    <row r="314" spans="1:20" ht="15.75" thickBot="1">
      <c r="A314" s="239" t="s">
        <v>1279</v>
      </c>
      <c r="B314" s="114">
        <v>1</v>
      </c>
      <c r="C314" s="106">
        <f t="shared" si="20"/>
        <v>30550</v>
      </c>
      <c r="D314" s="106">
        <f t="shared" si="21"/>
        <v>36298.025147295324</v>
      </c>
      <c r="E314" s="106">
        <v>30550</v>
      </c>
      <c r="F314" s="106">
        <v>0</v>
      </c>
      <c r="G314" s="106">
        <v>0</v>
      </c>
      <c r="H314" s="106">
        <v>0</v>
      </c>
      <c r="I314" s="106">
        <v>3207.75</v>
      </c>
      <c r="J314" s="106">
        <v>916.5</v>
      </c>
      <c r="K314" s="106">
        <v>916.5</v>
      </c>
      <c r="L314" s="106">
        <f t="shared" si="22"/>
        <v>5748.0251472953214</v>
      </c>
      <c r="M314" s="106"/>
      <c r="N314" s="106">
        <v>424.3055555555556</v>
      </c>
      <c r="O314" s="106">
        <v>4243.0555555555557</v>
      </c>
      <c r="P314" s="106">
        <v>1080.6640361842103</v>
      </c>
      <c r="Q314" s="106"/>
      <c r="R314" s="106">
        <f t="shared" si="23"/>
        <v>41338.775147295324</v>
      </c>
      <c r="S314" s="106">
        <f t="shared" si="24"/>
        <v>41338.775147295324</v>
      </c>
      <c r="T314" s="106" t="s">
        <v>1232</v>
      </c>
    </row>
    <row r="315" spans="1:20" ht="15.75" thickBot="1">
      <c r="A315" s="239" t="s">
        <v>1279</v>
      </c>
      <c r="B315" s="114">
        <v>1</v>
      </c>
      <c r="C315" s="106">
        <f t="shared" si="20"/>
        <v>37575</v>
      </c>
      <c r="D315" s="106">
        <f t="shared" si="21"/>
        <v>44830.782500000001</v>
      </c>
      <c r="E315" s="106">
        <v>37575</v>
      </c>
      <c r="F315" s="106">
        <v>0</v>
      </c>
      <c r="G315" s="106">
        <v>0</v>
      </c>
      <c r="H315" s="106">
        <v>0</v>
      </c>
      <c r="I315" s="106">
        <v>3945.375</v>
      </c>
      <c r="J315" s="106">
        <v>1127.25</v>
      </c>
      <c r="K315" s="106">
        <v>1127.25</v>
      </c>
      <c r="L315" s="106">
        <f t="shared" si="22"/>
        <v>7255.7825000000003</v>
      </c>
      <c r="M315" s="106"/>
      <c r="N315" s="106">
        <v>521.875</v>
      </c>
      <c r="O315" s="106">
        <v>5218.75</v>
      </c>
      <c r="P315" s="106">
        <v>1515.1575000000003</v>
      </c>
      <c r="Q315" s="106"/>
      <c r="R315" s="106">
        <f t="shared" si="23"/>
        <v>51030.657500000001</v>
      </c>
      <c r="S315" s="106">
        <f t="shared" si="24"/>
        <v>51030.657500000001</v>
      </c>
      <c r="T315" s="106" t="s">
        <v>1232</v>
      </c>
    </row>
    <row r="316" spans="1:20" ht="15.75" thickBot="1">
      <c r="A316" s="239" t="s">
        <v>1279</v>
      </c>
      <c r="B316" s="114">
        <v>1</v>
      </c>
      <c r="C316" s="106">
        <f t="shared" si="20"/>
        <v>37575</v>
      </c>
      <c r="D316" s="106">
        <f t="shared" si="21"/>
        <v>44830.782500000001</v>
      </c>
      <c r="E316" s="106">
        <v>37575</v>
      </c>
      <c r="F316" s="106">
        <v>0</v>
      </c>
      <c r="G316" s="106">
        <v>0</v>
      </c>
      <c r="H316" s="106">
        <v>0</v>
      </c>
      <c r="I316" s="106">
        <v>3945.375</v>
      </c>
      <c r="J316" s="106">
        <v>1127.25</v>
      </c>
      <c r="K316" s="106">
        <v>1127.25</v>
      </c>
      <c r="L316" s="106">
        <f t="shared" si="22"/>
        <v>7255.7825000000003</v>
      </c>
      <c r="M316" s="106"/>
      <c r="N316" s="106">
        <v>521.875</v>
      </c>
      <c r="O316" s="106">
        <v>5218.75</v>
      </c>
      <c r="P316" s="106">
        <v>1515.1575000000003</v>
      </c>
      <c r="Q316" s="106"/>
      <c r="R316" s="106">
        <f t="shared" si="23"/>
        <v>51030.657500000001</v>
      </c>
      <c r="S316" s="106">
        <f t="shared" si="24"/>
        <v>51030.657500000001</v>
      </c>
      <c r="T316" s="106" t="s">
        <v>1232</v>
      </c>
    </row>
    <row r="317" spans="1:20" ht="15.75" thickBot="1">
      <c r="A317" s="239" t="s">
        <v>1279</v>
      </c>
      <c r="B317" s="114">
        <v>1</v>
      </c>
      <c r="C317" s="106">
        <f t="shared" si="20"/>
        <v>30550</v>
      </c>
      <c r="D317" s="106">
        <f t="shared" si="21"/>
        <v>36298.025147295324</v>
      </c>
      <c r="E317" s="106">
        <v>30550</v>
      </c>
      <c r="F317" s="106">
        <v>0</v>
      </c>
      <c r="G317" s="106">
        <v>0</v>
      </c>
      <c r="H317" s="106">
        <v>0</v>
      </c>
      <c r="I317" s="106">
        <v>3207.75</v>
      </c>
      <c r="J317" s="106">
        <v>916.5</v>
      </c>
      <c r="K317" s="106">
        <v>916.5</v>
      </c>
      <c r="L317" s="106">
        <f t="shared" si="22"/>
        <v>5748.0251472953214</v>
      </c>
      <c r="M317" s="106"/>
      <c r="N317" s="106">
        <v>424.3055555555556</v>
      </c>
      <c r="O317" s="106">
        <v>4243.0555555555557</v>
      </c>
      <c r="P317" s="106">
        <v>1080.6640361842103</v>
      </c>
      <c r="Q317" s="106"/>
      <c r="R317" s="106">
        <f t="shared" si="23"/>
        <v>41338.775147295324</v>
      </c>
      <c r="S317" s="106">
        <f t="shared" si="24"/>
        <v>41338.775147295324</v>
      </c>
      <c r="T317" s="106" t="s">
        <v>1232</v>
      </c>
    </row>
    <row r="318" spans="1:20" ht="15.75" thickBot="1">
      <c r="A318" s="239" t="s">
        <v>1279</v>
      </c>
      <c r="B318" s="114">
        <v>1</v>
      </c>
      <c r="C318" s="106">
        <f t="shared" si="20"/>
        <v>27992</v>
      </c>
      <c r="D318" s="106">
        <f t="shared" si="21"/>
        <v>33143.39436888889</v>
      </c>
      <c r="E318" s="106">
        <v>27992</v>
      </c>
      <c r="F318" s="106">
        <v>0</v>
      </c>
      <c r="G318" s="106">
        <v>0</v>
      </c>
      <c r="H318" s="106">
        <v>0</v>
      </c>
      <c r="I318" s="106">
        <v>2939.16</v>
      </c>
      <c r="J318" s="106">
        <v>839.75999999999988</v>
      </c>
      <c r="K318" s="106">
        <v>839.75999999999988</v>
      </c>
      <c r="L318" s="106">
        <f t="shared" si="22"/>
        <v>5151.3943688888885</v>
      </c>
      <c r="M318" s="106"/>
      <c r="N318" s="106">
        <v>388.77777777777783</v>
      </c>
      <c r="O318" s="106">
        <v>3887.7777777777778</v>
      </c>
      <c r="P318" s="106">
        <v>874.83881333333295</v>
      </c>
      <c r="Q318" s="106"/>
      <c r="R318" s="106">
        <f t="shared" si="23"/>
        <v>37762.074368888883</v>
      </c>
      <c r="S318" s="106">
        <f t="shared" si="24"/>
        <v>37762.074368888883</v>
      </c>
      <c r="T318" s="106" t="s">
        <v>1232</v>
      </c>
    </row>
    <row r="319" spans="1:20" ht="15.75" thickBot="1">
      <c r="A319" s="239" t="s">
        <v>1279</v>
      </c>
      <c r="B319" s="114">
        <v>1</v>
      </c>
      <c r="C319" s="106">
        <f t="shared" si="20"/>
        <v>23992</v>
      </c>
      <c r="D319" s="106">
        <f t="shared" si="21"/>
        <v>28401.616591111109</v>
      </c>
      <c r="E319" s="106">
        <v>23992</v>
      </c>
      <c r="F319" s="106">
        <v>0</v>
      </c>
      <c r="G319" s="106">
        <v>0</v>
      </c>
      <c r="H319" s="106">
        <v>0</v>
      </c>
      <c r="I319" s="106">
        <v>2519.16</v>
      </c>
      <c r="J319" s="106">
        <v>719.75999999999988</v>
      </c>
      <c r="K319" s="106">
        <v>719.75999999999988</v>
      </c>
      <c r="L319" s="106">
        <f t="shared" si="22"/>
        <v>4409.6165911111111</v>
      </c>
      <c r="M319" s="106"/>
      <c r="N319" s="106">
        <v>333.22222222222223</v>
      </c>
      <c r="O319" s="106">
        <v>3332.2222222222222</v>
      </c>
      <c r="P319" s="106">
        <v>744.17214666666666</v>
      </c>
      <c r="Q319" s="106"/>
      <c r="R319" s="106">
        <f t="shared" si="23"/>
        <v>32360.29659111111</v>
      </c>
      <c r="S319" s="106">
        <f t="shared" si="24"/>
        <v>32360.29659111111</v>
      </c>
      <c r="T319" s="106" t="s">
        <v>1232</v>
      </c>
    </row>
    <row r="320" spans="1:20" ht="15.75" thickBot="1">
      <c r="A320" s="239" t="s">
        <v>1279</v>
      </c>
      <c r="B320" s="114">
        <v>1</v>
      </c>
      <c r="C320" s="106">
        <f t="shared" si="20"/>
        <v>30550</v>
      </c>
      <c r="D320" s="106">
        <f t="shared" si="21"/>
        <v>36298.025147295324</v>
      </c>
      <c r="E320" s="106">
        <v>30550</v>
      </c>
      <c r="F320" s="106">
        <v>0</v>
      </c>
      <c r="G320" s="106">
        <v>0</v>
      </c>
      <c r="H320" s="106">
        <v>0</v>
      </c>
      <c r="I320" s="106">
        <v>3207.75</v>
      </c>
      <c r="J320" s="106">
        <v>916.5</v>
      </c>
      <c r="K320" s="106">
        <v>916.5</v>
      </c>
      <c r="L320" s="106">
        <f t="shared" si="22"/>
        <v>5748.0251472953214</v>
      </c>
      <c r="M320" s="106"/>
      <c r="N320" s="106">
        <v>424.3055555555556</v>
      </c>
      <c r="O320" s="106">
        <v>4243.0555555555557</v>
      </c>
      <c r="P320" s="106">
        <v>1080.6640361842103</v>
      </c>
      <c r="Q320" s="106"/>
      <c r="R320" s="106">
        <f t="shared" si="23"/>
        <v>41338.775147295324</v>
      </c>
      <c r="S320" s="106">
        <f t="shared" si="24"/>
        <v>41338.775147295324</v>
      </c>
      <c r="T320" s="106" t="s">
        <v>1232</v>
      </c>
    </row>
    <row r="321" spans="1:20" ht="15.75" thickBot="1">
      <c r="A321" s="239" t="s">
        <v>1279</v>
      </c>
      <c r="B321" s="114">
        <v>1</v>
      </c>
      <c r="C321" s="106">
        <f t="shared" si="20"/>
        <v>30550</v>
      </c>
      <c r="D321" s="106">
        <f t="shared" si="21"/>
        <v>36298.025147295324</v>
      </c>
      <c r="E321" s="106">
        <v>30550</v>
      </c>
      <c r="F321" s="106">
        <v>0</v>
      </c>
      <c r="G321" s="106">
        <v>0</v>
      </c>
      <c r="H321" s="106">
        <v>0</v>
      </c>
      <c r="I321" s="106">
        <v>3207.75</v>
      </c>
      <c r="J321" s="106">
        <v>916.5</v>
      </c>
      <c r="K321" s="106">
        <v>916.5</v>
      </c>
      <c r="L321" s="106">
        <f t="shared" si="22"/>
        <v>5748.0251472953214</v>
      </c>
      <c r="M321" s="106"/>
      <c r="N321" s="106">
        <v>424.3055555555556</v>
      </c>
      <c r="O321" s="106">
        <v>4243.0555555555557</v>
      </c>
      <c r="P321" s="106">
        <v>1080.6640361842103</v>
      </c>
      <c r="Q321" s="106"/>
      <c r="R321" s="106">
        <f t="shared" si="23"/>
        <v>41338.775147295324</v>
      </c>
      <c r="S321" s="106">
        <f t="shared" si="24"/>
        <v>41338.775147295324</v>
      </c>
      <c r="T321" s="106" t="s">
        <v>1232</v>
      </c>
    </row>
    <row r="322" spans="1:20" ht="15.75" thickBot="1">
      <c r="A322" s="239" t="s">
        <v>1279</v>
      </c>
      <c r="B322" s="114">
        <v>1</v>
      </c>
      <c r="C322" s="106">
        <f t="shared" si="20"/>
        <v>23992</v>
      </c>
      <c r="D322" s="106">
        <f t="shared" si="21"/>
        <v>28401.616591111109</v>
      </c>
      <c r="E322" s="106">
        <v>23992</v>
      </c>
      <c r="F322" s="106">
        <v>0</v>
      </c>
      <c r="G322" s="106">
        <v>0</v>
      </c>
      <c r="H322" s="106">
        <v>0</v>
      </c>
      <c r="I322" s="106">
        <v>2519.16</v>
      </c>
      <c r="J322" s="106">
        <v>719.75999999999988</v>
      </c>
      <c r="K322" s="106">
        <v>719.75999999999988</v>
      </c>
      <c r="L322" s="106">
        <f t="shared" si="22"/>
        <v>4409.6165911111111</v>
      </c>
      <c r="M322" s="106"/>
      <c r="N322" s="106">
        <v>333.22222222222223</v>
      </c>
      <c r="O322" s="106">
        <v>3332.2222222222222</v>
      </c>
      <c r="P322" s="106">
        <v>744.17214666666666</v>
      </c>
      <c r="Q322" s="106"/>
      <c r="R322" s="106">
        <f t="shared" si="23"/>
        <v>32360.29659111111</v>
      </c>
      <c r="S322" s="106">
        <f t="shared" si="24"/>
        <v>32360.29659111111</v>
      </c>
      <c r="T322" s="106" t="s">
        <v>1232</v>
      </c>
    </row>
    <row r="323" spans="1:20" ht="15.75" thickBot="1">
      <c r="A323" s="239" t="s">
        <v>1279</v>
      </c>
      <c r="B323" s="114">
        <v>1</v>
      </c>
      <c r="C323" s="106">
        <f t="shared" si="20"/>
        <v>27992</v>
      </c>
      <c r="D323" s="106">
        <f t="shared" si="21"/>
        <v>33143.39436888889</v>
      </c>
      <c r="E323" s="106">
        <v>27992</v>
      </c>
      <c r="F323" s="106">
        <v>0</v>
      </c>
      <c r="G323" s="106">
        <v>0</v>
      </c>
      <c r="H323" s="106">
        <v>0</v>
      </c>
      <c r="I323" s="106">
        <v>2939.16</v>
      </c>
      <c r="J323" s="106">
        <v>839.75999999999988</v>
      </c>
      <c r="K323" s="106">
        <v>839.75999999999988</v>
      </c>
      <c r="L323" s="106">
        <f t="shared" si="22"/>
        <v>5151.3943688888885</v>
      </c>
      <c r="M323" s="106"/>
      <c r="N323" s="106">
        <v>388.77777777777783</v>
      </c>
      <c r="O323" s="106">
        <v>3887.7777777777778</v>
      </c>
      <c r="P323" s="106">
        <v>874.83881333333295</v>
      </c>
      <c r="Q323" s="106"/>
      <c r="R323" s="106">
        <f t="shared" si="23"/>
        <v>37762.074368888883</v>
      </c>
      <c r="S323" s="106">
        <f t="shared" si="24"/>
        <v>37762.074368888883</v>
      </c>
      <c r="T323" s="106" t="s">
        <v>1232</v>
      </c>
    </row>
    <row r="324" spans="1:20" ht="15.75" thickBot="1">
      <c r="A324" s="239" t="s">
        <v>1279</v>
      </c>
      <c r="B324" s="114">
        <v>1</v>
      </c>
      <c r="C324" s="106">
        <f t="shared" si="20"/>
        <v>37575</v>
      </c>
      <c r="D324" s="106">
        <f t="shared" si="21"/>
        <v>44830.782500000001</v>
      </c>
      <c r="E324" s="106">
        <v>37575</v>
      </c>
      <c r="F324" s="106">
        <v>0</v>
      </c>
      <c r="G324" s="106">
        <v>0</v>
      </c>
      <c r="H324" s="106">
        <v>0</v>
      </c>
      <c r="I324" s="106">
        <v>3945.375</v>
      </c>
      <c r="J324" s="106">
        <v>1127.25</v>
      </c>
      <c r="K324" s="106">
        <v>1127.25</v>
      </c>
      <c r="L324" s="106">
        <f t="shared" si="22"/>
        <v>7255.7825000000003</v>
      </c>
      <c r="M324" s="106"/>
      <c r="N324" s="106">
        <v>521.875</v>
      </c>
      <c r="O324" s="106">
        <v>5218.75</v>
      </c>
      <c r="P324" s="106">
        <v>1515.1575000000003</v>
      </c>
      <c r="Q324" s="106"/>
      <c r="R324" s="106">
        <f t="shared" si="23"/>
        <v>51030.657500000001</v>
      </c>
      <c r="S324" s="106">
        <f t="shared" si="24"/>
        <v>51030.657500000001</v>
      </c>
      <c r="T324" s="106" t="s">
        <v>1232</v>
      </c>
    </row>
    <row r="325" spans="1:20" ht="15.75" thickBot="1">
      <c r="A325" s="239" t="s">
        <v>1279</v>
      </c>
      <c r="B325" s="114">
        <v>4</v>
      </c>
      <c r="C325" s="106">
        <f t="shared" si="20"/>
        <v>27271</v>
      </c>
      <c r="D325" s="106">
        <f t="shared" si="21"/>
        <v>32349.820869203217</v>
      </c>
      <c r="E325" s="106">
        <v>27271</v>
      </c>
      <c r="F325" s="106">
        <v>0</v>
      </c>
      <c r="G325" s="106">
        <v>0</v>
      </c>
      <c r="H325" s="106">
        <v>0</v>
      </c>
      <c r="I325" s="106">
        <v>2863.4549999999999</v>
      </c>
      <c r="J325" s="106">
        <v>818.13</v>
      </c>
      <c r="K325" s="106">
        <v>818.13</v>
      </c>
      <c r="L325" s="106">
        <f t="shared" si="22"/>
        <v>5078.8208692032167</v>
      </c>
      <c r="M325" s="106"/>
      <c r="N325" s="106">
        <v>378.76388888888891</v>
      </c>
      <c r="O325" s="106">
        <v>3787.6388888888891</v>
      </c>
      <c r="P325" s="106">
        <v>912.41809142543843</v>
      </c>
      <c r="Q325" s="106"/>
      <c r="R325" s="106">
        <f t="shared" si="23"/>
        <v>36849.535869203217</v>
      </c>
      <c r="S325" s="106">
        <f t="shared" si="24"/>
        <v>147398.14347681287</v>
      </c>
      <c r="T325" s="106" t="s">
        <v>1232</v>
      </c>
    </row>
    <row r="326" spans="1:20" ht="15.75" thickBot="1">
      <c r="A326" s="239" t="s">
        <v>1279</v>
      </c>
      <c r="B326" s="114">
        <v>2</v>
      </c>
      <c r="C326" s="106">
        <f t="shared" si="20"/>
        <v>37575</v>
      </c>
      <c r="D326" s="106">
        <f t="shared" si="21"/>
        <v>44830.782500000001</v>
      </c>
      <c r="E326" s="106">
        <v>37575</v>
      </c>
      <c r="F326" s="106">
        <v>0</v>
      </c>
      <c r="G326" s="106">
        <v>0</v>
      </c>
      <c r="H326" s="106">
        <v>0</v>
      </c>
      <c r="I326" s="106">
        <v>3945.375</v>
      </c>
      <c r="J326" s="106">
        <v>1127.25</v>
      </c>
      <c r="K326" s="106">
        <v>1127.25</v>
      </c>
      <c r="L326" s="106">
        <f t="shared" si="22"/>
        <v>7255.7825000000003</v>
      </c>
      <c r="M326" s="106"/>
      <c r="N326" s="106">
        <v>521.875</v>
      </c>
      <c r="O326" s="106">
        <v>5218.75</v>
      </c>
      <c r="P326" s="106">
        <v>1515.1575000000003</v>
      </c>
      <c r="Q326" s="106"/>
      <c r="R326" s="106">
        <f t="shared" si="23"/>
        <v>51030.657500000001</v>
      </c>
      <c r="S326" s="106">
        <f t="shared" si="24"/>
        <v>102061.315</v>
      </c>
      <c r="T326" s="106" t="s">
        <v>1232</v>
      </c>
    </row>
    <row r="327" spans="1:20" ht="15.75" thickBot="1">
      <c r="A327" s="239" t="s">
        <v>1279</v>
      </c>
      <c r="B327" s="114">
        <v>2</v>
      </c>
      <c r="C327" s="106">
        <f t="shared" ref="C327:C390" si="25">E327</f>
        <v>30496</v>
      </c>
      <c r="D327" s="106">
        <f t="shared" ref="D327:D390" si="26">E327+L327</f>
        <v>36254.796767777778</v>
      </c>
      <c r="E327" s="106">
        <v>30496</v>
      </c>
      <c r="F327" s="106">
        <v>0</v>
      </c>
      <c r="G327" s="106">
        <v>0</v>
      </c>
      <c r="H327" s="106">
        <v>0</v>
      </c>
      <c r="I327" s="106">
        <v>3202.08</v>
      </c>
      <c r="J327" s="106">
        <v>914.88</v>
      </c>
      <c r="K327" s="106">
        <v>914.88</v>
      </c>
      <c r="L327" s="106">
        <f t="shared" ref="L327:L390" si="27">N327+O327+P327</f>
        <v>5758.7967677777779</v>
      </c>
      <c r="M327" s="106"/>
      <c r="N327" s="106">
        <v>423.5555555555556</v>
      </c>
      <c r="O327" s="106">
        <v>4235.5555555555557</v>
      </c>
      <c r="P327" s="106">
        <v>1099.6856566666663</v>
      </c>
      <c r="Q327" s="106"/>
      <c r="R327" s="106">
        <f t="shared" ref="R327:R390" si="28">E327+F327+G327+I327+J327+K327+L327+Q327+H327</f>
        <v>41286.636767777774</v>
      </c>
      <c r="S327" s="106">
        <f t="shared" ref="S327:S390" si="29">R327*B327</f>
        <v>82573.273535555549</v>
      </c>
      <c r="T327" s="106" t="s">
        <v>1232</v>
      </c>
    </row>
    <row r="328" spans="1:20" ht="15.75" thickBot="1">
      <c r="A328" s="239" t="s">
        <v>1279</v>
      </c>
      <c r="B328" s="114">
        <v>4</v>
      </c>
      <c r="C328" s="106">
        <f t="shared" si="25"/>
        <v>34062.5</v>
      </c>
      <c r="D328" s="106">
        <f t="shared" si="26"/>
        <v>40564.403823647663</v>
      </c>
      <c r="E328" s="106">
        <v>34062.5</v>
      </c>
      <c r="F328" s="106">
        <v>0</v>
      </c>
      <c r="G328" s="106">
        <v>0</v>
      </c>
      <c r="H328" s="106">
        <v>0</v>
      </c>
      <c r="I328" s="106">
        <v>3576.5625</v>
      </c>
      <c r="J328" s="106">
        <v>1021.875</v>
      </c>
      <c r="K328" s="106">
        <v>1021.875</v>
      </c>
      <c r="L328" s="106">
        <f t="shared" si="27"/>
        <v>6501.9038236476617</v>
      </c>
      <c r="M328" s="106"/>
      <c r="N328" s="106">
        <v>473.09027777777783</v>
      </c>
      <c r="O328" s="106">
        <v>4730.9027777777783</v>
      </c>
      <c r="P328" s="106">
        <v>1297.9107680921052</v>
      </c>
      <c r="Q328" s="106"/>
      <c r="R328" s="106">
        <f t="shared" si="28"/>
        <v>46184.716323647663</v>
      </c>
      <c r="S328" s="106">
        <f t="shared" si="29"/>
        <v>184738.86529459065</v>
      </c>
      <c r="T328" s="106" t="s">
        <v>1232</v>
      </c>
    </row>
    <row r="329" spans="1:20" ht="15.75" thickBot="1">
      <c r="A329" s="239" t="s">
        <v>1279</v>
      </c>
      <c r="B329" s="114">
        <v>1</v>
      </c>
      <c r="C329" s="106">
        <f t="shared" si="25"/>
        <v>30550</v>
      </c>
      <c r="D329" s="106">
        <f t="shared" si="26"/>
        <v>36298.025147295324</v>
      </c>
      <c r="E329" s="106">
        <v>30550</v>
      </c>
      <c r="F329" s="106">
        <v>0</v>
      </c>
      <c r="G329" s="106">
        <v>0</v>
      </c>
      <c r="H329" s="106">
        <v>0</v>
      </c>
      <c r="I329" s="106">
        <v>3207.75</v>
      </c>
      <c r="J329" s="106">
        <v>916.5</v>
      </c>
      <c r="K329" s="106">
        <v>916.5</v>
      </c>
      <c r="L329" s="106">
        <f t="shared" si="27"/>
        <v>5748.0251472953214</v>
      </c>
      <c r="M329" s="106"/>
      <c r="N329" s="106">
        <v>424.3055555555556</v>
      </c>
      <c r="O329" s="106">
        <v>4243.0555555555557</v>
      </c>
      <c r="P329" s="106">
        <v>1080.6640361842103</v>
      </c>
      <c r="Q329" s="106"/>
      <c r="R329" s="106">
        <f t="shared" si="28"/>
        <v>41338.775147295324</v>
      </c>
      <c r="S329" s="106">
        <f t="shared" si="29"/>
        <v>41338.775147295324</v>
      </c>
      <c r="T329" s="106" t="s">
        <v>1232</v>
      </c>
    </row>
    <row r="330" spans="1:20" ht="15.75" thickBot="1">
      <c r="A330" s="239" t="s">
        <v>1279</v>
      </c>
      <c r="B330" s="114">
        <v>1</v>
      </c>
      <c r="C330" s="106">
        <f t="shared" si="25"/>
        <v>37575</v>
      </c>
      <c r="D330" s="106">
        <f t="shared" si="26"/>
        <v>44830.782500000001</v>
      </c>
      <c r="E330" s="106">
        <v>37575</v>
      </c>
      <c r="F330" s="106">
        <v>0</v>
      </c>
      <c r="G330" s="106">
        <v>0</v>
      </c>
      <c r="H330" s="106">
        <v>0</v>
      </c>
      <c r="I330" s="106">
        <v>3945.375</v>
      </c>
      <c r="J330" s="106">
        <v>1127.25</v>
      </c>
      <c r="K330" s="106">
        <v>1127.25</v>
      </c>
      <c r="L330" s="106">
        <f t="shared" si="27"/>
        <v>7255.7825000000003</v>
      </c>
      <c r="M330" s="106"/>
      <c r="N330" s="106">
        <v>521.875</v>
      </c>
      <c r="O330" s="106">
        <v>5218.75</v>
      </c>
      <c r="P330" s="106">
        <v>1515.1575000000003</v>
      </c>
      <c r="Q330" s="106"/>
      <c r="R330" s="106">
        <f t="shared" si="28"/>
        <v>51030.657500000001</v>
      </c>
      <c r="S330" s="106">
        <f t="shared" si="29"/>
        <v>51030.657500000001</v>
      </c>
      <c r="T330" s="106" t="s">
        <v>1232</v>
      </c>
    </row>
    <row r="331" spans="1:20" ht="15.75" thickBot="1">
      <c r="A331" s="239" t="s">
        <v>1279</v>
      </c>
      <c r="B331" s="114">
        <v>1</v>
      </c>
      <c r="C331" s="106">
        <f t="shared" si="25"/>
        <v>44762</v>
      </c>
      <c r="D331" s="106">
        <f t="shared" si="26"/>
        <v>53415.25472222222</v>
      </c>
      <c r="E331" s="106">
        <v>44762</v>
      </c>
      <c r="F331" s="106">
        <v>0</v>
      </c>
      <c r="G331" s="106">
        <v>0</v>
      </c>
      <c r="H331" s="106">
        <v>0</v>
      </c>
      <c r="I331" s="106">
        <v>4700.0099999999993</v>
      </c>
      <c r="J331" s="106">
        <v>1342.86</v>
      </c>
      <c r="K331" s="106">
        <v>1342.86</v>
      </c>
      <c r="L331" s="106">
        <f t="shared" si="27"/>
        <v>8653.254722222222</v>
      </c>
      <c r="M331" s="106"/>
      <c r="N331" s="106">
        <v>621.69444444444446</v>
      </c>
      <c r="O331" s="106">
        <v>6216.9444444444443</v>
      </c>
      <c r="P331" s="106">
        <v>1814.6158333333333</v>
      </c>
      <c r="Q331" s="106"/>
      <c r="R331" s="106">
        <f t="shared" si="28"/>
        <v>60800.984722222223</v>
      </c>
      <c r="S331" s="106">
        <f t="shared" si="29"/>
        <v>60800.984722222223</v>
      </c>
      <c r="T331" s="106" t="s">
        <v>1232</v>
      </c>
    </row>
    <row r="332" spans="1:20" ht="15.75" thickBot="1">
      <c r="A332" s="239" t="s">
        <v>1279</v>
      </c>
      <c r="B332" s="114">
        <v>1</v>
      </c>
      <c r="C332" s="106">
        <f t="shared" si="25"/>
        <v>37575</v>
      </c>
      <c r="D332" s="106">
        <f t="shared" si="26"/>
        <v>44830.782500000001</v>
      </c>
      <c r="E332" s="106">
        <v>37575</v>
      </c>
      <c r="F332" s="106">
        <v>0</v>
      </c>
      <c r="G332" s="106">
        <v>0</v>
      </c>
      <c r="H332" s="106">
        <v>0</v>
      </c>
      <c r="I332" s="106">
        <v>3945.375</v>
      </c>
      <c r="J332" s="106">
        <v>1127.25</v>
      </c>
      <c r="K332" s="106">
        <v>1127.25</v>
      </c>
      <c r="L332" s="106">
        <f t="shared" si="27"/>
        <v>7255.7825000000003</v>
      </c>
      <c r="M332" s="106"/>
      <c r="N332" s="106">
        <v>521.875</v>
      </c>
      <c r="O332" s="106">
        <v>5218.75</v>
      </c>
      <c r="P332" s="106">
        <v>1515.1575000000003</v>
      </c>
      <c r="Q332" s="106"/>
      <c r="R332" s="106">
        <f t="shared" si="28"/>
        <v>51030.657500000001</v>
      </c>
      <c r="S332" s="106">
        <f t="shared" si="29"/>
        <v>51030.657500000001</v>
      </c>
      <c r="T332" s="106" t="s">
        <v>1232</v>
      </c>
    </row>
    <row r="333" spans="1:20" ht="15.75" thickBot="1">
      <c r="A333" s="239" t="s">
        <v>1279</v>
      </c>
      <c r="B333" s="114">
        <v>1</v>
      </c>
      <c r="C333" s="106">
        <f t="shared" si="25"/>
        <v>33000</v>
      </c>
      <c r="D333" s="106">
        <f t="shared" si="26"/>
        <v>39366.199166666665</v>
      </c>
      <c r="E333" s="106">
        <v>33000</v>
      </c>
      <c r="F333" s="106">
        <v>0</v>
      </c>
      <c r="G333" s="106">
        <v>0</v>
      </c>
      <c r="H333" s="106">
        <v>0</v>
      </c>
      <c r="I333" s="106">
        <v>3465</v>
      </c>
      <c r="J333" s="106">
        <v>990</v>
      </c>
      <c r="K333" s="106">
        <v>990</v>
      </c>
      <c r="L333" s="106">
        <f t="shared" si="27"/>
        <v>6366.1991666666654</v>
      </c>
      <c r="M333" s="106"/>
      <c r="N333" s="106">
        <v>458.33333333333331</v>
      </c>
      <c r="O333" s="106">
        <v>4583.333333333333</v>
      </c>
      <c r="P333" s="106">
        <v>1324.5324999999996</v>
      </c>
      <c r="Q333" s="106"/>
      <c r="R333" s="106">
        <f t="shared" si="28"/>
        <v>44811.199166666665</v>
      </c>
      <c r="S333" s="106">
        <f t="shared" si="29"/>
        <v>44811.199166666665</v>
      </c>
      <c r="T333" s="106" t="s">
        <v>1232</v>
      </c>
    </row>
    <row r="334" spans="1:20" ht="15.75" thickBot="1">
      <c r="A334" s="239" t="s">
        <v>1279</v>
      </c>
      <c r="B334" s="114">
        <v>2</v>
      </c>
      <c r="C334" s="106">
        <f t="shared" si="25"/>
        <v>37562.5</v>
      </c>
      <c r="D334" s="106">
        <f t="shared" si="26"/>
        <v>44815.851944444446</v>
      </c>
      <c r="E334" s="106">
        <v>37562.5</v>
      </c>
      <c r="F334" s="106">
        <v>0</v>
      </c>
      <c r="G334" s="106">
        <v>0</v>
      </c>
      <c r="H334" s="106">
        <v>0</v>
      </c>
      <c r="I334" s="106">
        <v>3944.0625</v>
      </c>
      <c r="J334" s="106">
        <v>1126.875</v>
      </c>
      <c r="K334" s="106">
        <v>1126.875</v>
      </c>
      <c r="L334" s="106">
        <f t="shared" si="27"/>
        <v>7253.3519444444455</v>
      </c>
      <c r="M334" s="106"/>
      <c r="N334" s="106">
        <v>521.70138888888891</v>
      </c>
      <c r="O334" s="106">
        <v>5217.0138888888896</v>
      </c>
      <c r="P334" s="106">
        <v>1514.6366666666672</v>
      </c>
      <c r="Q334" s="106"/>
      <c r="R334" s="106">
        <f t="shared" si="28"/>
        <v>51013.664444444446</v>
      </c>
      <c r="S334" s="106">
        <f t="shared" si="29"/>
        <v>102027.32888888889</v>
      </c>
      <c r="T334" s="106" t="s">
        <v>1232</v>
      </c>
    </row>
    <row r="335" spans="1:20" ht="15.75" thickBot="1">
      <c r="A335" s="239" t="s">
        <v>1279</v>
      </c>
      <c r="B335" s="114">
        <v>1</v>
      </c>
      <c r="C335" s="106">
        <f t="shared" si="25"/>
        <v>33000</v>
      </c>
      <c r="D335" s="106">
        <f t="shared" si="26"/>
        <v>39366.199166666665</v>
      </c>
      <c r="E335" s="106">
        <v>33000</v>
      </c>
      <c r="F335" s="106">
        <v>0</v>
      </c>
      <c r="G335" s="106">
        <v>0</v>
      </c>
      <c r="H335" s="106">
        <v>0</v>
      </c>
      <c r="I335" s="106">
        <v>3465</v>
      </c>
      <c r="J335" s="106">
        <v>990</v>
      </c>
      <c r="K335" s="106">
        <v>990</v>
      </c>
      <c r="L335" s="106">
        <f t="shared" si="27"/>
        <v>6366.1991666666654</v>
      </c>
      <c r="M335" s="106"/>
      <c r="N335" s="106">
        <v>458.33333333333331</v>
      </c>
      <c r="O335" s="106">
        <v>4583.333333333333</v>
      </c>
      <c r="P335" s="106">
        <v>1324.5324999999996</v>
      </c>
      <c r="Q335" s="106"/>
      <c r="R335" s="106">
        <f t="shared" si="28"/>
        <v>44811.199166666665</v>
      </c>
      <c r="S335" s="106">
        <f t="shared" si="29"/>
        <v>44811.199166666665</v>
      </c>
      <c r="T335" s="106" t="s">
        <v>1232</v>
      </c>
    </row>
    <row r="336" spans="1:20" ht="15.75" thickBot="1">
      <c r="A336" s="239" t="s">
        <v>1279</v>
      </c>
      <c r="B336" s="114">
        <v>1</v>
      </c>
      <c r="C336" s="106">
        <f t="shared" si="25"/>
        <v>23992</v>
      </c>
      <c r="D336" s="106">
        <f t="shared" si="26"/>
        <v>28401.616591111109</v>
      </c>
      <c r="E336" s="106">
        <v>23992</v>
      </c>
      <c r="F336" s="106">
        <v>0</v>
      </c>
      <c r="G336" s="106">
        <v>0</v>
      </c>
      <c r="H336" s="106">
        <v>0</v>
      </c>
      <c r="I336" s="106">
        <v>2519.16</v>
      </c>
      <c r="J336" s="106">
        <v>719.75999999999988</v>
      </c>
      <c r="K336" s="106">
        <v>719.75999999999988</v>
      </c>
      <c r="L336" s="106">
        <f t="shared" si="27"/>
        <v>4409.6165911111111</v>
      </c>
      <c r="M336" s="106"/>
      <c r="N336" s="106">
        <v>333.22222222222223</v>
      </c>
      <c r="O336" s="106">
        <v>3332.2222222222222</v>
      </c>
      <c r="P336" s="106">
        <v>744.17214666666666</v>
      </c>
      <c r="Q336" s="106"/>
      <c r="R336" s="106">
        <f t="shared" si="28"/>
        <v>32360.29659111111</v>
      </c>
      <c r="S336" s="106">
        <f t="shared" si="29"/>
        <v>32360.29659111111</v>
      </c>
      <c r="T336" s="106" t="s">
        <v>1232</v>
      </c>
    </row>
    <row r="337" spans="1:20" ht="15.75" thickBot="1">
      <c r="A337" s="239" t="s">
        <v>1501</v>
      </c>
      <c r="B337" s="114">
        <v>1</v>
      </c>
      <c r="C337" s="106">
        <f t="shared" si="25"/>
        <v>34636.089999999997</v>
      </c>
      <c r="D337" s="106">
        <f t="shared" si="26"/>
        <v>41320.417777777773</v>
      </c>
      <c r="E337" s="106">
        <v>34636.089999999997</v>
      </c>
      <c r="F337" s="106">
        <v>258.33333333333331</v>
      </c>
      <c r="G337" s="106">
        <v>1000</v>
      </c>
      <c r="H337" s="106">
        <v>50</v>
      </c>
      <c r="I337" s="106">
        <v>3636.7894499999998</v>
      </c>
      <c r="J337" s="106">
        <v>1039.0826999999999</v>
      </c>
      <c r="K337" s="106">
        <v>1039.0826999999999</v>
      </c>
      <c r="L337" s="106">
        <f t="shared" si="27"/>
        <v>6684.3277777777776</v>
      </c>
      <c r="M337" s="106"/>
      <c r="N337" s="106">
        <v>481.05680555555551</v>
      </c>
      <c r="O337" s="106">
        <v>4810.5680555555546</v>
      </c>
      <c r="P337" s="106">
        <v>1392.7029166666669</v>
      </c>
      <c r="Q337" s="106"/>
      <c r="R337" s="106">
        <f t="shared" si="28"/>
        <v>48343.705961111104</v>
      </c>
      <c r="S337" s="106">
        <f t="shared" si="29"/>
        <v>48343.705961111104</v>
      </c>
      <c r="T337" s="106" t="s">
        <v>1236</v>
      </c>
    </row>
    <row r="338" spans="1:20" ht="23.25" thickBot="1">
      <c r="A338" s="239" t="s">
        <v>1280</v>
      </c>
      <c r="B338" s="114">
        <v>1</v>
      </c>
      <c r="C338" s="106">
        <f t="shared" si="25"/>
        <v>30550</v>
      </c>
      <c r="D338" s="106">
        <f t="shared" si="26"/>
        <v>36298.025147295324</v>
      </c>
      <c r="E338" s="106">
        <v>30550</v>
      </c>
      <c r="F338" s="106">
        <v>0</v>
      </c>
      <c r="G338" s="106">
        <v>0</v>
      </c>
      <c r="H338" s="106">
        <v>0</v>
      </c>
      <c r="I338" s="106">
        <v>3207.75</v>
      </c>
      <c r="J338" s="106">
        <v>916.5</v>
      </c>
      <c r="K338" s="106">
        <v>916.5</v>
      </c>
      <c r="L338" s="106">
        <f t="shared" si="27"/>
        <v>5748.0251472953214</v>
      </c>
      <c r="M338" s="106"/>
      <c r="N338" s="106">
        <v>424.3055555555556</v>
      </c>
      <c r="O338" s="106">
        <v>4243.0555555555557</v>
      </c>
      <c r="P338" s="106">
        <v>1080.6640361842103</v>
      </c>
      <c r="Q338" s="106"/>
      <c r="R338" s="106">
        <f t="shared" si="28"/>
        <v>41338.775147295324</v>
      </c>
      <c r="S338" s="106">
        <f t="shared" si="29"/>
        <v>41338.775147295324</v>
      </c>
      <c r="T338" s="106" t="s">
        <v>1232</v>
      </c>
    </row>
    <row r="339" spans="1:20" ht="34.5" thickBot="1">
      <c r="A339" s="239" t="s">
        <v>1281</v>
      </c>
      <c r="B339" s="114">
        <v>1</v>
      </c>
      <c r="C339" s="106">
        <f t="shared" si="25"/>
        <v>30550</v>
      </c>
      <c r="D339" s="106">
        <f t="shared" si="26"/>
        <v>36298.025147295324</v>
      </c>
      <c r="E339" s="106">
        <v>30550</v>
      </c>
      <c r="F339" s="106">
        <v>0</v>
      </c>
      <c r="G339" s="106">
        <v>0</v>
      </c>
      <c r="H339" s="106">
        <v>0</v>
      </c>
      <c r="I339" s="106">
        <v>3207.75</v>
      </c>
      <c r="J339" s="106">
        <v>916.5</v>
      </c>
      <c r="K339" s="106">
        <v>916.5</v>
      </c>
      <c r="L339" s="106">
        <f t="shared" si="27"/>
        <v>5748.0251472953214</v>
      </c>
      <c r="M339" s="106"/>
      <c r="N339" s="106">
        <v>424.3055555555556</v>
      </c>
      <c r="O339" s="106">
        <v>4243.0555555555557</v>
      </c>
      <c r="P339" s="106">
        <v>1080.6640361842103</v>
      </c>
      <c r="Q339" s="106"/>
      <c r="R339" s="106">
        <f t="shared" si="28"/>
        <v>41338.775147295324</v>
      </c>
      <c r="S339" s="106">
        <f t="shared" si="29"/>
        <v>41338.775147295324</v>
      </c>
      <c r="T339" s="106" t="s">
        <v>1232</v>
      </c>
    </row>
    <row r="340" spans="1:20" ht="34.5" thickBot="1">
      <c r="A340" s="239" t="s">
        <v>1282</v>
      </c>
      <c r="B340" s="114">
        <v>1</v>
      </c>
      <c r="C340" s="106">
        <f t="shared" si="25"/>
        <v>36323.74</v>
      </c>
      <c r="D340" s="106">
        <f t="shared" si="26"/>
        <v>43336.221944444442</v>
      </c>
      <c r="E340" s="106">
        <v>36323.74</v>
      </c>
      <c r="F340" s="106">
        <v>0</v>
      </c>
      <c r="G340" s="106">
        <v>0</v>
      </c>
      <c r="H340" s="106">
        <v>0</v>
      </c>
      <c r="I340" s="106">
        <v>3813.9927000000002</v>
      </c>
      <c r="J340" s="106">
        <v>1089.7121999999999</v>
      </c>
      <c r="K340" s="106">
        <v>1089.7121999999999</v>
      </c>
      <c r="L340" s="106">
        <f t="shared" si="27"/>
        <v>7012.4819444444447</v>
      </c>
      <c r="M340" s="106"/>
      <c r="N340" s="106">
        <v>504.49638888888893</v>
      </c>
      <c r="O340" s="106">
        <v>5044.9638888888885</v>
      </c>
      <c r="P340" s="106">
        <v>1463.0216666666674</v>
      </c>
      <c r="Q340" s="106"/>
      <c r="R340" s="106">
        <f t="shared" si="28"/>
        <v>49329.639044444448</v>
      </c>
      <c r="S340" s="106">
        <f t="shared" si="29"/>
        <v>49329.639044444448</v>
      </c>
      <c r="T340" s="106" t="s">
        <v>1232</v>
      </c>
    </row>
    <row r="341" spans="1:20" ht="23.25" thickBot="1">
      <c r="A341" s="239" t="s">
        <v>1283</v>
      </c>
      <c r="B341" s="114">
        <v>1</v>
      </c>
      <c r="C341" s="106">
        <f t="shared" si="25"/>
        <v>44762</v>
      </c>
      <c r="D341" s="106">
        <f t="shared" si="26"/>
        <v>53415.25472222222</v>
      </c>
      <c r="E341" s="106">
        <v>44762</v>
      </c>
      <c r="F341" s="106">
        <v>0</v>
      </c>
      <c r="G341" s="106">
        <v>0</v>
      </c>
      <c r="H341" s="106">
        <v>0</v>
      </c>
      <c r="I341" s="106">
        <v>4700.0099999999993</v>
      </c>
      <c r="J341" s="106">
        <v>1342.86</v>
      </c>
      <c r="K341" s="106">
        <v>1342.86</v>
      </c>
      <c r="L341" s="106">
        <f t="shared" si="27"/>
        <v>8653.254722222222</v>
      </c>
      <c r="M341" s="106"/>
      <c r="N341" s="106">
        <v>621.69444444444446</v>
      </c>
      <c r="O341" s="106">
        <v>6216.9444444444443</v>
      </c>
      <c r="P341" s="106">
        <v>1814.6158333333333</v>
      </c>
      <c r="Q341" s="106"/>
      <c r="R341" s="106">
        <f t="shared" si="28"/>
        <v>60800.984722222223</v>
      </c>
      <c r="S341" s="106">
        <f t="shared" si="29"/>
        <v>60800.984722222223</v>
      </c>
      <c r="T341" s="106" t="s">
        <v>1232</v>
      </c>
    </row>
    <row r="342" spans="1:20" ht="23.25" thickBot="1">
      <c r="A342" s="239" t="s">
        <v>1283</v>
      </c>
      <c r="B342" s="114">
        <v>1</v>
      </c>
      <c r="C342" s="106">
        <f t="shared" si="25"/>
        <v>44762</v>
      </c>
      <c r="D342" s="106">
        <f t="shared" si="26"/>
        <v>53415.25472222222</v>
      </c>
      <c r="E342" s="106">
        <v>44762</v>
      </c>
      <c r="F342" s="106">
        <v>0</v>
      </c>
      <c r="G342" s="106">
        <v>0</v>
      </c>
      <c r="H342" s="106">
        <v>0</v>
      </c>
      <c r="I342" s="106">
        <v>4700.0099999999993</v>
      </c>
      <c r="J342" s="106">
        <v>1342.86</v>
      </c>
      <c r="K342" s="106">
        <v>1342.86</v>
      </c>
      <c r="L342" s="106">
        <f t="shared" si="27"/>
        <v>8653.254722222222</v>
      </c>
      <c r="M342" s="106"/>
      <c r="N342" s="106">
        <v>621.69444444444446</v>
      </c>
      <c r="O342" s="106">
        <v>6216.9444444444443</v>
      </c>
      <c r="P342" s="106">
        <v>1814.6158333333333</v>
      </c>
      <c r="Q342" s="106"/>
      <c r="R342" s="106">
        <f t="shared" si="28"/>
        <v>60800.984722222223</v>
      </c>
      <c r="S342" s="106">
        <f t="shared" si="29"/>
        <v>60800.984722222223</v>
      </c>
      <c r="T342" s="106" t="s">
        <v>1232</v>
      </c>
    </row>
    <row r="343" spans="1:20" ht="23.25" thickBot="1">
      <c r="A343" s="239" t="s">
        <v>1283</v>
      </c>
      <c r="B343" s="114">
        <v>1</v>
      </c>
      <c r="C343" s="106">
        <f t="shared" si="25"/>
        <v>44762</v>
      </c>
      <c r="D343" s="106">
        <f t="shared" si="26"/>
        <v>53415.25472222222</v>
      </c>
      <c r="E343" s="106">
        <v>44762</v>
      </c>
      <c r="F343" s="106">
        <v>0</v>
      </c>
      <c r="G343" s="106">
        <v>0</v>
      </c>
      <c r="H343" s="106">
        <v>0</v>
      </c>
      <c r="I343" s="106">
        <v>4700.0099999999993</v>
      </c>
      <c r="J343" s="106">
        <v>1342.86</v>
      </c>
      <c r="K343" s="106">
        <v>1342.86</v>
      </c>
      <c r="L343" s="106">
        <f t="shared" si="27"/>
        <v>8653.254722222222</v>
      </c>
      <c r="M343" s="106"/>
      <c r="N343" s="106">
        <v>621.69444444444446</v>
      </c>
      <c r="O343" s="106">
        <v>6216.9444444444443</v>
      </c>
      <c r="P343" s="106">
        <v>1814.6158333333333</v>
      </c>
      <c r="Q343" s="106"/>
      <c r="R343" s="106">
        <f t="shared" si="28"/>
        <v>60800.984722222223</v>
      </c>
      <c r="S343" s="106">
        <f t="shared" si="29"/>
        <v>60800.984722222223</v>
      </c>
      <c r="T343" s="106" t="s">
        <v>1232</v>
      </c>
    </row>
    <row r="344" spans="1:20" ht="23.25" thickBot="1">
      <c r="A344" s="239" t="s">
        <v>1283</v>
      </c>
      <c r="B344" s="114">
        <v>1</v>
      </c>
      <c r="C344" s="106">
        <f t="shared" si="25"/>
        <v>49997</v>
      </c>
      <c r="D344" s="106">
        <f t="shared" si="26"/>
        <v>59668.171388888892</v>
      </c>
      <c r="E344" s="106">
        <v>49997</v>
      </c>
      <c r="F344" s="106">
        <v>0</v>
      </c>
      <c r="G344" s="106">
        <v>0</v>
      </c>
      <c r="H344" s="106">
        <v>0</v>
      </c>
      <c r="I344" s="106">
        <v>5249.6850000000004</v>
      </c>
      <c r="J344" s="106">
        <v>1499.9099999999999</v>
      </c>
      <c r="K344" s="106">
        <v>1499.9099999999999</v>
      </c>
      <c r="L344" s="106">
        <f t="shared" si="27"/>
        <v>9671.171388888888</v>
      </c>
      <c r="M344" s="106"/>
      <c r="N344" s="106">
        <v>694.40277777777771</v>
      </c>
      <c r="O344" s="106">
        <v>6944.0277777777774</v>
      </c>
      <c r="P344" s="106">
        <v>2032.7408333333333</v>
      </c>
      <c r="Q344" s="106"/>
      <c r="R344" s="106">
        <f t="shared" si="28"/>
        <v>67917.676388888896</v>
      </c>
      <c r="S344" s="106">
        <f t="shared" si="29"/>
        <v>67917.676388888896</v>
      </c>
      <c r="T344" s="106" t="s">
        <v>1232</v>
      </c>
    </row>
    <row r="345" spans="1:20" ht="23.25" thickBot="1">
      <c r="A345" s="239" t="s">
        <v>1283</v>
      </c>
      <c r="B345" s="114">
        <v>1</v>
      </c>
      <c r="C345" s="106">
        <f t="shared" si="25"/>
        <v>37575</v>
      </c>
      <c r="D345" s="106">
        <f t="shared" si="26"/>
        <v>44830.782500000001</v>
      </c>
      <c r="E345" s="106">
        <v>37575</v>
      </c>
      <c r="F345" s="106">
        <v>0</v>
      </c>
      <c r="G345" s="106">
        <v>0</v>
      </c>
      <c r="H345" s="106">
        <v>0</v>
      </c>
      <c r="I345" s="106">
        <v>3945.375</v>
      </c>
      <c r="J345" s="106">
        <v>1127.25</v>
      </c>
      <c r="K345" s="106">
        <v>1127.25</v>
      </c>
      <c r="L345" s="106">
        <f t="shared" si="27"/>
        <v>7255.7825000000003</v>
      </c>
      <c r="M345" s="106"/>
      <c r="N345" s="106">
        <v>521.875</v>
      </c>
      <c r="O345" s="106">
        <v>5218.75</v>
      </c>
      <c r="P345" s="106">
        <v>1515.1575000000003</v>
      </c>
      <c r="Q345" s="106"/>
      <c r="R345" s="106">
        <f t="shared" si="28"/>
        <v>51030.657500000001</v>
      </c>
      <c r="S345" s="106">
        <f t="shared" si="29"/>
        <v>51030.657500000001</v>
      </c>
      <c r="T345" s="106" t="s">
        <v>1232</v>
      </c>
    </row>
    <row r="346" spans="1:20" ht="23.25" thickBot="1">
      <c r="A346" s="239" t="s">
        <v>1283</v>
      </c>
      <c r="B346" s="114">
        <v>1</v>
      </c>
      <c r="C346" s="106">
        <f t="shared" si="25"/>
        <v>44762</v>
      </c>
      <c r="D346" s="106">
        <f t="shared" si="26"/>
        <v>53415.25472222222</v>
      </c>
      <c r="E346" s="106">
        <v>44762</v>
      </c>
      <c r="F346" s="106">
        <v>0</v>
      </c>
      <c r="G346" s="106">
        <v>0</v>
      </c>
      <c r="H346" s="106">
        <v>0</v>
      </c>
      <c r="I346" s="106">
        <v>4700.0099999999993</v>
      </c>
      <c r="J346" s="106">
        <v>1342.86</v>
      </c>
      <c r="K346" s="106">
        <v>1342.86</v>
      </c>
      <c r="L346" s="106">
        <f t="shared" si="27"/>
        <v>8653.254722222222</v>
      </c>
      <c r="M346" s="106"/>
      <c r="N346" s="106">
        <v>621.69444444444446</v>
      </c>
      <c r="O346" s="106">
        <v>6216.9444444444443</v>
      </c>
      <c r="P346" s="106">
        <v>1814.6158333333333</v>
      </c>
      <c r="Q346" s="106"/>
      <c r="R346" s="106">
        <f t="shared" si="28"/>
        <v>60800.984722222223</v>
      </c>
      <c r="S346" s="106">
        <f t="shared" si="29"/>
        <v>60800.984722222223</v>
      </c>
      <c r="T346" s="106" t="s">
        <v>1232</v>
      </c>
    </row>
    <row r="347" spans="1:20" ht="23.25" thickBot="1">
      <c r="A347" s="239" t="s">
        <v>1283</v>
      </c>
      <c r="B347" s="114">
        <v>1</v>
      </c>
      <c r="C347" s="106">
        <f t="shared" si="25"/>
        <v>44762</v>
      </c>
      <c r="D347" s="106">
        <f t="shared" si="26"/>
        <v>53415.25472222222</v>
      </c>
      <c r="E347" s="106">
        <v>44762</v>
      </c>
      <c r="F347" s="106">
        <v>0</v>
      </c>
      <c r="G347" s="106">
        <v>0</v>
      </c>
      <c r="H347" s="106">
        <v>0</v>
      </c>
      <c r="I347" s="106">
        <v>4700.0099999999993</v>
      </c>
      <c r="J347" s="106">
        <v>1342.86</v>
      </c>
      <c r="K347" s="106">
        <v>1342.86</v>
      </c>
      <c r="L347" s="106">
        <f t="shared" si="27"/>
        <v>8653.254722222222</v>
      </c>
      <c r="M347" s="106"/>
      <c r="N347" s="106">
        <v>621.69444444444446</v>
      </c>
      <c r="O347" s="106">
        <v>6216.9444444444443</v>
      </c>
      <c r="P347" s="106">
        <v>1814.6158333333333</v>
      </c>
      <c r="Q347" s="106"/>
      <c r="R347" s="106">
        <f t="shared" si="28"/>
        <v>60800.984722222223</v>
      </c>
      <c r="S347" s="106">
        <f t="shared" si="29"/>
        <v>60800.984722222223</v>
      </c>
      <c r="T347" s="106" t="s">
        <v>1232</v>
      </c>
    </row>
    <row r="348" spans="1:20" ht="23.25" thickBot="1">
      <c r="A348" s="239" t="s">
        <v>1283</v>
      </c>
      <c r="B348" s="114">
        <v>1</v>
      </c>
      <c r="C348" s="106">
        <f t="shared" si="25"/>
        <v>37575</v>
      </c>
      <c r="D348" s="106">
        <f t="shared" si="26"/>
        <v>44830.782500000001</v>
      </c>
      <c r="E348" s="106">
        <v>37575</v>
      </c>
      <c r="F348" s="106">
        <v>0</v>
      </c>
      <c r="G348" s="106">
        <v>0</v>
      </c>
      <c r="H348" s="106">
        <v>0</v>
      </c>
      <c r="I348" s="106">
        <v>3945.375</v>
      </c>
      <c r="J348" s="106">
        <v>1127.25</v>
      </c>
      <c r="K348" s="106">
        <v>1127.25</v>
      </c>
      <c r="L348" s="106">
        <f t="shared" si="27"/>
        <v>7255.7825000000003</v>
      </c>
      <c r="M348" s="106"/>
      <c r="N348" s="106">
        <v>521.875</v>
      </c>
      <c r="O348" s="106">
        <v>5218.75</v>
      </c>
      <c r="P348" s="106">
        <v>1515.1575000000003</v>
      </c>
      <c r="Q348" s="106"/>
      <c r="R348" s="106">
        <f t="shared" si="28"/>
        <v>51030.657500000001</v>
      </c>
      <c r="S348" s="106">
        <f t="shared" si="29"/>
        <v>51030.657500000001</v>
      </c>
      <c r="T348" s="106" t="s">
        <v>1232</v>
      </c>
    </row>
    <row r="349" spans="1:20" ht="23.25" thickBot="1">
      <c r="A349" s="239" t="s">
        <v>1283</v>
      </c>
      <c r="B349" s="114">
        <v>1</v>
      </c>
      <c r="C349" s="106">
        <f t="shared" si="25"/>
        <v>44762</v>
      </c>
      <c r="D349" s="106">
        <f t="shared" si="26"/>
        <v>53415.25472222222</v>
      </c>
      <c r="E349" s="106">
        <v>44762</v>
      </c>
      <c r="F349" s="106">
        <v>0</v>
      </c>
      <c r="G349" s="106">
        <v>0</v>
      </c>
      <c r="H349" s="106">
        <v>0</v>
      </c>
      <c r="I349" s="106">
        <v>4700.0099999999993</v>
      </c>
      <c r="J349" s="106">
        <v>1342.86</v>
      </c>
      <c r="K349" s="106">
        <v>1342.86</v>
      </c>
      <c r="L349" s="106">
        <f t="shared" si="27"/>
        <v>8653.254722222222</v>
      </c>
      <c r="M349" s="106"/>
      <c r="N349" s="106">
        <v>621.69444444444446</v>
      </c>
      <c r="O349" s="106">
        <v>6216.9444444444443</v>
      </c>
      <c r="P349" s="106">
        <v>1814.6158333333333</v>
      </c>
      <c r="Q349" s="106"/>
      <c r="R349" s="106">
        <f t="shared" si="28"/>
        <v>60800.984722222223</v>
      </c>
      <c r="S349" s="106">
        <f t="shared" si="29"/>
        <v>60800.984722222223</v>
      </c>
      <c r="T349" s="106" t="s">
        <v>1232</v>
      </c>
    </row>
    <row r="350" spans="1:20" ht="23.25" thickBot="1">
      <c r="A350" s="239" t="s">
        <v>1283</v>
      </c>
      <c r="B350" s="114">
        <v>1</v>
      </c>
      <c r="C350" s="106">
        <f t="shared" si="25"/>
        <v>44762</v>
      </c>
      <c r="D350" s="106">
        <f t="shared" si="26"/>
        <v>53415.25472222222</v>
      </c>
      <c r="E350" s="106">
        <v>44762</v>
      </c>
      <c r="F350" s="106">
        <v>0</v>
      </c>
      <c r="G350" s="106">
        <v>0</v>
      </c>
      <c r="H350" s="106">
        <v>0</v>
      </c>
      <c r="I350" s="106">
        <v>4700.0099999999993</v>
      </c>
      <c r="J350" s="106">
        <v>1342.86</v>
      </c>
      <c r="K350" s="106">
        <v>1342.86</v>
      </c>
      <c r="L350" s="106">
        <f t="shared" si="27"/>
        <v>8653.254722222222</v>
      </c>
      <c r="M350" s="106"/>
      <c r="N350" s="106">
        <v>621.69444444444446</v>
      </c>
      <c r="O350" s="106">
        <v>6216.9444444444443</v>
      </c>
      <c r="P350" s="106">
        <v>1814.6158333333333</v>
      </c>
      <c r="Q350" s="106"/>
      <c r="R350" s="106">
        <f t="shared" si="28"/>
        <v>60800.984722222223</v>
      </c>
      <c r="S350" s="106">
        <f t="shared" si="29"/>
        <v>60800.984722222223</v>
      </c>
      <c r="T350" s="106" t="s">
        <v>1232</v>
      </c>
    </row>
    <row r="351" spans="1:20" ht="15.75" thickBot="1">
      <c r="A351" s="239" t="s">
        <v>1284</v>
      </c>
      <c r="B351" s="114">
        <v>15</v>
      </c>
      <c r="C351" s="106">
        <f t="shared" si="25"/>
        <v>8201.8827993760005</v>
      </c>
      <c r="D351" s="106">
        <f t="shared" si="26"/>
        <v>9589.2159715092639</v>
      </c>
      <c r="E351" s="106">
        <v>8201.8827993760005</v>
      </c>
      <c r="F351" s="106">
        <v>241.11111111111111</v>
      </c>
      <c r="G351" s="106">
        <v>933.33333333333337</v>
      </c>
      <c r="H351" s="106">
        <v>46.94444444444445</v>
      </c>
      <c r="I351" s="106">
        <v>861.19769393447996</v>
      </c>
      <c r="J351" s="106">
        <v>246.05648398127997</v>
      </c>
      <c r="K351" s="106">
        <v>246.05648398127997</v>
      </c>
      <c r="L351" s="106">
        <f t="shared" si="27"/>
        <v>1387.3331721332631</v>
      </c>
      <c r="M351" s="106"/>
      <c r="N351" s="106">
        <v>113.91503888022221</v>
      </c>
      <c r="O351" s="106">
        <v>1139.1503888022226</v>
      </c>
      <c r="P351" s="106">
        <v>134.26774445081824</v>
      </c>
      <c r="Q351" s="106"/>
      <c r="R351" s="106">
        <f t="shared" si="28"/>
        <v>12163.915522295194</v>
      </c>
      <c r="S351" s="106">
        <f t="shared" si="29"/>
        <v>182458.73283442791</v>
      </c>
      <c r="T351" s="106" t="s">
        <v>1232</v>
      </c>
    </row>
    <row r="352" spans="1:20" ht="15.75" thickBot="1">
      <c r="A352" s="239" t="s">
        <v>1285</v>
      </c>
      <c r="B352" s="114">
        <v>12</v>
      </c>
      <c r="C352" s="106">
        <f t="shared" si="25"/>
        <v>9287.0740928000032</v>
      </c>
      <c r="D352" s="106">
        <f t="shared" si="26"/>
        <v>10910.703475443923</v>
      </c>
      <c r="E352" s="106">
        <v>9287.0740928000032</v>
      </c>
      <c r="F352" s="106">
        <v>258.33333333333331</v>
      </c>
      <c r="G352" s="106">
        <v>1000</v>
      </c>
      <c r="H352" s="106">
        <v>50</v>
      </c>
      <c r="I352" s="106">
        <v>975.14277974399999</v>
      </c>
      <c r="J352" s="106">
        <v>278.61222278399993</v>
      </c>
      <c r="K352" s="106">
        <v>278.61222278399993</v>
      </c>
      <c r="L352" s="106">
        <f t="shared" si="27"/>
        <v>1623.6293826439205</v>
      </c>
      <c r="M352" s="106"/>
      <c r="N352" s="106">
        <v>128.98714017777777</v>
      </c>
      <c r="O352" s="106">
        <v>1289.8714017777779</v>
      </c>
      <c r="P352" s="106">
        <v>204.77084068836493</v>
      </c>
      <c r="Q352" s="106"/>
      <c r="R352" s="106">
        <f t="shared" si="28"/>
        <v>13751.404034089257</v>
      </c>
      <c r="S352" s="106">
        <f t="shared" si="29"/>
        <v>165016.8484090711</v>
      </c>
      <c r="T352" s="106" t="s">
        <v>1236</v>
      </c>
    </row>
    <row r="353" spans="1:20" ht="15.75" thickBot="1">
      <c r="A353" s="239" t="s">
        <v>1285</v>
      </c>
      <c r="B353" s="114">
        <v>1</v>
      </c>
      <c r="C353" s="106">
        <f t="shared" si="25"/>
        <v>9287.0747037600013</v>
      </c>
      <c r="D353" s="106">
        <f t="shared" si="26"/>
        <v>10910.704218898727</v>
      </c>
      <c r="E353" s="106">
        <v>9287.0747037600013</v>
      </c>
      <c r="F353" s="106">
        <v>258.33333333333331</v>
      </c>
      <c r="G353" s="106">
        <v>1000</v>
      </c>
      <c r="H353" s="106">
        <v>50</v>
      </c>
      <c r="I353" s="106">
        <v>975.14284389480008</v>
      </c>
      <c r="J353" s="106">
        <v>278.61224111280006</v>
      </c>
      <c r="K353" s="106">
        <v>278.61224111280006</v>
      </c>
      <c r="L353" s="106">
        <f t="shared" si="27"/>
        <v>1623.6295151387251</v>
      </c>
      <c r="M353" s="106"/>
      <c r="N353" s="106">
        <v>128.98714866333336</v>
      </c>
      <c r="O353" s="106">
        <v>1289.8714866333337</v>
      </c>
      <c r="P353" s="106">
        <v>204.77087984205812</v>
      </c>
      <c r="Q353" s="106"/>
      <c r="R353" s="106">
        <f t="shared" si="28"/>
        <v>13751.404878352461</v>
      </c>
      <c r="S353" s="106">
        <f t="shared" si="29"/>
        <v>13751.404878352461</v>
      </c>
      <c r="T353" s="106" t="s">
        <v>1236</v>
      </c>
    </row>
    <row r="354" spans="1:20" ht="23.25" thickBot="1">
      <c r="A354" s="239" t="s">
        <v>1286</v>
      </c>
      <c r="B354" s="114">
        <v>10</v>
      </c>
      <c r="C354" s="106">
        <f t="shared" si="25"/>
        <v>10298.623385904</v>
      </c>
      <c r="D354" s="106">
        <f t="shared" si="26"/>
        <v>12141.617148087818</v>
      </c>
      <c r="E354" s="106">
        <v>10298.623385904</v>
      </c>
      <c r="F354" s="106">
        <v>258.33333333333331</v>
      </c>
      <c r="G354" s="106">
        <v>1000</v>
      </c>
      <c r="H354" s="106">
        <v>50</v>
      </c>
      <c r="I354" s="106">
        <v>1081.3554555199198</v>
      </c>
      <c r="J354" s="106">
        <v>308.95870157712005</v>
      </c>
      <c r="K354" s="106">
        <v>308.95870157712005</v>
      </c>
      <c r="L354" s="106">
        <f t="shared" si="27"/>
        <v>1842.9937621838189</v>
      </c>
      <c r="M354" s="106"/>
      <c r="N354" s="106">
        <v>143.0364359153333</v>
      </c>
      <c r="O354" s="106">
        <v>1430.3643591533335</v>
      </c>
      <c r="P354" s="106">
        <v>269.59296711515196</v>
      </c>
      <c r="Q354" s="106"/>
      <c r="R354" s="106">
        <f t="shared" si="28"/>
        <v>15149.223340095312</v>
      </c>
      <c r="S354" s="106">
        <f t="shared" si="29"/>
        <v>151492.23340095312</v>
      </c>
      <c r="T354" s="106" t="s">
        <v>1236</v>
      </c>
    </row>
    <row r="355" spans="1:20" ht="15.75" thickBot="1">
      <c r="A355" s="239" t="s">
        <v>1287</v>
      </c>
      <c r="B355" s="114">
        <v>38</v>
      </c>
      <c r="C355" s="106">
        <f t="shared" si="25"/>
        <v>8799.8190000000013</v>
      </c>
      <c r="D355" s="106">
        <f t="shared" si="26"/>
        <v>10333.107589000001</v>
      </c>
      <c r="E355" s="106">
        <v>8799.8190000000013</v>
      </c>
      <c r="F355" s="106">
        <v>258.33333333333331</v>
      </c>
      <c r="G355" s="106">
        <v>1000</v>
      </c>
      <c r="H355" s="106">
        <v>50</v>
      </c>
      <c r="I355" s="106">
        <v>923.98099500000035</v>
      </c>
      <c r="J355" s="106">
        <v>263.99457000000012</v>
      </c>
      <c r="K355" s="106">
        <v>263.99457000000012</v>
      </c>
      <c r="L355" s="106">
        <f t="shared" si="27"/>
        <v>1533.2885889999993</v>
      </c>
      <c r="M355" s="106"/>
      <c r="N355" s="106">
        <v>122.21970833333336</v>
      </c>
      <c r="O355" s="106">
        <v>1222.1970833333328</v>
      </c>
      <c r="P355" s="106">
        <v>188.87179733333326</v>
      </c>
      <c r="Q355" s="106"/>
      <c r="R355" s="106">
        <f t="shared" si="28"/>
        <v>13093.411057333336</v>
      </c>
      <c r="S355" s="106">
        <f t="shared" si="29"/>
        <v>497549.62017866678</v>
      </c>
      <c r="T355" s="106" t="s">
        <v>1236</v>
      </c>
    </row>
    <row r="356" spans="1:20" ht="15.75" thickBot="1">
      <c r="A356" s="239" t="s">
        <v>1288</v>
      </c>
      <c r="B356" s="114">
        <v>5</v>
      </c>
      <c r="C356" s="106">
        <f t="shared" si="25"/>
        <v>16329.84</v>
      </c>
      <c r="D356" s="106">
        <f t="shared" si="26"/>
        <v>19275.775751539473</v>
      </c>
      <c r="E356" s="106">
        <v>16329.84</v>
      </c>
      <c r="F356" s="106">
        <v>0</v>
      </c>
      <c r="G356" s="106">
        <v>0</v>
      </c>
      <c r="H356" s="106">
        <v>0</v>
      </c>
      <c r="I356" s="106">
        <v>1714.6332</v>
      </c>
      <c r="J356" s="106">
        <v>489.89519999999999</v>
      </c>
      <c r="K356" s="106">
        <v>489.89519999999999</v>
      </c>
      <c r="L356" s="106">
        <f t="shared" si="27"/>
        <v>2945.9357515394736</v>
      </c>
      <c r="M356" s="106"/>
      <c r="N356" s="106">
        <v>226.80333333333337</v>
      </c>
      <c r="O356" s="106">
        <v>2268.0333333333333</v>
      </c>
      <c r="P356" s="106">
        <v>451.09908487280683</v>
      </c>
      <c r="Q356" s="106"/>
      <c r="R356" s="106">
        <f t="shared" si="28"/>
        <v>21970.199351539472</v>
      </c>
      <c r="S356" s="106">
        <f t="shared" si="29"/>
        <v>109850.99675769736</v>
      </c>
      <c r="T356" s="106" t="s">
        <v>1232</v>
      </c>
    </row>
    <row r="357" spans="1:20" ht="15.75" thickBot="1">
      <c r="A357" s="239" t="s">
        <v>1288</v>
      </c>
      <c r="B357" s="114">
        <v>1</v>
      </c>
      <c r="C357" s="106">
        <f t="shared" si="25"/>
        <v>12374.062</v>
      </c>
      <c r="D357" s="106">
        <f t="shared" si="26"/>
        <v>14595.70800711111</v>
      </c>
      <c r="E357" s="106">
        <v>12374.062</v>
      </c>
      <c r="F357" s="106">
        <v>258.33333333333331</v>
      </c>
      <c r="G357" s="106">
        <v>0</v>
      </c>
      <c r="H357" s="106">
        <v>0</v>
      </c>
      <c r="I357" s="106">
        <v>1299.2765099999999</v>
      </c>
      <c r="J357" s="106">
        <v>371.22186000000005</v>
      </c>
      <c r="K357" s="106">
        <v>371.22186000000005</v>
      </c>
      <c r="L357" s="106">
        <f t="shared" si="27"/>
        <v>2221.646007111111</v>
      </c>
      <c r="M357" s="106"/>
      <c r="N357" s="106">
        <v>171.86197222222222</v>
      </c>
      <c r="O357" s="106">
        <v>1718.619722222222</v>
      </c>
      <c r="P357" s="106">
        <v>331.16431266666689</v>
      </c>
      <c r="Q357" s="106"/>
      <c r="R357" s="106">
        <f t="shared" si="28"/>
        <v>16895.761570444443</v>
      </c>
      <c r="S357" s="106">
        <f t="shared" si="29"/>
        <v>16895.761570444443</v>
      </c>
      <c r="T357" s="106" t="s">
        <v>1232</v>
      </c>
    </row>
    <row r="358" spans="1:20" ht="15.75" thickBot="1">
      <c r="A358" s="239" t="s">
        <v>1288</v>
      </c>
      <c r="B358" s="114">
        <v>1</v>
      </c>
      <c r="C358" s="106">
        <f t="shared" si="25"/>
        <v>16247.26</v>
      </c>
      <c r="D358" s="106">
        <f t="shared" si="26"/>
        <v>19175.549464444444</v>
      </c>
      <c r="E358" s="106">
        <v>16247.26</v>
      </c>
      <c r="F358" s="106">
        <v>0</v>
      </c>
      <c r="G358" s="106">
        <v>0</v>
      </c>
      <c r="H358" s="106">
        <v>0</v>
      </c>
      <c r="I358" s="106">
        <v>1705.9622999999999</v>
      </c>
      <c r="J358" s="106">
        <v>487.41779999999994</v>
      </c>
      <c r="K358" s="106">
        <v>487.41779999999994</v>
      </c>
      <c r="L358" s="106">
        <f t="shared" si="27"/>
        <v>2928.2894644444445</v>
      </c>
      <c r="M358" s="106"/>
      <c r="N358" s="106">
        <v>225.65638888888887</v>
      </c>
      <c r="O358" s="106">
        <v>2256.5638888888889</v>
      </c>
      <c r="P358" s="106">
        <v>446.06918666666644</v>
      </c>
      <c r="Q358" s="106"/>
      <c r="R358" s="106">
        <f t="shared" si="28"/>
        <v>21856.347364444446</v>
      </c>
      <c r="S358" s="106">
        <f t="shared" si="29"/>
        <v>21856.347364444446</v>
      </c>
      <c r="T358" s="106" t="s">
        <v>1232</v>
      </c>
    </row>
    <row r="359" spans="1:20" ht="15.75" thickBot="1">
      <c r="A359" s="239" t="s">
        <v>1288</v>
      </c>
      <c r="B359" s="114">
        <v>2</v>
      </c>
      <c r="C359" s="106">
        <f t="shared" si="25"/>
        <v>18084.345000000001</v>
      </c>
      <c r="D359" s="106">
        <f t="shared" si="26"/>
        <v>21354.250478848684</v>
      </c>
      <c r="E359" s="106">
        <v>18084.345000000001</v>
      </c>
      <c r="F359" s="106">
        <v>0</v>
      </c>
      <c r="G359" s="106">
        <v>0</v>
      </c>
      <c r="H359" s="106">
        <v>0</v>
      </c>
      <c r="I359" s="106">
        <v>1898.8562249999998</v>
      </c>
      <c r="J359" s="106">
        <v>542.53034999999988</v>
      </c>
      <c r="K359" s="106">
        <v>542.53034999999988</v>
      </c>
      <c r="L359" s="106">
        <f t="shared" si="27"/>
        <v>3269.9054788486837</v>
      </c>
      <c r="M359" s="106"/>
      <c r="N359" s="106">
        <v>251.17145833333333</v>
      </c>
      <c r="O359" s="106">
        <v>2511.7145833333329</v>
      </c>
      <c r="P359" s="106">
        <v>507.01943718201773</v>
      </c>
      <c r="Q359" s="106"/>
      <c r="R359" s="106">
        <f t="shared" si="28"/>
        <v>24338.167403848685</v>
      </c>
      <c r="S359" s="106">
        <f t="shared" si="29"/>
        <v>48676.334807697371</v>
      </c>
      <c r="T359" s="106" t="s">
        <v>1232</v>
      </c>
    </row>
    <row r="360" spans="1:20" ht="15.75" thickBot="1">
      <c r="A360" s="239" t="s">
        <v>1289</v>
      </c>
      <c r="B360" s="114">
        <v>6</v>
      </c>
      <c r="C360" s="106">
        <f t="shared" si="25"/>
        <v>13754.69830329381</v>
      </c>
      <c r="D360" s="106">
        <f t="shared" si="26"/>
        <v>16228.233733739191</v>
      </c>
      <c r="E360" s="106">
        <v>13754.69830329381</v>
      </c>
      <c r="F360" s="106">
        <v>215.2777777777778</v>
      </c>
      <c r="G360" s="106">
        <v>0</v>
      </c>
      <c r="H360" s="106">
        <v>0</v>
      </c>
      <c r="I360" s="106">
        <v>1444.24332184585</v>
      </c>
      <c r="J360" s="106">
        <v>412.64094909881436</v>
      </c>
      <c r="K360" s="106">
        <v>412.64094909881436</v>
      </c>
      <c r="L360" s="106">
        <f t="shared" si="27"/>
        <v>2473.5354304453822</v>
      </c>
      <c r="M360" s="106"/>
      <c r="N360" s="106">
        <v>191.03747643463623</v>
      </c>
      <c r="O360" s="106">
        <v>1910.3747643463628</v>
      </c>
      <c r="P360" s="106">
        <v>372.12318966438301</v>
      </c>
      <c r="Q360" s="106"/>
      <c r="R360" s="106">
        <f t="shared" si="28"/>
        <v>18713.036731560445</v>
      </c>
      <c r="S360" s="106">
        <f t="shared" si="29"/>
        <v>112278.22038936267</v>
      </c>
      <c r="T360" s="106" t="s">
        <v>1232</v>
      </c>
    </row>
    <row r="361" spans="1:20" ht="15.75" thickBot="1">
      <c r="A361" s="239" t="s">
        <v>1290</v>
      </c>
      <c r="B361" s="114">
        <v>38</v>
      </c>
      <c r="C361" s="106">
        <f t="shared" si="25"/>
        <v>7068.6384638210511</v>
      </c>
      <c r="D361" s="106">
        <f t="shared" si="26"/>
        <v>8261.5291364359491</v>
      </c>
      <c r="E361" s="106">
        <v>7068.6384638210511</v>
      </c>
      <c r="F361" s="106">
        <v>258.33333333333331</v>
      </c>
      <c r="G361" s="106">
        <v>1000</v>
      </c>
      <c r="H361" s="106">
        <v>50</v>
      </c>
      <c r="I361" s="106">
        <v>742.20703870121008</v>
      </c>
      <c r="J361" s="106">
        <v>212.05915391463165</v>
      </c>
      <c r="K361" s="106">
        <v>212.05915391463165</v>
      </c>
      <c r="L361" s="106">
        <f t="shared" si="27"/>
        <v>1192.8906726148973</v>
      </c>
      <c r="M361" s="106"/>
      <c r="N361" s="106">
        <v>98.175534219736832</v>
      </c>
      <c r="O361" s="106">
        <v>981.75534219736767</v>
      </c>
      <c r="P361" s="106">
        <v>112.95979619779293</v>
      </c>
      <c r="Q361" s="106"/>
      <c r="R361" s="106">
        <f t="shared" si="28"/>
        <v>10736.187816299755</v>
      </c>
      <c r="S361" s="106">
        <f t="shared" si="29"/>
        <v>407975.13701939065</v>
      </c>
      <c r="T361" s="106" t="s">
        <v>1236</v>
      </c>
    </row>
    <row r="362" spans="1:20" ht="15.75" thickBot="1">
      <c r="A362" s="239" t="s">
        <v>1290</v>
      </c>
      <c r="B362" s="114">
        <v>1</v>
      </c>
      <c r="C362" s="106">
        <f t="shared" si="25"/>
        <v>6193.6519997520008</v>
      </c>
      <c r="D362" s="106">
        <f t="shared" si="26"/>
        <v>7215.1944721548089</v>
      </c>
      <c r="E362" s="106">
        <v>6193.6519997520008</v>
      </c>
      <c r="F362" s="106">
        <v>258.33333333333331</v>
      </c>
      <c r="G362" s="106">
        <v>1000</v>
      </c>
      <c r="H362" s="106">
        <v>50</v>
      </c>
      <c r="I362" s="106">
        <v>650.33345997396009</v>
      </c>
      <c r="J362" s="106">
        <v>185.80955999256003</v>
      </c>
      <c r="K362" s="106">
        <v>185.80955999256003</v>
      </c>
      <c r="L362" s="106">
        <f t="shared" si="27"/>
        <v>1021.5424724028082</v>
      </c>
      <c r="M362" s="106"/>
      <c r="N362" s="106">
        <v>86.022944441000007</v>
      </c>
      <c r="O362" s="106">
        <v>860.22944441000016</v>
      </c>
      <c r="P362" s="106">
        <v>75.290083551808024</v>
      </c>
      <c r="Q362" s="106"/>
      <c r="R362" s="106">
        <f t="shared" si="28"/>
        <v>9545.4803854472229</v>
      </c>
      <c r="S362" s="106">
        <f t="shared" si="29"/>
        <v>9545.4803854472229</v>
      </c>
      <c r="T362" s="106" t="s">
        <v>1236</v>
      </c>
    </row>
    <row r="363" spans="1:20" ht="15.75" thickBot="1">
      <c r="A363" s="239" t="s">
        <v>1290</v>
      </c>
      <c r="B363" s="114">
        <v>2</v>
      </c>
      <c r="C363" s="106">
        <f t="shared" si="25"/>
        <v>7029.3744367560003</v>
      </c>
      <c r="D363" s="106">
        <f t="shared" si="26"/>
        <v>8213.6474459572037</v>
      </c>
      <c r="E363" s="106">
        <v>7029.3744367560003</v>
      </c>
      <c r="F363" s="106">
        <v>258.33333333333331</v>
      </c>
      <c r="G363" s="106">
        <v>1000</v>
      </c>
      <c r="H363" s="106">
        <v>50</v>
      </c>
      <c r="I363" s="106">
        <v>738.08431585938013</v>
      </c>
      <c r="J363" s="106">
        <v>210.88123310268</v>
      </c>
      <c r="K363" s="106">
        <v>210.88123310268</v>
      </c>
      <c r="L363" s="106">
        <f t="shared" si="27"/>
        <v>1184.2730092012039</v>
      </c>
      <c r="M363" s="106"/>
      <c r="N363" s="106">
        <v>97.630200510500003</v>
      </c>
      <c r="O363" s="106">
        <v>976.30200510499992</v>
      </c>
      <c r="P363" s="106">
        <v>110.34080358570391</v>
      </c>
      <c r="Q363" s="106"/>
      <c r="R363" s="106">
        <f t="shared" si="28"/>
        <v>10681.827561355278</v>
      </c>
      <c r="S363" s="106">
        <f t="shared" si="29"/>
        <v>21363.655122710556</v>
      </c>
      <c r="T363" s="106" t="s">
        <v>1236</v>
      </c>
    </row>
    <row r="364" spans="1:20" ht="15.75" thickBot="1">
      <c r="A364" s="239" t="s">
        <v>1291</v>
      </c>
      <c r="B364" s="114">
        <v>12</v>
      </c>
      <c r="C364" s="106">
        <f t="shared" si="25"/>
        <v>8820</v>
      </c>
      <c r="D364" s="106">
        <f t="shared" si="26"/>
        <v>10356.87408</v>
      </c>
      <c r="E364" s="106">
        <v>8820</v>
      </c>
      <c r="F364" s="106">
        <v>350</v>
      </c>
      <c r="G364" s="106">
        <v>1000</v>
      </c>
      <c r="H364" s="106">
        <v>50</v>
      </c>
      <c r="I364" s="106">
        <v>926.09999999999991</v>
      </c>
      <c r="J364" s="106">
        <v>264.60000000000002</v>
      </c>
      <c r="K364" s="106">
        <v>264.60000000000002</v>
      </c>
      <c r="L364" s="106">
        <f t="shared" si="27"/>
        <v>1536.87408</v>
      </c>
      <c r="M364" s="106"/>
      <c r="N364" s="106">
        <v>122.5</v>
      </c>
      <c r="O364" s="106">
        <v>1225</v>
      </c>
      <c r="P364" s="106">
        <v>189.37407999999994</v>
      </c>
      <c r="Q364" s="106"/>
      <c r="R364" s="106">
        <f t="shared" si="28"/>
        <v>13212.174080000001</v>
      </c>
      <c r="S364" s="106">
        <f t="shared" si="29"/>
        <v>158546.08896000002</v>
      </c>
      <c r="T364" s="106" t="s">
        <v>1236</v>
      </c>
    </row>
    <row r="365" spans="1:20" ht="23.25" thickBot="1">
      <c r="A365" s="239" t="s">
        <v>1292</v>
      </c>
      <c r="B365" s="114">
        <v>2</v>
      </c>
      <c r="C365" s="106">
        <f t="shared" si="25"/>
        <v>6497.519635824</v>
      </c>
      <c r="D365" s="106">
        <f t="shared" si="26"/>
        <v>7570.0781080162296</v>
      </c>
      <c r="E365" s="106">
        <v>6497.519635824</v>
      </c>
      <c r="F365" s="106">
        <v>258.33333333333331</v>
      </c>
      <c r="G365" s="106">
        <v>1000</v>
      </c>
      <c r="H365" s="106">
        <v>50</v>
      </c>
      <c r="I365" s="106">
        <v>682.23956176152001</v>
      </c>
      <c r="J365" s="106">
        <v>194.92558907472002</v>
      </c>
      <c r="K365" s="106">
        <v>194.92558907472002</v>
      </c>
      <c r="L365" s="106">
        <f t="shared" si="27"/>
        <v>1072.5584721922294</v>
      </c>
      <c r="M365" s="106"/>
      <c r="N365" s="106">
        <v>90.243328275333326</v>
      </c>
      <c r="O365" s="106">
        <v>902.4332827533334</v>
      </c>
      <c r="P365" s="106">
        <v>79.881861163562775</v>
      </c>
      <c r="Q365" s="106"/>
      <c r="R365" s="106">
        <f t="shared" si="28"/>
        <v>9950.5021812605246</v>
      </c>
      <c r="S365" s="106">
        <f t="shared" si="29"/>
        <v>19901.004362521049</v>
      </c>
      <c r="T365" s="106" t="s">
        <v>1236</v>
      </c>
    </row>
    <row r="366" spans="1:20" ht="15.75" thickBot="1">
      <c r="A366" s="239" t="s">
        <v>1293</v>
      </c>
      <c r="B366" s="114">
        <v>4</v>
      </c>
      <c r="C366" s="106">
        <f t="shared" si="25"/>
        <v>7891.6642542149993</v>
      </c>
      <c r="D366" s="106">
        <f t="shared" si="26"/>
        <v>9135.4925876018533</v>
      </c>
      <c r="E366" s="106">
        <v>7891.6642542149993</v>
      </c>
      <c r="F366" s="106">
        <v>258.33333333333331</v>
      </c>
      <c r="G366" s="106">
        <v>1000</v>
      </c>
      <c r="H366" s="106">
        <v>50</v>
      </c>
      <c r="I366" s="106">
        <v>828.62474669257483</v>
      </c>
      <c r="J366" s="106">
        <v>236.74992762644999</v>
      </c>
      <c r="K366" s="106">
        <v>236.74992762644999</v>
      </c>
      <c r="L366" s="106">
        <f t="shared" si="27"/>
        <v>1243.8283333868549</v>
      </c>
      <c r="M366" s="106"/>
      <c r="N366" s="106">
        <v>109.60644797520835</v>
      </c>
      <c r="O366" s="106">
        <v>1096.0644797520833</v>
      </c>
      <c r="P366" s="106">
        <v>38.157405659563217</v>
      </c>
      <c r="Q366" s="106"/>
      <c r="R366" s="106">
        <f t="shared" si="28"/>
        <v>11745.950522880661</v>
      </c>
      <c r="S366" s="106">
        <f t="shared" si="29"/>
        <v>46983.802091522644</v>
      </c>
      <c r="T366" s="106" t="s">
        <v>1232</v>
      </c>
    </row>
    <row r="367" spans="1:20" ht="15.75" thickBot="1">
      <c r="A367" s="239" t="s">
        <v>1293</v>
      </c>
      <c r="B367" s="114">
        <v>1</v>
      </c>
      <c r="C367" s="106">
        <f t="shared" si="25"/>
        <v>8320.2270711000001</v>
      </c>
      <c r="D367" s="106">
        <f t="shared" si="26"/>
        <v>9762.9017660891968</v>
      </c>
      <c r="E367" s="106">
        <v>8320.2270711000001</v>
      </c>
      <c r="F367" s="106">
        <v>258.33333333333331</v>
      </c>
      <c r="G367" s="106">
        <v>1000</v>
      </c>
      <c r="H367" s="106">
        <v>50</v>
      </c>
      <c r="I367" s="106">
        <v>873.62384246549993</v>
      </c>
      <c r="J367" s="106">
        <v>249.60681213299998</v>
      </c>
      <c r="K367" s="106">
        <v>249.60681213299998</v>
      </c>
      <c r="L367" s="106">
        <f t="shared" si="27"/>
        <v>1442.6746949891963</v>
      </c>
      <c r="M367" s="106"/>
      <c r="N367" s="106">
        <v>115.55870932083333</v>
      </c>
      <c r="O367" s="106">
        <v>1155.5870932083333</v>
      </c>
      <c r="P367" s="106">
        <v>171.52889246002965</v>
      </c>
      <c r="Q367" s="106"/>
      <c r="R367" s="106">
        <f t="shared" si="28"/>
        <v>12444.072566154033</v>
      </c>
      <c r="S367" s="106">
        <f t="shared" si="29"/>
        <v>12444.072566154033</v>
      </c>
      <c r="T367" s="106" t="s">
        <v>1236</v>
      </c>
    </row>
    <row r="368" spans="1:20" ht="15.75" thickBot="1">
      <c r="A368" s="239" t="s">
        <v>1293</v>
      </c>
      <c r="B368" s="114">
        <v>1</v>
      </c>
      <c r="C368" s="106">
        <f t="shared" si="25"/>
        <v>7891.3358374199997</v>
      </c>
      <c r="D368" s="106">
        <f t="shared" si="26"/>
        <v>9249.5716302274959</v>
      </c>
      <c r="E368" s="106">
        <v>7891.3358374199997</v>
      </c>
      <c r="F368" s="106">
        <v>258.33333333333331</v>
      </c>
      <c r="G368" s="106">
        <v>1000</v>
      </c>
      <c r="H368" s="106">
        <v>50</v>
      </c>
      <c r="I368" s="106">
        <v>828.59026292909994</v>
      </c>
      <c r="J368" s="106">
        <v>236.74007512259996</v>
      </c>
      <c r="K368" s="106">
        <v>236.74007512259996</v>
      </c>
      <c r="L368" s="106">
        <f t="shared" si="27"/>
        <v>1358.2357928074953</v>
      </c>
      <c r="M368" s="106"/>
      <c r="N368" s="106">
        <v>109.60188663083333</v>
      </c>
      <c r="O368" s="106">
        <v>1096.0188663083334</v>
      </c>
      <c r="P368" s="106">
        <v>152.61503986832861</v>
      </c>
      <c r="Q368" s="106"/>
      <c r="R368" s="106">
        <f t="shared" si="28"/>
        <v>11859.975376735125</v>
      </c>
      <c r="S368" s="106">
        <f t="shared" si="29"/>
        <v>11859.975376735125</v>
      </c>
      <c r="T368" s="106" t="s">
        <v>1232</v>
      </c>
    </row>
    <row r="369" spans="1:20" ht="15.75" thickBot="1">
      <c r="A369" s="239" t="s">
        <v>1293</v>
      </c>
      <c r="B369" s="114">
        <v>2</v>
      </c>
      <c r="C369" s="106">
        <f t="shared" si="25"/>
        <v>7477.3061283900006</v>
      </c>
      <c r="D369" s="106">
        <f t="shared" si="26"/>
        <v>8752.3897733117992</v>
      </c>
      <c r="E369" s="106">
        <v>7477.3061283900006</v>
      </c>
      <c r="F369" s="106">
        <v>258.33333333333331</v>
      </c>
      <c r="G369" s="106">
        <v>1000</v>
      </c>
      <c r="H369" s="106">
        <v>50</v>
      </c>
      <c r="I369" s="106">
        <v>785.11714348094995</v>
      </c>
      <c r="J369" s="106">
        <v>224.31918385170002</v>
      </c>
      <c r="K369" s="106">
        <v>224.31918385170002</v>
      </c>
      <c r="L369" s="106">
        <f t="shared" si="27"/>
        <v>1275.0836449217995</v>
      </c>
      <c r="M369" s="106"/>
      <c r="N369" s="106">
        <v>103.85147400541668</v>
      </c>
      <c r="O369" s="106">
        <v>1038.5147400541666</v>
      </c>
      <c r="P369" s="106">
        <v>132.71743086221616</v>
      </c>
      <c r="Q369" s="106"/>
      <c r="R369" s="106">
        <f t="shared" si="28"/>
        <v>11294.478617829482</v>
      </c>
      <c r="S369" s="106">
        <f t="shared" si="29"/>
        <v>22588.957235658963</v>
      </c>
      <c r="T369" s="106" t="s">
        <v>1232</v>
      </c>
    </row>
    <row r="370" spans="1:20" ht="15.75" thickBot="1">
      <c r="A370" s="239" t="s">
        <v>1293</v>
      </c>
      <c r="B370" s="114">
        <v>19</v>
      </c>
      <c r="C370" s="106">
        <f t="shared" si="25"/>
        <v>8191.5855694989505</v>
      </c>
      <c r="D370" s="106">
        <f t="shared" si="26"/>
        <v>9607.0838107692853</v>
      </c>
      <c r="E370" s="106">
        <v>8191.5855694989505</v>
      </c>
      <c r="F370" s="106">
        <v>258.33333333333331</v>
      </c>
      <c r="G370" s="106">
        <v>1000</v>
      </c>
      <c r="H370" s="106">
        <v>50</v>
      </c>
      <c r="I370" s="106">
        <v>860.11648479738949</v>
      </c>
      <c r="J370" s="106">
        <v>245.74756708496849</v>
      </c>
      <c r="K370" s="106">
        <v>245.74756708496849</v>
      </c>
      <c r="L370" s="106">
        <f t="shared" si="27"/>
        <v>1415.4982412703343</v>
      </c>
      <c r="M370" s="106"/>
      <c r="N370" s="106">
        <v>113.77202179859647</v>
      </c>
      <c r="O370" s="106">
        <v>1137.7202179859653</v>
      </c>
      <c r="P370" s="106">
        <v>164.00600148577274</v>
      </c>
      <c r="Q370" s="106"/>
      <c r="R370" s="106">
        <f t="shared" si="28"/>
        <v>12267.028763069944</v>
      </c>
      <c r="S370" s="106">
        <f t="shared" si="29"/>
        <v>233073.54649832894</v>
      </c>
      <c r="T370" s="106" t="s">
        <v>1232</v>
      </c>
    </row>
    <row r="371" spans="1:20" ht="15.75" thickBot="1">
      <c r="A371" s="239" t="s">
        <v>1293</v>
      </c>
      <c r="B371" s="114">
        <v>1</v>
      </c>
      <c r="C371" s="106">
        <f t="shared" si="25"/>
        <v>9317.5215000000007</v>
      </c>
      <c r="D371" s="106">
        <f t="shared" si="26"/>
        <v>10947.753807970395</v>
      </c>
      <c r="E371" s="106">
        <v>9317.5215000000007</v>
      </c>
      <c r="F371" s="106">
        <v>258.33333333333331</v>
      </c>
      <c r="G371" s="106">
        <v>1000</v>
      </c>
      <c r="H371" s="106">
        <v>50</v>
      </c>
      <c r="I371" s="106">
        <v>978.33975749999991</v>
      </c>
      <c r="J371" s="106">
        <v>279.525645</v>
      </c>
      <c r="K371" s="106">
        <v>279.525645</v>
      </c>
      <c r="L371" s="106">
        <f t="shared" si="27"/>
        <v>1630.2323079703947</v>
      </c>
      <c r="M371" s="106"/>
      <c r="N371" s="106">
        <v>129.41002083333333</v>
      </c>
      <c r="O371" s="106">
        <v>1294.1002083333335</v>
      </c>
      <c r="P371" s="106">
        <v>206.72207880372787</v>
      </c>
      <c r="Q371" s="106"/>
      <c r="R371" s="106">
        <f t="shared" si="28"/>
        <v>13793.478188803729</v>
      </c>
      <c r="S371" s="106">
        <f t="shared" si="29"/>
        <v>13793.478188803729</v>
      </c>
      <c r="T371" s="106" t="s">
        <v>1232</v>
      </c>
    </row>
    <row r="372" spans="1:20" ht="15.75" thickBot="1">
      <c r="A372" s="239" t="s">
        <v>1293</v>
      </c>
      <c r="B372" s="114">
        <v>16</v>
      </c>
      <c r="C372" s="106">
        <f t="shared" si="25"/>
        <v>7891.3034531362518</v>
      </c>
      <c r="D372" s="106">
        <f t="shared" si="26"/>
        <v>9249.5328702168663</v>
      </c>
      <c r="E372" s="106">
        <v>7891.3034531362518</v>
      </c>
      <c r="F372" s="106">
        <v>258.33333333333331</v>
      </c>
      <c r="G372" s="106">
        <v>1000</v>
      </c>
      <c r="H372" s="106">
        <v>50</v>
      </c>
      <c r="I372" s="106">
        <v>828.58686257930628</v>
      </c>
      <c r="J372" s="106">
        <v>236.73910359408754</v>
      </c>
      <c r="K372" s="106">
        <v>236.73910359408754</v>
      </c>
      <c r="L372" s="106">
        <f t="shared" si="27"/>
        <v>1358.2294170806144</v>
      </c>
      <c r="M372" s="106"/>
      <c r="N372" s="106">
        <v>109.60143684911458</v>
      </c>
      <c r="O372" s="106">
        <v>1096.0143684911463</v>
      </c>
      <c r="P372" s="106">
        <v>152.61361174035352</v>
      </c>
      <c r="Q372" s="106"/>
      <c r="R372" s="106">
        <f t="shared" si="28"/>
        <v>11859.931273317681</v>
      </c>
      <c r="S372" s="106">
        <f t="shared" si="29"/>
        <v>189758.9003730829</v>
      </c>
      <c r="T372" s="106" t="s">
        <v>1232</v>
      </c>
    </row>
    <row r="373" spans="1:20" ht="15.75" thickBot="1">
      <c r="A373" s="239" t="s">
        <v>1294</v>
      </c>
      <c r="B373" s="114">
        <v>2</v>
      </c>
      <c r="C373" s="106">
        <f t="shared" si="25"/>
        <v>9317.5215000000007</v>
      </c>
      <c r="D373" s="106">
        <f t="shared" si="26"/>
        <v>10947.753807970395</v>
      </c>
      <c r="E373" s="106">
        <v>9317.5215000000007</v>
      </c>
      <c r="F373" s="106">
        <v>258.33333333333331</v>
      </c>
      <c r="G373" s="106">
        <v>1000</v>
      </c>
      <c r="H373" s="106">
        <v>50</v>
      </c>
      <c r="I373" s="106">
        <v>978.33975749999991</v>
      </c>
      <c r="J373" s="106">
        <v>279.525645</v>
      </c>
      <c r="K373" s="106">
        <v>279.525645</v>
      </c>
      <c r="L373" s="106">
        <f t="shared" si="27"/>
        <v>1630.2323079703947</v>
      </c>
      <c r="M373" s="106"/>
      <c r="N373" s="106">
        <v>129.41002083333333</v>
      </c>
      <c r="O373" s="106">
        <v>1294.1002083333335</v>
      </c>
      <c r="P373" s="106">
        <v>206.72207880372787</v>
      </c>
      <c r="Q373" s="106"/>
      <c r="R373" s="106">
        <f t="shared" si="28"/>
        <v>13793.478188803729</v>
      </c>
      <c r="S373" s="106">
        <f t="shared" si="29"/>
        <v>27586.956377607457</v>
      </c>
      <c r="T373" s="106" t="s">
        <v>1232</v>
      </c>
    </row>
    <row r="374" spans="1:20" ht="23.25" thickBot="1">
      <c r="A374" s="239" t="s">
        <v>1295</v>
      </c>
      <c r="B374" s="114">
        <v>8</v>
      </c>
      <c r="C374" s="106">
        <f t="shared" si="25"/>
        <v>10852.943943612599</v>
      </c>
      <c r="D374" s="106">
        <f t="shared" si="26"/>
        <v>12787.278202096462</v>
      </c>
      <c r="E374" s="106">
        <v>10852.943943612599</v>
      </c>
      <c r="F374" s="106">
        <v>258.33333333333331</v>
      </c>
      <c r="G374" s="106">
        <v>750</v>
      </c>
      <c r="H374" s="106">
        <v>37.5</v>
      </c>
      <c r="I374" s="106">
        <v>1139.5591140793229</v>
      </c>
      <c r="J374" s="106">
        <v>325.58831830837806</v>
      </c>
      <c r="K374" s="106">
        <v>325.58831830837806</v>
      </c>
      <c r="L374" s="106">
        <f t="shared" si="27"/>
        <v>1934.3342584838636</v>
      </c>
      <c r="M374" s="106"/>
      <c r="N374" s="106">
        <v>150.73533255017503</v>
      </c>
      <c r="O374" s="106">
        <v>1507.3533255017501</v>
      </c>
      <c r="P374" s="106">
        <v>276.24560043193861</v>
      </c>
      <c r="Q374" s="106"/>
      <c r="R374" s="106">
        <f t="shared" si="28"/>
        <v>15623.847286125876</v>
      </c>
      <c r="S374" s="106">
        <f t="shared" si="29"/>
        <v>124990.77828900701</v>
      </c>
      <c r="T374" s="106" t="s">
        <v>1232</v>
      </c>
    </row>
    <row r="375" spans="1:20" ht="23.25" thickBot="1">
      <c r="A375" s="239" t="s">
        <v>1296</v>
      </c>
      <c r="B375" s="114">
        <v>1</v>
      </c>
      <c r="C375" s="106">
        <f t="shared" si="25"/>
        <v>30550</v>
      </c>
      <c r="D375" s="106">
        <f t="shared" si="26"/>
        <v>36298.025147295324</v>
      </c>
      <c r="E375" s="106">
        <v>30550</v>
      </c>
      <c r="F375" s="106">
        <v>0</v>
      </c>
      <c r="G375" s="106">
        <v>0</v>
      </c>
      <c r="H375" s="106">
        <v>0</v>
      </c>
      <c r="I375" s="106">
        <v>3207.75</v>
      </c>
      <c r="J375" s="106">
        <v>916.5</v>
      </c>
      <c r="K375" s="106">
        <v>916.5</v>
      </c>
      <c r="L375" s="106">
        <f t="shared" si="27"/>
        <v>5748.0251472953214</v>
      </c>
      <c r="M375" s="106"/>
      <c r="N375" s="106">
        <v>424.3055555555556</v>
      </c>
      <c r="O375" s="106">
        <v>4243.0555555555557</v>
      </c>
      <c r="P375" s="106">
        <v>1080.6640361842103</v>
      </c>
      <c r="Q375" s="106"/>
      <c r="R375" s="106">
        <f t="shared" si="28"/>
        <v>41338.775147295324</v>
      </c>
      <c r="S375" s="106">
        <f t="shared" si="29"/>
        <v>41338.775147295324</v>
      </c>
      <c r="T375" s="106" t="s">
        <v>1232</v>
      </c>
    </row>
    <row r="376" spans="1:20" ht="23.25" thickBot="1">
      <c r="A376" s="239" t="s">
        <v>1296</v>
      </c>
      <c r="B376" s="114">
        <v>2</v>
      </c>
      <c r="C376" s="106">
        <f t="shared" si="25"/>
        <v>20771</v>
      </c>
      <c r="D376" s="106">
        <f t="shared" si="26"/>
        <v>24558.791865555555</v>
      </c>
      <c r="E376" s="106">
        <v>20771</v>
      </c>
      <c r="F376" s="106">
        <v>0</v>
      </c>
      <c r="G376" s="106">
        <v>0</v>
      </c>
      <c r="H376" s="106">
        <v>0</v>
      </c>
      <c r="I376" s="106">
        <v>2180.9549999999999</v>
      </c>
      <c r="J376" s="106">
        <v>623.13</v>
      </c>
      <c r="K376" s="106">
        <v>623.13</v>
      </c>
      <c r="L376" s="106">
        <f t="shared" si="27"/>
        <v>3787.7918655555554</v>
      </c>
      <c r="M376" s="106"/>
      <c r="N376" s="106">
        <v>288.48611111111114</v>
      </c>
      <c r="O376" s="106">
        <v>2884.8611111111109</v>
      </c>
      <c r="P376" s="106">
        <v>614.44464333333315</v>
      </c>
      <c r="Q376" s="106"/>
      <c r="R376" s="106">
        <f t="shared" si="28"/>
        <v>27986.006865555559</v>
      </c>
      <c r="S376" s="106">
        <f t="shared" si="29"/>
        <v>55972.013731111118</v>
      </c>
      <c r="T376" s="106" t="s">
        <v>1232</v>
      </c>
    </row>
    <row r="377" spans="1:20" ht="23.25" thickBot="1">
      <c r="A377" s="239" t="s">
        <v>1296</v>
      </c>
      <c r="B377" s="114">
        <v>2</v>
      </c>
      <c r="C377" s="106">
        <f t="shared" si="25"/>
        <v>17518.360764999998</v>
      </c>
      <c r="D377" s="106">
        <f t="shared" si="26"/>
        <v>20566.863066319442</v>
      </c>
      <c r="E377" s="106">
        <v>17518.360764999998</v>
      </c>
      <c r="F377" s="106">
        <v>129.16666666666666</v>
      </c>
      <c r="G377" s="106">
        <v>500</v>
      </c>
      <c r="H377" s="106">
        <v>25</v>
      </c>
      <c r="I377" s="106">
        <v>1839.4278803249999</v>
      </c>
      <c r="J377" s="106">
        <v>525.55082295</v>
      </c>
      <c r="K377" s="106">
        <v>525.55082295</v>
      </c>
      <c r="L377" s="106">
        <f t="shared" si="27"/>
        <v>3048.5023013194445</v>
      </c>
      <c r="M377" s="106"/>
      <c r="N377" s="106">
        <v>243.31056618055558</v>
      </c>
      <c r="O377" s="106">
        <v>2433.1056618055554</v>
      </c>
      <c r="P377" s="106">
        <v>372.08607333333333</v>
      </c>
      <c r="Q377" s="106"/>
      <c r="R377" s="106">
        <f t="shared" si="28"/>
        <v>24111.559259211113</v>
      </c>
      <c r="S377" s="106">
        <f t="shared" si="29"/>
        <v>48223.118518422227</v>
      </c>
      <c r="T377" s="106" t="s">
        <v>1232</v>
      </c>
    </row>
    <row r="378" spans="1:20" ht="23.25" thickBot="1">
      <c r="A378" s="239" t="s">
        <v>1296</v>
      </c>
      <c r="B378" s="114">
        <v>1</v>
      </c>
      <c r="C378" s="106">
        <f t="shared" si="25"/>
        <v>17550</v>
      </c>
      <c r="D378" s="106">
        <f t="shared" si="26"/>
        <v>20715.967140000001</v>
      </c>
      <c r="E378" s="106">
        <v>17550</v>
      </c>
      <c r="F378" s="106">
        <v>0</v>
      </c>
      <c r="G378" s="106">
        <v>0</v>
      </c>
      <c r="H378" s="106">
        <v>0</v>
      </c>
      <c r="I378" s="106">
        <v>1842.75</v>
      </c>
      <c r="J378" s="106">
        <v>526.5</v>
      </c>
      <c r="K378" s="106">
        <v>526.5</v>
      </c>
      <c r="L378" s="106">
        <f t="shared" si="27"/>
        <v>3165.9671399999997</v>
      </c>
      <c r="M378" s="106"/>
      <c r="N378" s="106">
        <v>243.75</v>
      </c>
      <c r="O378" s="106">
        <v>2437.5</v>
      </c>
      <c r="P378" s="106">
        <v>484.71713999999974</v>
      </c>
      <c r="Q378" s="106"/>
      <c r="R378" s="106">
        <f t="shared" si="28"/>
        <v>23611.717140000001</v>
      </c>
      <c r="S378" s="106">
        <f t="shared" si="29"/>
        <v>23611.717140000001</v>
      </c>
      <c r="T378" s="106" t="s">
        <v>1232</v>
      </c>
    </row>
    <row r="379" spans="1:20" ht="23.25" thickBot="1">
      <c r="A379" s="239" t="s">
        <v>1296</v>
      </c>
      <c r="B379" s="114">
        <v>3</v>
      </c>
      <c r="C379" s="106">
        <f t="shared" si="25"/>
        <v>21747.5</v>
      </c>
      <c r="D379" s="106">
        <f t="shared" si="26"/>
        <v>25566.149486666669</v>
      </c>
      <c r="E379" s="106">
        <v>21747.5</v>
      </c>
      <c r="F379" s="106">
        <v>0</v>
      </c>
      <c r="G379" s="106">
        <v>0</v>
      </c>
      <c r="H379" s="106">
        <v>0</v>
      </c>
      <c r="I379" s="106">
        <v>2283.4874999999997</v>
      </c>
      <c r="J379" s="106">
        <v>652.42499999999984</v>
      </c>
      <c r="K379" s="106">
        <v>652.42499999999984</v>
      </c>
      <c r="L379" s="106">
        <f t="shared" si="27"/>
        <v>3818.6494866666671</v>
      </c>
      <c r="M379" s="106"/>
      <c r="N379" s="106">
        <v>302.04861111111114</v>
      </c>
      <c r="O379" s="106">
        <v>3020.4861111111113</v>
      </c>
      <c r="P379" s="106">
        <v>496.11476444444446</v>
      </c>
      <c r="Q379" s="106"/>
      <c r="R379" s="106">
        <f t="shared" si="28"/>
        <v>29154.486986666663</v>
      </c>
      <c r="S379" s="106">
        <f t="shared" si="29"/>
        <v>87463.460959999997</v>
      </c>
      <c r="T379" s="106" t="s">
        <v>1232</v>
      </c>
    </row>
    <row r="380" spans="1:20" ht="23.25" thickBot="1">
      <c r="A380" s="239" t="s">
        <v>1296</v>
      </c>
      <c r="B380" s="114">
        <v>2</v>
      </c>
      <c r="C380" s="106">
        <f t="shared" si="25"/>
        <v>20771</v>
      </c>
      <c r="D380" s="106">
        <f t="shared" si="26"/>
        <v>24558.791865555555</v>
      </c>
      <c r="E380" s="106">
        <v>20771</v>
      </c>
      <c r="F380" s="106">
        <v>0</v>
      </c>
      <c r="G380" s="106">
        <v>0</v>
      </c>
      <c r="H380" s="106">
        <v>0</v>
      </c>
      <c r="I380" s="106">
        <v>2180.9549999999999</v>
      </c>
      <c r="J380" s="106">
        <v>623.13</v>
      </c>
      <c r="K380" s="106">
        <v>623.13</v>
      </c>
      <c r="L380" s="106">
        <f t="shared" si="27"/>
        <v>3787.7918655555554</v>
      </c>
      <c r="M380" s="106"/>
      <c r="N380" s="106">
        <v>288.48611111111114</v>
      </c>
      <c r="O380" s="106">
        <v>2884.8611111111109</v>
      </c>
      <c r="P380" s="106">
        <v>614.44464333333315</v>
      </c>
      <c r="Q380" s="106"/>
      <c r="R380" s="106">
        <f t="shared" si="28"/>
        <v>27986.006865555559</v>
      </c>
      <c r="S380" s="106">
        <f t="shared" si="29"/>
        <v>55972.013731111118</v>
      </c>
      <c r="T380" s="106" t="s">
        <v>1232</v>
      </c>
    </row>
    <row r="381" spans="1:20" ht="23.25" thickBot="1">
      <c r="A381" s="239" t="s">
        <v>1296</v>
      </c>
      <c r="B381" s="114">
        <v>1</v>
      </c>
      <c r="C381" s="106">
        <f t="shared" si="25"/>
        <v>17550</v>
      </c>
      <c r="D381" s="106">
        <f t="shared" si="26"/>
        <v>20715.967140000001</v>
      </c>
      <c r="E381" s="106">
        <v>17550</v>
      </c>
      <c r="F381" s="106">
        <v>0</v>
      </c>
      <c r="G381" s="106">
        <v>0</v>
      </c>
      <c r="H381" s="106">
        <v>0</v>
      </c>
      <c r="I381" s="106">
        <v>1842.75</v>
      </c>
      <c r="J381" s="106">
        <v>526.5</v>
      </c>
      <c r="K381" s="106">
        <v>526.5</v>
      </c>
      <c r="L381" s="106">
        <f t="shared" si="27"/>
        <v>3165.9671399999997</v>
      </c>
      <c r="M381" s="106"/>
      <c r="N381" s="106">
        <v>243.75</v>
      </c>
      <c r="O381" s="106">
        <v>2437.5</v>
      </c>
      <c r="P381" s="106">
        <v>484.71713999999974</v>
      </c>
      <c r="Q381" s="106"/>
      <c r="R381" s="106">
        <f t="shared" si="28"/>
        <v>23611.717140000001</v>
      </c>
      <c r="S381" s="106">
        <f t="shared" si="29"/>
        <v>23611.717140000001</v>
      </c>
      <c r="T381" s="106" t="s">
        <v>1232</v>
      </c>
    </row>
    <row r="382" spans="1:20" ht="23.25" thickBot="1">
      <c r="A382" s="239" t="s">
        <v>1296</v>
      </c>
      <c r="B382" s="114">
        <v>1</v>
      </c>
      <c r="C382" s="106">
        <f t="shared" si="25"/>
        <v>16854</v>
      </c>
      <c r="D382" s="106">
        <f t="shared" si="26"/>
        <v>19428.916666666668</v>
      </c>
      <c r="E382" s="106">
        <v>16854</v>
      </c>
      <c r="F382" s="106">
        <v>0</v>
      </c>
      <c r="G382" s="106">
        <v>0</v>
      </c>
      <c r="H382" s="106">
        <v>0</v>
      </c>
      <c r="I382" s="106">
        <v>1769.67</v>
      </c>
      <c r="J382" s="106">
        <v>505.61999999999995</v>
      </c>
      <c r="K382" s="106">
        <v>505.61999999999995</v>
      </c>
      <c r="L382" s="106">
        <f t="shared" si="27"/>
        <v>2574.9166666666665</v>
      </c>
      <c r="M382" s="106"/>
      <c r="N382" s="106">
        <v>234.08333333333334</v>
      </c>
      <c r="O382" s="106">
        <v>2340.833333333333</v>
      </c>
      <c r="P382" s="106">
        <v>0</v>
      </c>
      <c r="Q382" s="106"/>
      <c r="R382" s="106">
        <f t="shared" si="28"/>
        <v>22209.826666666664</v>
      </c>
      <c r="S382" s="106">
        <f t="shared" si="29"/>
        <v>22209.826666666664</v>
      </c>
      <c r="T382" s="106" t="s">
        <v>1232</v>
      </c>
    </row>
    <row r="383" spans="1:20" ht="23.25" thickBot="1">
      <c r="A383" s="239" t="s">
        <v>1296</v>
      </c>
      <c r="B383" s="114">
        <v>1</v>
      </c>
      <c r="C383" s="106">
        <f t="shared" si="25"/>
        <v>23992</v>
      </c>
      <c r="D383" s="106">
        <f t="shared" si="26"/>
        <v>28401.616591111109</v>
      </c>
      <c r="E383" s="106">
        <v>23992</v>
      </c>
      <c r="F383" s="106">
        <v>0</v>
      </c>
      <c r="G383" s="106">
        <v>0</v>
      </c>
      <c r="H383" s="106">
        <v>0</v>
      </c>
      <c r="I383" s="106">
        <v>2519.16</v>
      </c>
      <c r="J383" s="106">
        <v>719.75999999999988</v>
      </c>
      <c r="K383" s="106">
        <v>719.75999999999988</v>
      </c>
      <c r="L383" s="106">
        <f t="shared" si="27"/>
        <v>4409.6165911111111</v>
      </c>
      <c r="M383" s="106"/>
      <c r="N383" s="106">
        <v>333.22222222222223</v>
      </c>
      <c r="O383" s="106">
        <v>3332.2222222222222</v>
      </c>
      <c r="P383" s="106">
        <v>744.17214666666666</v>
      </c>
      <c r="Q383" s="106"/>
      <c r="R383" s="106">
        <f t="shared" si="28"/>
        <v>32360.29659111111</v>
      </c>
      <c r="S383" s="106">
        <f t="shared" si="29"/>
        <v>32360.29659111111</v>
      </c>
      <c r="T383" s="106" t="s">
        <v>1232</v>
      </c>
    </row>
    <row r="384" spans="1:20" ht="23.25" thickBot="1">
      <c r="A384" s="239" t="s">
        <v>1296</v>
      </c>
      <c r="B384" s="114">
        <v>2</v>
      </c>
      <c r="C384" s="106">
        <f t="shared" si="25"/>
        <v>20545</v>
      </c>
      <c r="D384" s="106">
        <f t="shared" si="26"/>
        <v>24310.524061067252</v>
      </c>
      <c r="E384" s="106">
        <v>20545</v>
      </c>
      <c r="F384" s="106">
        <v>0</v>
      </c>
      <c r="G384" s="106">
        <v>0</v>
      </c>
      <c r="H384" s="106">
        <v>0</v>
      </c>
      <c r="I384" s="106">
        <v>2157.2249999999999</v>
      </c>
      <c r="J384" s="106">
        <v>616.35</v>
      </c>
      <c r="K384" s="106">
        <v>616.35</v>
      </c>
      <c r="L384" s="106">
        <f t="shared" si="27"/>
        <v>3765.5240610672527</v>
      </c>
      <c r="M384" s="106"/>
      <c r="N384" s="106">
        <v>285.34722222222223</v>
      </c>
      <c r="O384" s="106">
        <v>2853.4722222222226</v>
      </c>
      <c r="P384" s="106">
        <v>626.70461662280763</v>
      </c>
      <c r="Q384" s="106"/>
      <c r="R384" s="106">
        <f t="shared" si="28"/>
        <v>27700.449061067247</v>
      </c>
      <c r="S384" s="106">
        <f t="shared" si="29"/>
        <v>55400.898122134495</v>
      </c>
      <c r="T384" s="106" t="s">
        <v>1232</v>
      </c>
    </row>
    <row r="385" spans="1:20" ht="23.25" thickBot="1">
      <c r="A385" s="239" t="s">
        <v>1296</v>
      </c>
      <c r="B385" s="114">
        <v>1</v>
      </c>
      <c r="C385" s="106">
        <f t="shared" si="25"/>
        <v>23992</v>
      </c>
      <c r="D385" s="106">
        <f t="shared" si="26"/>
        <v>28401.616591111109</v>
      </c>
      <c r="E385" s="106">
        <v>23992</v>
      </c>
      <c r="F385" s="106">
        <v>0</v>
      </c>
      <c r="G385" s="106">
        <v>0</v>
      </c>
      <c r="H385" s="106">
        <v>0</v>
      </c>
      <c r="I385" s="106">
        <v>2519.16</v>
      </c>
      <c r="J385" s="106">
        <v>719.75999999999988</v>
      </c>
      <c r="K385" s="106">
        <v>719.75999999999988</v>
      </c>
      <c r="L385" s="106">
        <f t="shared" si="27"/>
        <v>4409.6165911111111</v>
      </c>
      <c r="M385" s="106"/>
      <c r="N385" s="106">
        <v>333.22222222222223</v>
      </c>
      <c r="O385" s="106">
        <v>3332.2222222222222</v>
      </c>
      <c r="P385" s="106">
        <v>744.17214666666666</v>
      </c>
      <c r="Q385" s="106"/>
      <c r="R385" s="106">
        <f t="shared" si="28"/>
        <v>32360.29659111111</v>
      </c>
      <c r="S385" s="106">
        <f t="shared" si="29"/>
        <v>32360.29659111111</v>
      </c>
      <c r="T385" s="106" t="s">
        <v>1232</v>
      </c>
    </row>
    <row r="386" spans="1:20" ht="23.25" thickBot="1">
      <c r="A386" s="239" t="s">
        <v>1296</v>
      </c>
      <c r="B386" s="114">
        <v>2</v>
      </c>
      <c r="C386" s="106">
        <f t="shared" si="25"/>
        <v>23992</v>
      </c>
      <c r="D386" s="106">
        <f t="shared" si="26"/>
        <v>28401.616591111109</v>
      </c>
      <c r="E386" s="106">
        <v>23992</v>
      </c>
      <c r="F386" s="106">
        <v>0</v>
      </c>
      <c r="G386" s="106">
        <v>0</v>
      </c>
      <c r="H386" s="106">
        <v>0</v>
      </c>
      <c r="I386" s="106">
        <v>2519.16</v>
      </c>
      <c r="J386" s="106">
        <v>719.75999999999988</v>
      </c>
      <c r="K386" s="106">
        <v>719.75999999999988</v>
      </c>
      <c r="L386" s="106">
        <f t="shared" si="27"/>
        <v>4409.6165911111111</v>
      </c>
      <c r="M386" s="106"/>
      <c r="N386" s="106">
        <v>333.22222222222223</v>
      </c>
      <c r="O386" s="106">
        <v>3332.2222222222222</v>
      </c>
      <c r="P386" s="106">
        <v>744.17214666666666</v>
      </c>
      <c r="Q386" s="106"/>
      <c r="R386" s="106">
        <f t="shared" si="28"/>
        <v>32360.29659111111</v>
      </c>
      <c r="S386" s="106">
        <f t="shared" si="29"/>
        <v>64720.593182222219</v>
      </c>
      <c r="T386" s="106" t="s">
        <v>1232</v>
      </c>
    </row>
    <row r="387" spans="1:20" ht="23.25" thickBot="1">
      <c r="A387" s="239" t="s">
        <v>1296</v>
      </c>
      <c r="B387" s="114">
        <v>3</v>
      </c>
      <c r="C387" s="106">
        <f t="shared" si="25"/>
        <v>20604.126666666667</v>
      </c>
      <c r="D387" s="106">
        <f t="shared" si="26"/>
        <v>24358.683112538987</v>
      </c>
      <c r="E387" s="106">
        <v>20604.126666666667</v>
      </c>
      <c r="F387" s="106">
        <v>0</v>
      </c>
      <c r="G387" s="106">
        <v>0</v>
      </c>
      <c r="H387" s="106">
        <v>0</v>
      </c>
      <c r="I387" s="106">
        <v>2163.4332999999997</v>
      </c>
      <c r="J387" s="106">
        <v>618.12379999999996</v>
      </c>
      <c r="K387" s="106">
        <v>618.12379999999996</v>
      </c>
      <c r="L387" s="106">
        <f t="shared" si="27"/>
        <v>3754.5564458723193</v>
      </c>
      <c r="M387" s="106"/>
      <c r="N387" s="106">
        <v>286.16842592592593</v>
      </c>
      <c r="O387" s="106">
        <v>2861.6842592592589</v>
      </c>
      <c r="P387" s="106">
        <v>606.70376068713449</v>
      </c>
      <c r="Q387" s="106"/>
      <c r="R387" s="106">
        <f t="shared" si="28"/>
        <v>27758.36401253899</v>
      </c>
      <c r="S387" s="106">
        <f t="shared" si="29"/>
        <v>83275.092037616967</v>
      </c>
      <c r="T387" s="106" t="s">
        <v>1232</v>
      </c>
    </row>
    <row r="388" spans="1:20" ht="23.25" thickBot="1">
      <c r="A388" s="239" t="s">
        <v>1296</v>
      </c>
      <c r="B388" s="114">
        <v>4</v>
      </c>
      <c r="C388" s="106">
        <f t="shared" si="25"/>
        <v>21424.125</v>
      </c>
      <c r="D388" s="106">
        <f t="shared" si="26"/>
        <v>25343.799926414475</v>
      </c>
      <c r="E388" s="106">
        <v>21424.125</v>
      </c>
      <c r="F388" s="106">
        <v>0</v>
      </c>
      <c r="G388" s="106">
        <v>0</v>
      </c>
      <c r="H388" s="106">
        <v>0</v>
      </c>
      <c r="I388" s="106">
        <v>2249.5331249999999</v>
      </c>
      <c r="J388" s="106">
        <v>642.72375</v>
      </c>
      <c r="K388" s="106">
        <v>642.72375</v>
      </c>
      <c r="L388" s="106">
        <f t="shared" si="27"/>
        <v>3919.6749264144737</v>
      </c>
      <c r="M388" s="106"/>
      <c r="N388" s="106">
        <v>297.55729166666669</v>
      </c>
      <c r="O388" s="106">
        <v>2975.5729166666665</v>
      </c>
      <c r="P388" s="106">
        <v>646.54471808114056</v>
      </c>
      <c r="Q388" s="106"/>
      <c r="R388" s="106">
        <f t="shared" si="28"/>
        <v>28878.780551414478</v>
      </c>
      <c r="S388" s="106">
        <f t="shared" si="29"/>
        <v>115515.12220565791</v>
      </c>
      <c r="T388" s="106" t="s">
        <v>1232</v>
      </c>
    </row>
    <row r="389" spans="1:20" ht="23.25" thickBot="1">
      <c r="A389" s="239" t="s">
        <v>1296</v>
      </c>
      <c r="B389" s="114">
        <v>7</v>
      </c>
      <c r="C389" s="106">
        <f t="shared" si="25"/>
        <v>20783.931428571432</v>
      </c>
      <c r="D389" s="106">
        <f t="shared" si="26"/>
        <v>24570.915251428574</v>
      </c>
      <c r="E389" s="106">
        <v>20783.931428571432</v>
      </c>
      <c r="F389" s="106">
        <v>0</v>
      </c>
      <c r="G389" s="106">
        <v>0</v>
      </c>
      <c r="H389" s="106">
        <v>0</v>
      </c>
      <c r="I389" s="106">
        <v>2182.3127999999997</v>
      </c>
      <c r="J389" s="106">
        <v>623.51794285714277</v>
      </c>
      <c r="K389" s="106">
        <v>623.51794285714277</v>
      </c>
      <c r="L389" s="106">
        <f t="shared" si="27"/>
        <v>3786.9838228571425</v>
      </c>
      <c r="M389" s="106"/>
      <c r="N389" s="106">
        <v>288.66571428571427</v>
      </c>
      <c r="O389" s="106">
        <v>2886.6571428571424</v>
      </c>
      <c r="P389" s="106">
        <v>611.66096571428557</v>
      </c>
      <c r="Q389" s="106"/>
      <c r="R389" s="106">
        <f t="shared" si="28"/>
        <v>28000.26393714286</v>
      </c>
      <c r="S389" s="106">
        <f t="shared" si="29"/>
        <v>196001.84756000002</v>
      </c>
      <c r="T389" s="106" t="s">
        <v>1232</v>
      </c>
    </row>
    <row r="390" spans="1:20" ht="23.25" thickBot="1">
      <c r="A390" s="239" t="s">
        <v>1296</v>
      </c>
      <c r="B390" s="114">
        <v>1</v>
      </c>
      <c r="C390" s="106">
        <f t="shared" si="25"/>
        <v>23992</v>
      </c>
      <c r="D390" s="106">
        <f t="shared" si="26"/>
        <v>28401.616591111109</v>
      </c>
      <c r="E390" s="106">
        <v>23992</v>
      </c>
      <c r="F390" s="106">
        <v>0</v>
      </c>
      <c r="G390" s="106">
        <v>0</v>
      </c>
      <c r="H390" s="106">
        <v>0</v>
      </c>
      <c r="I390" s="106">
        <v>2519.16</v>
      </c>
      <c r="J390" s="106">
        <v>719.75999999999988</v>
      </c>
      <c r="K390" s="106">
        <v>719.75999999999988</v>
      </c>
      <c r="L390" s="106">
        <f t="shared" si="27"/>
        <v>4409.6165911111111</v>
      </c>
      <c r="M390" s="106"/>
      <c r="N390" s="106">
        <v>333.22222222222223</v>
      </c>
      <c r="O390" s="106">
        <v>3332.2222222222222</v>
      </c>
      <c r="P390" s="106">
        <v>744.17214666666666</v>
      </c>
      <c r="Q390" s="106"/>
      <c r="R390" s="106">
        <f t="shared" si="28"/>
        <v>32360.29659111111</v>
      </c>
      <c r="S390" s="106">
        <f t="shared" si="29"/>
        <v>32360.29659111111</v>
      </c>
      <c r="T390" s="106" t="s">
        <v>1232</v>
      </c>
    </row>
    <row r="391" spans="1:20" ht="23.25" thickBot="1">
      <c r="A391" s="239" t="s">
        <v>1296</v>
      </c>
      <c r="B391" s="114">
        <v>2</v>
      </c>
      <c r="C391" s="106">
        <f t="shared" ref="C391:C454" si="30">E391</f>
        <v>17550</v>
      </c>
      <c r="D391" s="106">
        <f t="shared" ref="D391:D454" si="31">E391+L391</f>
        <v>20715.967140000001</v>
      </c>
      <c r="E391" s="106">
        <v>17550</v>
      </c>
      <c r="F391" s="106">
        <v>0</v>
      </c>
      <c r="G391" s="106">
        <v>0</v>
      </c>
      <c r="H391" s="106">
        <v>0</v>
      </c>
      <c r="I391" s="106">
        <v>1842.75</v>
      </c>
      <c r="J391" s="106">
        <v>526.5</v>
      </c>
      <c r="K391" s="106">
        <v>526.5</v>
      </c>
      <c r="L391" s="106">
        <f t="shared" ref="L391:L454" si="32">N391+O391+P391</f>
        <v>3165.9671399999997</v>
      </c>
      <c r="M391" s="106"/>
      <c r="N391" s="106">
        <v>243.75</v>
      </c>
      <c r="O391" s="106">
        <v>2437.5</v>
      </c>
      <c r="P391" s="106">
        <v>484.71713999999974</v>
      </c>
      <c r="Q391" s="106"/>
      <c r="R391" s="106">
        <f t="shared" ref="R391:R454" si="33">E391+F391+G391+I391+J391+K391+L391+Q391+H391</f>
        <v>23611.717140000001</v>
      </c>
      <c r="S391" s="106">
        <f t="shared" ref="S391:S454" si="34">R391*B391</f>
        <v>47223.434280000001</v>
      </c>
      <c r="T391" s="106" t="s">
        <v>1232</v>
      </c>
    </row>
    <row r="392" spans="1:20" ht="23.25" thickBot="1">
      <c r="A392" s="239" t="s">
        <v>1296</v>
      </c>
      <c r="B392" s="114">
        <v>2</v>
      </c>
      <c r="C392" s="106">
        <f t="shared" si="30"/>
        <v>19002.04</v>
      </c>
      <c r="D392" s="106">
        <f t="shared" si="31"/>
        <v>22147.488014444447</v>
      </c>
      <c r="E392" s="106">
        <v>19002.04</v>
      </c>
      <c r="F392" s="106">
        <v>0</v>
      </c>
      <c r="G392" s="106">
        <v>0</v>
      </c>
      <c r="H392" s="106">
        <v>0</v>
      </c>
      <c r="I392" s="106">
        <v>1995.2142000000001</v>
      </c>
      <c r="J392" s="106">
        <v>570.06119999999999</v>
      </c>
      <c r="K392" s="106">
        <v>570.06119999999999</v>
      </c>
      <c r="L392" s="106">
        <f t="shared" si="32"/>
        <v>3145.4480144444447</v>
      </c>
      <c r="M392" s="106"/>
      <c r="N392" s="106">
        <v>263.91722222222222</v>
      </c>
      <c r="O392" s="106">
        <v>2639.1722222222224</v>
      </c>
      <c r="P392" s="106">
        <v>242.35856999999987</v>
      </c>
      <c r="Q392" s="106"/>
      <c r="R392" s="106">
        <f t="shared" si="33"/>
        <v>25282.824614444446</v>
      </c>
      <c r="S392" s="106">
        <f t="shared" si="34"/>
        <v>50565.649228888891</v>
      </c>
      <c r="T392" s="106" t="s">
        <v>1232</v>
      </c>
    </row>
    <row r="393" spans="1:20" ht="23.25" thickBot="1">
      <c r="A393" s="239" t="s">
        <v>1296</v>
      </c>
      <c r="B393" s="114">
        <v>2</v>
      </c>
      <c r="C393" s="106">
        <f t="shared" si="30"/>
        <v>25992</v>
      </c>
      <c r="D393" s="106">
        <f t="shared" si="31"/>
        <v>30772.50548</v>
      </c>
      <c r="E393" s="106">
        <v>25992</v>
      </c>
      <c r="F393" s="106">
        <v>0</v>
      </c>
      <c r="G393" s="106">
        <v>0</v>
      </c>
      <c r="H393" s="106">
        <v>0</v>
      </c>
      <c r="I393" s="106">
        <v>2729.16</v>
      </c>
      <c r="J393" s="106">
        <v>779.75999999999988</v>
      </c>
      <c r="K393" s="106">
        <v>779.75999999999988</v>
      </c>
      <c r="L393" s="106">
        <f t="shared" si="32"/>
        <v>4780.5054799999998</v>
      </c>
      <c r="M393" s="106"/>
      <c r="N393" s="106">
        <v>361</v>
      </c>
      <c r="O393" s="106">
        <v>3610</v>
      </c>
      <c r="P393" s="106">
        <v>809.50547999999981</v>
      </c>
      <c r="Q393" s="106"/>
      <c r="R393" s="106">
        <f t="shared" si="33"/>
        <v>35061.18548</v>
      </c>
      <c r="S393" s="106">
        <f t="shared" si="34"/>
        <v>70122.37096</v>
      </c>
      <c r="T393" s="106" t="s">
        <v>1232</v>
      </c>
    </row>
    <row r="394" spans="1:20" ht="23.25" thickBot="1">
      <c r="A394" s="239" t="s">
        <v>1296</v>
      </c>
      <c r="B394" s="114">
        <v>2</v>
      </c>
      <c r="C394" s="106">
        <f t="shared" si="30"/>
        <v>24378.065000000002</v>
      </c>
      <c r="D394" s="106">
        <f t="shared" si="31"/>
        <v>28507.244337222226</v>
      </c>
      <c r="E394" s="106">
        <v>24378.065000000002</v>
      </c>
      <c r="F394" s="106">
        <v>0</v>
      </c>
      <c r="G394" s="106">
        <v>0</v>
      </c>
      <c r="H394" s="106">
        <v>0</v>
      </c>
      <c r="I394" s="106">
        <v>2559.6968249999995</v>
      </c>
      <c r="J394" s="106">
        <v>731.34195</v>
      </c>
      <c r="K394" s="106">
        <v>731.34195</v>
      </c>
      <c r="L394" s="106">
        <f t="shared" si="32"/>
        <v>4129.1793372222228</v>
      </c>
      <c r="M394" s="106"/>
      <c r="N394" s="106">
        <v>338.58423611111112</v>
      </c>
      <c r="O394" s="106">
        <v>3385.8423611111116</v>
      </c>
      <c r="P394" s="106">
        <v>404.7527399999999</v>
      </c>
      <c r="Q394" s="106"/>
      <c r="R394" s="106">
        <f t="shared" si="33"/>
        <v>32529.625062222229</v>
      </c>
      <c r="S394" s="106">
        <f t="shared" si="34"/>
        <v>65059.250124444457</v>
      </c>
      <c r="T394" s="106" t="s">
        <v>1232</v>
      </c>
    </row>
    <row r="395" spans="1:20" ht="23.25" thickBot="1">
      <c r="A395" s="239" t="s">
        <v>1296</v>
      </c>
      <c r="B395" s="114">
        <v>1</v>
      </c>
      <c r="C395" s="106">
        <f t="shared" si="30"/>
        <v>17550</v>
      </c>
      <c r="D395" s="106">
        <f t="shared" si="31"/>
        <v>20715.967140000001</v>
      </c>
      <c r="E395" s="106">
        <v>17550</v>
      </c>
      <c r="F395" s="106">
        <v>0</v>
      </c>
      <c r="G395" s="106">
        <v>0</v>
      </c>
      <c r="H395" s="106">
        <v>0</v>
      </c>
      <c r="I395" s="106">
        <v>1842.75</v>
      </c>
      <c r="J395" s="106">
        <v>526.5</v>
      </c>
      <c r="K395" s="106">
        <v>526.5</v>
      </c>
      <c r="L395" s="106">
        <f t="shared" si="32"/>
        <v>3165.9671399999997</v>
      </c>
      <c r="M395" s="106"/>
      <c r="N395" s="106">
        <v>243.75</v>
      </c>
      <c r="O395" s="106">
        <v>2437.5</v>
      </c>
      <c r="P395" s="106">
        <v>484.71713999999974</v>
      </c>
      <c r="Q395" s="106"/>
      <c r="R395" s="106">
        <f t="shared" si="33"/>
        <v>23611.717140000001</v>
      </c>
      <c r="S395" s="106">
        <f t="shared" si="34"/>
        <v>23611.717140000001</v>
      </c>
      <c r="T395" s="106" t="s">
        <v>1232</v>
      </c>
    </row>
    <row r="396" spans="1:20" ht="23.25" thickBot="1">
      <c r="A396" s="239" t="s">
        <v>1296</v>
      </c>
      <c r="B396" s="114">
        <v>3</v>
      </c>
      <c r="C396" s="106">
        <f t="shared" si="30"/>
        <v>18518</v>
      </c>
      <c r="D396" s="106">
        <f t="shared" si="31"/>
        <v>21877.538739663742</v>
      </c>
      <c r="E396" s="106">
        <v>18518</v>
      </c>
      <c r="F396" s="106">
        <v>0</v>
      </c>
      <c r="G396" s="106">
        <v>0</v>
      </c>
      <c r="H396" s="106">
        <v>0</v>
      </c>
      <c r="I396" s="106">
        <v>1944.3899999999996</v>
      </c>
      <c r="J396" s="106">
        <v>555.54</v>
      </c>
      <c r="K396" s="106">
        <v>555.54</v>
      </c>
      <c r="L396" s="106">
        <f t="shared" si="32"/>
        <v>3359.5387396637425</v>
      </c>
      <c r="M396" s="106"/>
      <c r="N396" s="106">
        <v>257.19444444444446</v>
      </c>
      <c r="O396" s="106">
        <v>2571.9444444444443</v>
      </c>
      <c r="P396" s="106">
        <v>530.39985077485369</v>
      </c>
      <c r="Q396" s="106"/>
      <c r="R396" s="106">
        <f t="shared" si="33"/>
        <v>24933.008739663743</v>
      </c>
      <c r="S396" s="106">
        <f t="shared" si="34"/>
        <v>74799.026218991232</v>
      </c>
      <c r="T396" s="106" t="s">
        <v>1232</v>
      </c>
    </row>
    <row r="397" spans="1:20" ht="23.25" thickBot="1">
      <c r="A397" s="239" t="s">
        <v>1296</v>
      </c>
      <c r="B397" s="114">
        <v>4</v>
      </c>
      <c r="C397" s="106">
        <f t="shared" si="30"/>
        <v>22381.5</v>
      </c>
      <c r="D397" s="106">
        <f t="shared" si="31"/>
        <v>26480.204228333332</v>
      </c>
      <c r="E397" s="106">
        <v>22381.5</v>
      </c>
      <c r="F397" s="106">
        <v>0</v>
      </c>
      <c r="G397" s="106">
        <v>0</v>
      </c>
      <c r="H397" s="106">
        <v>0</v>
      </c>
      <c r="I397" s="106">
        <v>2350.0574999999999</v>
      </c>
      <c r="J397" s="106">
        <v>671.44499999999994</v>
      </c>
      <c r="K397" s="106">
        <v>671.44499999999994</v>
      </c>
      <c r="L397" s="106">
        <f t="shared" si="32"/>
        <v>4098.7042283333321</v>
      </c>
      <c r="M397" s="106"/>
      <c r="N397" s="106">
        <v>310.85416666666669</v>
      </c>
      <c r="O397" s="106">
        <v>3108.5416666666661</v>
      </c>
      <c r="P397" s="106">
        <v>679.3083949999999</v>
      </c>
      <c r="Q397" s="106"/>
      <c r="R397" s="106">
        <f t="shared" si="33"/>
        <v>30173.151728333331</v>
      </c>
      <c r="S397" s="106">
        <f t="shared" si="34"/>
        <v>120692.60691333332</v>
      </c>
      <c r="T397" s="106" t="s">
        <v>1232</v>
      </c>
    </row>
    <row r="398" spans="1:20" ht="23.25" thickBot="1">
      <c r="A398" s="239" t="s">
        <v>1296</v>
      </c>
      <c r="B398" s="114">
        <v>1</v>
      </c>
      <c r="C398" s="106">
        <f t="shared" si="30"/>
        <v>17258.5</v>
      </c>
      <c r="D398" s="106">
        <f t="shared" si="31"/>
        <v>20371.284584444445</v>
      </c>
      <c r="E398" s="106">
        <v>17258.5</v>
      </c>
      <c r="F398" s="106">
        <v>0</v>
      </c>
      <c r="G398" s="106">
        <v>0</v>
      </c>
      <c r="H398" s="106">
        <v>0</v>
      </c>
      <c r="I398" s="106">
        <v>1812.1424999999999</v>
      </c>
      <c r="J398" s="106">
        <v>517.755</v>
      </c>
      <c r="K398" s="106">
        <v>517.755</v>
      </c>
      <c r="L398" s="106">
        <f t="shared" si="32"/>
        <v>3112.7845844444446</v>
      </c>
      <c r="M398" s="106"/>
      <c r="N398" s="106">
        <v>239.70138888888889</v>
      </c>
      <c r="O398" s="106">
        <v>2397.0138888888887</v>
      </c>
      <c r="P398" s="106">
        <v>476.06930666666699</v>
      </c>
      <c r="Q398" s="106"/>
      <c r="R398" s="106">
        <f t="shared" si="33"/>
        <v>23218.937084444449</v>
      </c>
      <c r="S398" s="106">
        <f t="shared" si="34"/>
        <v>23218.937084444449</v>
      </c>
      <c r="T398" s="106" t="s">
        <v>1236</v>
      </c>
    </row>
    <row r="399" spans="1:20" ht="23.25" thickBot="1">
      <c r="A399" s="239" t="s">
        <v>1296</v>
      </c>
      <c r="B399" s="114">
        <v>6</v>
      </c>
      <c r="C399" s="106">
        <f t="shared" si="30"/>
        <v>21255</v>
      </c>
      <c r="D399" s="106">
        <f t="shared" si="31"/>
        <v>25139.577665387427</v>
      </c>
      <c r="E399" s="106">
        <v>21255</v>
      </c>
      <c r="F399" s="106">
        <v>0</v>
      </c>
      <c r="G399" s="106">
        <v>0</v>
      </c>
      <c r="H399" s="106">
        <v>0</v>
      </c>
      <c r="I399" s="106">
        <v>2231.7750000000001</v>
      </c>
      <c r="J399" s="106">
        <v>637.65</v>
      </c>
      <c r="K399" s="106">
        <v>637.65</v>
      </c>
      <c r="L399" s="106">
        <f t="shared" si="32"/>
        <v>3884.5776653874264</v>
      </c>
      <c r="M399" s="106"/>
      <c r="N399" s="106">
        <v>295.20833333333337</v>
      </c>
      <c r="O399" s="106">
        <v>2952.0833333333326</v>
      </c>
      <c r="P399" s="106">
        <v>637.28599872076018</v>
      </c>
      <c r="Q399" s="106"/>
      <c r="R399" s="106">
        <f t="shared" si="33"/>
        <v>28646.652665387432</v>
      </c>
      <c r="S399" s="106">
        <f t="shared" si="34"/>
        <v>171879.91599232459</v>
      </c>
      <c r="T399" s="106" t="s">
        <v>1232</v>
      </c>
    </row>
    <row r="400" spans="1:20" ht="23.25" thickBot="1">
      <c r="A400" s="239" t="s">
        <v>1296</v>
      </c>
      <c r="B400" s="114">
        <v>3</v>
      </c>
      <c r="C400" s="106">
        <f t="shared" si="30"/>
        <v>19697.333333333332</v>
      </c>
      <c r="D400" s="106">
        <f t="shared" si="31"/>
        <v>23277.85029037037</v>
      </c>
      <c r="E400" s="106">
        <v>19697.333333333332</v>
      </c>
      <c r="F400" s="106">
        <v>86.1111111111111</v>
      </c>
      <c r="G400" s="106">
        <v>333.33333333333331</v>
      </c>
      <c r="H400" s="106">
        <v>0</v>
      </c>
      <c r="I400" s="106">
        <v>2068.2199999999998</v>
      </c>
      <c r="J400" s="106">
        <v>590.91999999999996</v>
      </c>
      <c r="K400" s="106">
        <v>590.91999999999996</v>
      </c>
      <c r="L400" s="106">
        <f t="shared" si="32"/>
        <v>3580.5169570370363</v>
      </c>
      <c r="M400" s="106"/>
      <c r="N400" s="106">
        <v>273.57407407407408</v>
      </c>
      <c r="O400" s="106">
        <v>2735.7407407407404</v>
      </c>
      <c r="P400" s="106">
        <v>571.20214222222205</v>
      </c>
      <c r="Q400" s="106"/>
      <c r="R400" s="106">
        <f t="shared" si="33"/>
        <v>26947.354734814806</v>
      </c>
      <c r="S400" s="106">
        <f t="shared" si="34"/>
        <v>80842.06420444441</v>
      </c>
      <c r="T400" s="106" t="s">
        <v>1232</v>
      </c>
    </row>
    <row r="401" spans="1:20" ht="23.25" thickBot="1">
      <c r="A401" s="239" t="s">
        <v>1296</v>
      </c>
      <c r="B401" s="114">
        <v>11</v>
      </c>
      <c r="C401" s="106">
        <f t="shared" si="30"/>
        <v>21342.110909090912</v>
      </c>
      <c r="D401" s="106">
        <f t="shared" si="31"/>
        <v>25074.497959312866</v>
      </c>
      <c r="E401" s="106">
        <v>21342.110909090912</v>
      </c>
      <c r="F401" s="106">
        <v>0</v>
      </c>
      <c r="G401" s="106">
        <v>0</v>
      </c>
      <c r="H401" s="106">
        <v>0</v>
      </c>
      <c r="I401" s="106">
        <v>2240.9216454545453</v>
      </c>
      <c r="J401" s="106">
        <v>640.26332727272722</v>
      </c>
      <c r="K401" s="106">
        <v>640.26332727272722</v>
      </c>
      <c r="L401" s="106">
        <f t="shared" si="32"/>
        <v>3732.3870502219561</v>
      </c>
      <c r="M401" s="106"/>
      <c r="N401" s="106">
        <v>296.41820707070713</v>
      </c>
      <c r="O401" s="106">
        <v>2964.1820707070706</v>
      </c>
      <c r="P401" s="106">
        <v>471.78677244417867</v>
      </c>
      <c r="Q401" s="106"/>
      <c r="R401" s="106">
        <f t="shared" si="33"/>
        <v>28595.94625931287</v>
      </c>
      <c r="S401" s="106">
        <f t="shared" si="34"/>
        <v>314555.40885244159</v>
      </c>
      <c r="T401" s="106" t="s">
        <v>1232</v>
      </c>
    </row>
    <row r="402" spans="1:20" ht="23.25" thickBot="1">
      <c r="A402" s="239" t="s">
        <v>1296</v>
      </c>
      <c r="B402" s="114">
        <v>5</v>
      </c>
      <c r="C402" s="106">
        <f t="shared" si="30"/>
        <v>19419.201999999997</v>
      </c>
      <c r="D402" s="106">
        <f t="shared" si="31"/>
        <v>22950.042404133037</v>
      </c>
      <c r="E402" s="106">
        <v>19419.201999999997</v>
      </c>
      <c r="F402" s="106">
        <v>0</v>
      </c>
      <c r="G402" s="106">
        <v>0</v>
      </c>
      <c r="H402" s="106">
        <v>0</v>
      </c>
      <c r="I402" s="106">
        <v>2039.0162099999998</v>
      </c>
      <c r="J402" s="106">
        <v>582.57605999999987</v>
      </c>
      <c r="K402" s="106">
        <v>582.57605999999987</v>
      </c>
      <c r="L402" s="106">
        <f t="shared" si="32"/>
        <v>3530.8404041330405</v>
      </c>
      <c r="M402" s="106"/>
      <c r="N402" s="106">
        <v>269.71113888888891</v>
      </c>
      <c r="O402" s="106">
        <v>2697.1113888888885</v>
      </c>
      <c r="P402" s="106">
        <v>564.01787635526318</v>
      </c>
      <c r="Q402" s="106"/>
      <c r="R402" s="106">
        <f t="shared" si="33"/>
        <v>26154.210734133037</v>
      </c>
      <c r="S402" s="106">
        <f t="shared" si="34"/>
        <v>130771.05367066519</v>
      </c>
      <c r="T402" s="106" t="s">
        <v>1232</v>
      </c>
    </row>
    <row r="403" spans="1:20" ht="23.25" thickBot="1">
      <c r="A403" s="239" t="s">
        <v>1296</v>
      </c>
      <c r="B403" s="114">
        <v>2</v>
      </c>
      <c r="C403" s="106">
        <f t="shared" si="30"/>
        <v>23992</v>
      </c>
      <c r="D403" s="106">
        <f t="shared" si="31"/>
        <v>28029.530517777777</v>
      </c>
      <c r="E403" s="106">
        <v>23992</v>
      </c>
      <c r="F403" s="106">
        <v>0</v>
      </c>
      <c r="G403" s="106">
        <v>0</v>
      </c>
      <c r="H403" s="106">
        <v>0</v>
      </c>
      <c r="I403" s="106">
        <v>2519.16</v>
      </c>
      <c r="J403" s="106">
        <v>719.75999999999988</v>
      </c>
      <c r="K403" s="106">
        <v>719.75999999999988</v>
      </c>
      <c r="L403" s="106">
        <f t="shared" si="32"/>
        <v>4037.5305177777777</v>
      </c>
      <c r="M403" s="106"/>
      <c r="N403" s="106">
        <v>333.22222222222223</v>
      </c>
      <c r="O403" s="106">
        <v>3332.2222222222222</v>
      </c>
      <c r="P403" s="106">
        <v>372.08607333333333</v>
      </c>
      <c r="Q403" s="106"/>
      <c r="R403" s="106">
        <f t="shared" si="33"/>
        <v>31988.210517777774</v>
      </c>
      <c r="S403" s="106">
        <f t="shared" si="34"/>
        <v>63976.421035555548</v>
      </c>
      <c r="T403" s="106" t="s">
        <v>1232</v>
      </c>
    </row>
    <row r="404" spans="1:20" ht="23.25" thickBot="1">
      <c r="A404" s="239" t="s">
        <v>1296</v>
      </c>
      <c r="B404" s="114">
        <v>3</v>
      </c>
      <c r="C404" s="106">
        <f t="shared" si="30"/>
        <v>20665.336666666666</v>
      </c>
      <c r="D404" s="106">
        <f t="shared" si="31"/>
        <v>24439.425913555067</v>
      </c>
      <c r="E404" s="106">
        <v>20665.336666666666</v>
      </c>
      <c r="F404" s="106">
        <v>0</v>
      </c>
      <c r="G404" s="106">
        <v>0</v>
      </c>
      <c r="H404" s="106">
        <v>0</v>
      </c>
      <c r="I404" s="106">
        <v>2169.8603499999999</v>
      </c>
      <c r="J404" s="106">
        <v>619.9600999999999</v>
      </c>
      <c r="K404" s="106">
        <v>619.9600999999999</v>
      </c>
      <c r="L404" s="106">
        <f t="shared" si="32"/>
        <v>3774.0892468884012</v>
      </c>
      <c r="M404" s="106"/>
      <c r="N404" s="106">
        <v>287.01856481481479</v>
      </c>
      <c r="O404" s="106">
        <v>2870.1856481481477</v>
      </c>
      <c r="P404" s="106">
        <v>616.88503392543873</v>
      </c>
      <c r="Q404" s="106"/>
      <c r="R404" s="106">
        <f t="shared" si="33"/>
        <v>27849.206463555067</v>
      </c>
      <c r="S404" s="106">
        <f t="shared" si="34"/>
        <v>83547.619390665204</v>
      </c>
      <c r="T404" s="106" t="s">
        <v>1232</v>
      </c>
    </row>
    <row r="405" spans="1:20" ht="23.25" thickBot="1">
      <c r="A405" s="239" t="s">
        <v>1296</v>
      </c>
      <c r="B405" s="114">
        <v>3</v>
      </c>
      <c r="C405" s="106">
        <f t="shared" si="30"/>
        <v>19697.333333333332</v>
      </c>
      <c r="D405" s="106">
        <f t="shared" si="31"/>
        <v>23277.85029037037</v>
      </c>
      <c r="E405" s="106">
        <v>19697.333333333332</v>
      </c>
      <c r="F405" s="106">
        <v>0</v>
      </c>
      <c r="G405" s="106">
        <v>0</v>
      </c>
      <c r="H405" s="106">
        <v>0</v>
      </c>
      <c r="I405" s="106">
        <v>2068.2199999999998</v>
      </c>
      <c r="J405" s="106">
        <v>590.91999999999996</v>
      </c>
      <c r="K405" s="106">
        <v>590.91999999999996</v>
      </c>
      <c r="L405" s="106">
        <f t="shared" si="32"/>
        <v>3580.5169570370363</v>
      </c>
      <c r="M405" s="106"/>
      <c r="N405" s="106">
        <v>273.57407407407408</v>
      </c>
      <c r="O405" s="106">
        <v>2735.7407407407404</v>
      </c>
      <c r="P405" s="106">
        <v>571.20214222222205</v>
      </c>
      <c r="Q405" s="106"/>
      <c r="R405" s="106">
        <f t="shared" si="33"/>
        <v>26527.910290370368</v>
      </c>
      <c r="S405" s="106">
        <f t="shared" si="34"/>
        <v>79583.730871111096</v>
      </c>
      <c r="T405" s="106" t="s">
        <v>1232</v>
      </c>
    </row>
    <row r="406" spans="1:20" ht="23.25" thickBot="1">
      <c r="A406" s="239" t="s">
        <v>1296</v>
      </c>
      <c r="B406" s="114">
        <v>1</v>
      </c>
      <c r="C406" s="106">
        <f t="shared" si="30"/>
        <v>23992</v>
      </c>
      <c r="D406" s="106">
        <f t="shared" si="31"/>
        <v>28401.616591111109</v>
      </c>
      <c r="E406" s="106">
        <v>23992</v>
      </c>
      <c r="F406" s="106">
        <v>0</v>
      </c>
      <c r="G406" s="106">
        <v>0</v>
      </c>
      <c r="H406" s="106">
        <v>0</v>
      </c>
      <c r="I406" s="106">
        <v>2519.16</v>
      </c>
      <c r="J406" s="106">
        <v>719.75999999999988</v>
      </c>
      <c r="K406" s="106">
        <v>719.75999999999988</v>
      </c>
      <c r="L406" s="106">
        <f t="shared" si="32"/>
        <v>4409.6165911111111</v>
      </c>
      <c r="M406" s="106"/>
      <c r="N406" s="106">
        <v>333.22222222222223</v>
      </c>
      <c r="O406" s="106">
        <v>3332.2222222222222</v>
      </c>
      <c r="P406" s="106">
        <v>744.17214666666666</v>
      </c>
      <c r="Q406" s="106"/>
      <c r="R406" s="106">
        <f t="shared" si="33"/>
        <v>32360.29659111111</v>
      </c>
      <c r="S406" s="106">
        <f t="shared" si="34"/>
        <v>32360.29659111111</v>
      </c>
      <c r="T406" s="106" t="s">
        <v>1232</v>
      </c>
    </row>
    <row r="407" spans="1:20" ht="23.25" thickBot="1">
      <c r="A407" s="239" t="s">
        <v>1296</v>
      </c>
      <c r="B407" s="114">
        <v>1</v>
      </c>
      <c r="C407" s="106">
        <f t="shared" si="30"/>
        <v>23992</v>
      </c>
      <c r="D407" s="106">
        <f t="shared" si="31"/>
        <v>28401.616591111109</v>
      </c>
      <c r="E407" s="106">
        <v>23992</v>
      </c>
      <c r="F407" s="106">
        <v>0</v>
      </c>
      <c r="G407" s="106">
        <v>0</v>
      </c>
      <c r="H407" s="106">
        <v>0</v>
      </c>
      <c r="I407" s="106">
        <v>2519.16</v>
      </c>
      <c r="J407" s="106">
        <v>719.75999999999988</v>
      </c>
      <c r="K407" s="106">
        <v>719.75999999999988</v>
      </c>
      <c r="L407" s="106">
        <f t="shared" si="32"/>
        <v>4409.6165911111111</v>
      </c>
      <c r="M407" s="106"/>
      <c r="N407" s="106">
        <v>333.22222222222223</v>
      </c>
      <c r="O407" s="106">
        <v>3332.2222222222222</v>
      </c>
      <c r="P407" s="106">
        <v>744.17214666666666</v>
      </c>
      <c r="Q407" s="106"/>
      <c r="R407" s="106">
        <f t="shared" si="33"/>
        <v>32360.29659111111</v>
      </c>
      <c r="S407" s="106">
        <f t="shared" si="34"/>
        <v>32360.29659111111</v>
      </c>
      <c r="T407" s="106" t="s">
        <v>1232</v>
      </c>
    </row>
    <row r="408" spans="1:20" ht="23.25" thickBot="1">
      <c r="A408" s="239" t="s">
        <v>1296</v>
      </c>
      <c r="B408" s="114">
        <v>1</v>
      </c>
      <c r="C408" s="106">
        <f t="shared" si="30"/>
        <v>33000</v>
      </c>
      <c r="D408" s="106">
        <f t="shared" si="31"/>
        <v>39366.199166666665</v>
      </c>
      <c r="E408" s="106">
        <v>33000</v>
      </c>
      <c r="F408" s="106">
        <v>0</v>
      </c>
      <c r="G408" s="106">
        <v>0</v>
      </c>
      <c r="H408" s="106">
        <v>0</v>
      </c>
      <c r="I408" s="106">
        <v>3465</v>
      </c>
      <c r="J408" s="106">
        <v>990</v>
      </c>
      <c r="K408" s="106">
        <v>990</v>
      </c>
      <c r="L408" s="106">
        <f t="shared" si="32"/>
        <v>6366.1991666666654</v>
      </c>
      <c r="M408" s="106"/>
      <c r="N408" s="106">
        <v>458.33333333333331</v>
      </c>
      <c r="O408" s="106">
        <v>4583.333333333333</v>
      </c>
      <c r="P408" s="106">
        <v>1324.5324999999996</v>
      </c>
      <c r="Q408" s="106"/>
      <c r="R408" s="106">
        <f t="shared" si="33"/>
        <v>44811.199166666665</v>
      </c>
      <c r="S408" s="106">
        <f t="shared" si="34"/>
        <v>44811.199166666665</v>
      </c>
      <c r="T408" s="106" t="s">
        <v>1232</v>
      </c>
    </row>
    <row r="409" spans="1:20" ht="23.25" thickBot="1">
      <c r="A409" s="239" t="s">
        <v>1296</v>
      </c>
      <c r="B409" s="114">
        <v>1</v>
      </c>
      <c r="C409" s="106">
        <f t="shared" si="30"/>
        <v>23992</v>
      </c>
      <c r="D409" s="106">
        <f t="shared" si="31"/>
        <v>28401.616591111109</v>
      </c>
      <c r="E409" s="106">
        <v>23992</v>
      </c>
      <c r="F409" s="106">
        <v>0</v>
      </c>
      <c r="G409" s="106">
        <v>0</v>
      </c>
      <c r="H409" s="106">
        <v>0</v>
      </c>
      <c r="I409" s="106">
        <v>2519.16</v>
      </c>
      <c r="J409" s="106">
        <v>719.75999999999988</v>
      </c>
      <c r="K409" s="106">
        <v>719.75999999999988</v>
      </c>
      <c r="L409" s="106">
        <f t="shared" si="32"/>
        <v>4409.6165911111111</v>
      </c>
      <c r="M409" s="106"/>
      <c r="N409" s="106">
        <v>333.22222222222223</v>
      </c>
      <c r="O409" s="106">
        <v>3332.2222222222222</v>
      </c>
      <c r="P409" s="106">
        <v>744.17214666666666</v>
      </c>
      <c r="Q409" s="106"/>
      <c r="R409" s="106">
        <f t="shared" si="33"/>
        <v>32360.29659111111</v>
      </c>
      <c r="S409" s="106">
        <f t="shared" si="34"/>
        <v>32360.29659111111</v>
      </c>
      <c r="T409" s="106" t="s">
        <v>1232</v>
      </c>
    </row>
    <row r="410" spans="1:20" ht="23.25" thickBot="1">
      <c r="A410" s="239" t="s">
        <v>1296</v>
      </c>
      <c r="B410" s="114">
        <v>1</v>
      </c>
      <c r="C410" s="106">
        <f t="shared" si="30"/>
        <v>17550</v>
      </c>
      <c r="D410" s="106">
        <f t="shared" si="31"/>
        <v>20715.967140000001</v>
      </c>
      <c r="E410" s="106">
        <v>17550</v>
      </c>
      <c r="F410" s="106">
        <v>0</v>
      </c>
      <c r="G410" s="106">
        <v>0</v>
      </c>
      <c r="H410" s="106">
        <v>0</v>
      </c>
      <c r="I410" s="106">
        <v>1842.75</v>
      </c>
      <c r="J410" s="106">
        <v>526.5</v>
      </c>
      <c r="K410" s="106">
        <v>526.5</v>
      </c>
      <c r="L410" s="106">
        <f t="shared" si="32"/>
        <v>3165.9671399999997</v>
      </c>
      <c r="M410" s="106"/>
      <c r="N410" s="106">
        <v>243.75</v>
      </c>
      <c r="O410" s="106">
        <v>2437.5</v>
      </c>
      <c r="P410" s="106">
        <v>484.71713999999974</v>
      </c>
      <c r="Q410" s="106"/>
      <c r="R410" s="106">
        <f t="shared" si="33"/>
        <v>23611.717140000001</v>
      </c>
      <c r="S410" s="106">
        <f t="shared" si="34"/>
        <v>23611.717140000001</v>
      </c>
      <c r="T410" s="106" t="s">
        <v>1232</v>
      </c>
    </row>
    <row r="411" spans="1:20" ht="23.25" thickBot="1">
      <c r="A411" s="239" t="s">
        <v>1296</v>
      </c>
      <c r="B411" s="114">
        <v>1</v>
      </c>
      <c r="C411" s="106">
        <f t="shared" si="30"/>
        <v>15925.82</v>
      </c>
      <c r="D411" s="106">
        <f t="shared" si="31"/>
        <v>18795.464522222221</v>
      </c>
      <c r="E411" s="106">
        <v>15925.82</v>
      </c>
      <c r="F411" s="106">
        <v>0</v>
      </c>
      <c r="G411" s="106">
        <v>0</v>
      </c>
      <c r="H411" s="106">
        <v>0</v>
      </c>
      <c r="I411" s="106">
        <v>1672.2110999999998</v>
      </c>
      <c r="J411" s="106">
        <v>477.77459999999996</v>
      </c>
      <c r="K411" s="106">
        <v>477.77459999999996</v>
      </c>
      <c r="L411" s="106">
        <f t="shared" si="32"/>
        <v>2869.6445222222219</v>
      </c>
      <c r="M411" s="106"/>
      <c r="N411" s="106">
        <v>221.19194444444443</v>
      </c>
      <c r="O411" s="106">
        <v>2211.9194444444447</v>
      </c>
      <c r="P411" s="106">
        <v>436.53313333333313</v>
      </c>
      <c r="Q411" s="106"/>
      <c r="R411" s="106">
        <f t="shared" si="33"/>
        <v>21423.224822222222</v>
      </c>
      <c r="S411" s="106">
        <f t="shared" si="34"/>
        <v>21423.224822222222</v>
      </c>
      <c r="T411" s="106" t="s">
        <v>1232</v>
      </c>
    </row>
    <row r="412" spans="1:20" ht="23.25" thickBot="1">
      <c r="A412" s="239" t="s">
        <v>1296</v>
      </c>
      <c r="B412" s="114">
        <v>1</v>
      </c>
      <c r="C412" s="106">
        <f t="shared" si="30"/>
        <v>23992</v>
      </c>
      <c r="D412" s="106">
        <f t="shared" si="31"/>
        <v>28401.616591111109</v>
      </c>
      <c r="E412" s="106">
        <v>23992</v>
      </c>
      <c r="F412" s="106">
        <v>0</v>
      </c>
      <c r="G412" s="106">
        <v>0</v>
      </c>
      <c r="H412" s="106">
        <v>0</v>
      </c>
      <c r="I412" s="106">
        <v>2519.16</v>
      </c>
      <c r="J412" s="106">
        <v>719.75999999999988</v>
      </c>
      <c r="K412" s="106">
        <v>719.75999999999988</v>
      </c>
      <c r="L412" s="106">
        <f t="shared" si="32"/>
        <v>4409.6165911111111</v>
      </c>
      <c r="M412" s="106"/>
      <c r="N412" s="106">
        <v>333.22222222222223</v>
      </c>
      <c r="O412" s="106">
        <v>3332.2222222222222</v>
      </c>
      <c r="P412" s="106">
        <v>744.17214666666666</v>
      </c>
      <c r="Q412" s="106"/>
      <c r="R412" s="106">
        <f t="shared" si="33"/>
        <v>32360.29659111111</v>
      </c>
      <c r="S412" s="106">
        <f t="shared" si="34"/>
        <v>32360.29659111111</v>
      </c>
      <c r="T412" s="106" t="s">
        <v>1232</v>
      </c>
    </row>
    <row r="413" spans="1:20" ht="23.25" thickBot="1">
      <c r="A413" s="239" t="s">
        <v>1296</v>
      </c>
      <c r="B413" s="114">
        <v>1</v>
      </c>
      <c r="C413" s="106">
        <f t="shared" si="30"/>
        <v>17550</v>
      </c>
      <c r="D413" s="106">
        <f t="shared" si="31"/>
        <v>20715.967140000001</v>
      </c>
      <c r="E413" s="106">
        <v>17550</v>
      </c>
      <c r="F413" s="106">
        <v>0</v>
      </c>
      <c r="G413" s="106">
        <v>0</v>
      </c>
      <c r="H413" s="106">
        <v>0</v>
      </c>
      <c r="I413" s="106">
        <v>1842.75</v>
      </c>
      <c r="J413" s="106">
        <v>526.5</v>
      </c>
      <c r="K413" s="106">
        <v>526.5</v>
      </c>
      <c r="L413" s="106">
        <f t="shared" si="32"/>
        <v>3165.9671399999997</v>
      </c>
      <c r="M413" s="106"/>
      <c r="N413" s="106">
        <v>243.75</v>
      </c>
      <c r="O413" s="106">
        <v>2437.5</v>
      </c>
      <c r="P413" s="106">
        <v>484.71713999999974</v>
      </c>
      <c r="Q413" s="106"/>
      <c r="R413" s="106">
        <f t="shared" si="33"/>
        <v>23611.717140000001</v>
      </c>
      <c r="S413" s="106">
        <f t="shared" si="34"/>
        <v>23611.717140000001</v>
      </c>
      <c r="T413" s="106" t="s">
        <v>1232</v>
      </c>
    </row>
    <row r="414" spans="1:20" ht="23.25" thickBot="1">
      <c r="A414" s="239" t="s">
        <v>1296</v>
      </c>
      <c r="B414" s="114">
        <v>1</v>
      </c>
      <c r="C414" s="106">
        <f t="shared" si="30"/>
        <v>17550</v>
      </c>
      <c r="D414" s="106">
        <f t="shared" si="31"/>
        <v>20715.967140000001</v>
      </c>
      <c r="E414" s="106">
        <v>17550</v>
      </c>
      <c r="F414" s="106">
        <v>0</v>
      </c>
      <c r="G414" s="106">
        <v>0</v>
      </c>
      <c r="H414" s="106">
        <v>0</v>
      </c>
      <c r="I414" s="106">
        <v>1842.75</v>
      </c>
      <c r="J414" s="106">
        <v>526.5</v>
      </c>
      <c r="K414" s="106">
        <v>526.5</v>
      </c>
      <c r="L414" s="106">
        <f t="shared" si="32"/>
        <v>3165.9671399999997</v>
      </c>
      <c r="M414" s="106"/>
      <c r="N414" s="106">
        <v>243.75</v>
      </c>
      <c r="O414" s="106">
        <v>2437.5</v>
      </c>
      <c r="P414" s="106">
        <v>484.71713999999974</v>
      </c>
      <c r="Q414" s="106"/>
      <c r="R414" s="106">
        <f t="shared" si="33"/>
        <v>23611.717140000001</v>
      </c>
      <c r="S414" s="106">
        <f t="shared" si="34"/>
        <v>23611.717140000001</v>
      </c>
      <c r="T414" s="106" t="s">
        <v>1232</v>
      </c>
    </row>
    <row r="415" spans="1:20" ht="23.25" thickBot="1">
      <c r="A415" s="239" t="s">
        <v>1296</v>
      </c>
      <c r="B415" s="114">
        <v>1</v>
      </c>
      <c r="C415" s="106">
        <f t="shared" si="30"/>
        <v>23992</v>
      </c>
      <c r="D415" s="106">
        <f t="shared" si="31"/>
        <v>28401.616591111109</v>
      </c>
      <c r="E415" s="106">
        <v>23992</v>
      </c>
      <c r="F415" s="106">
        <v>0</v>
      </c>
      <c r="G415" s="106">
        <v>0</v>
      </c>
      <c r="H415" s="106">
        <v>0</v>
      </c>
      <c r="I415" s="106">
        <v>2519.16</v>
      </c>
      <c r="J415" s="106">
        <v>719.75999999999988</v>
      </c>
      <c r="K415" s="106">
        <v>719.75999999999988</v>
      </c>
      <c r="L415" s="106">
        <f t="shared" si="32"/>
        <v>4409.6165911111111</v>
      </c>
      <c r="M415" s="106"/>
      <c r="N415" s="106">
        <v>333.22222222222223</v>
      </c>
      <c r="O415" s="106">
        <v>3332.2222222222222</v>
      </c>
      <c r="P415" s="106">
        <v>744.17214666666666</v>
      </c>
      <c r="Q415" s="106"/>
      <c r="R415" s="106">
        <f t="shared" si="33"/>
        <v>32360.29659111111</v>
      </c>
      <c r="S415" s="106">
        <f t="shared" si="34"/>
        <v>32360.29659111111</v>
      </c>
      <c r="T415" s="106" t="s">
        <v>1232</v>
      </c>
    </row>
    <row r="416" spans="1:20" ht="23.25" thickBot="1">
      <c r="A416" s="239" t="s">
        <v>1296</v>
      </c>
      <c r="B416" s="114">
        <v>1</v>
      </c>
      <c r="C416" s="106">
        <f t="shared" si="30"/>
        <v>23992</v>
      </c>
      <c r="D416" s="106">
        <f t="shared" si="31"/>
        <v>28401.616591111109</v>
      </c>
      <c r="E416" s="106">
        <v>23992</v>
      </c>
      <c r="F416" s="106">
        <v>0</v>
      </c>
      <c r="G416" s="106">
        <v>0</v>
      </c>
      <c r="H416" s="106">
        <v>0</v>
      </c>
      <c r="I416" s="106">
        <v>2519.16</v>
      </c>
      <c r="J416" s="106">
        <v>719.75999999999988</v>
      </c>
      <c r="K416" s="106">
        <v>719.75999999999988</v>
      </c>
      <c r="L416" s="106">
        <f t="shared" si="32"/>
        <v>4409.6165911111111</v>
      </c>
      <c r="M416" s="106"/>
      <c r="N416" s="106">
        <v>333.22222222222223</v>
      </c>
      <c r="O416" s="106">
        <v>3332.2222222222222</v>
      </c>
      <c r="P416" s="106">
        <v>744.17214666666666</v>
      </c>
      <c r="Q416" s="106"/>
      <c r="R416" s="106">
        <f t="shared" si="33"/>
        <v>32360.29659111111</v>
      </c>
      <c r="S416" s="106">
        <f t="shared" si="34"/>
        <v>32360.29659111111</v>
      </c>
      <c r="T416" s="106" t="s">
        <v>1232</v>
      </c>
    </row>
    <row r="417" spans="1:20" ht="23.25" thickBot="1">
      <c r="A417" s="239" t="s">
        <v>1296</v>
      </c>
      <c r="B417" s="114">
        <v>1</v>
      </c>
      <c r="C417" s="106">
        <f t="shared" si="30"/>
        <v>20545</v>
      </c>
      <c r="D417" s="106">
        <f t="shared" si="31"/>
        <v>24310.524061067252</v>
      </c>
      <c r="E417" s="106">
        <v>20545</v>
      </c>
      <c r="F417" s="106">
        <v>0</v>
      </c>
      <c r="G417" s="106">
        <v>0</v>
      </c>
      <c r="H417" s="106">
        <v>0</v>
      </c>
      <c r="I417" s="106">
        <v>2157.2249999999999</v>
      </c>
      <c r="J417" s="106">
        <v>616.35</v>
      </c>
      <c r="K417" s="106">
        <v>616.35</v>
      </c>
      <c r="L417" s="106">
        <f t="shared" si="32"/>
        <v>3765.5240610672527</v>
      </c>
      <c r="M417" s="106"/>
      <c r="N417" s="106">
        <v>285.34722222222223</v>
      </c>
      <c r="O417" s="106">
        <v>2853.4722222222226</v>
      </c>
      <c r="P417" s="106">
        <v>626.70461662280763</v>
      </c>
      <c r="Q417" s="106"/>
      <c r="R417" s="106">
        <f t="shared" si="33"/>
        <v>27700.449061067247</v>
      </c>
      <c r="S417" s="106">
        <f t="shared" si="34"/>
        <v>27700.449061067247</v>
      </c>
      <c r="T417" s="106" t="s">
        <v>1232</v>
      </c>
    </row>
    <row r="418" spans="1:20" ht="23.25" thickBot="1">
      <c r="A418" s="239" t="s">
        <v>1296</v>
      </c>
      <c r="B418" s="114">
        <v>1</v>
      </c>
      <c r="C418" s="106">
        <f t="shared" si="30"/>
        <v>25992</v>
      </c>
      <c r="D418" s="106">
        <f t="shared" si="31"/>
        <v>30772.50548</v>
      </c>
      <c r="E418" s="106">
        <v>25992</v>
      </c>
      <c r="F418" s="106">
        <v>0</v>
      </c>
      <c r="G418" s="106">
        <v>0</v>
      </c>
      <c r="H418" s="106">
        <v>0</v>
      </c>
      <c r="I418" s="106">
        <v>2729.16</v>
      </c>
      <c r="J418" s="106">
        <v>779.75999999999988</v>
      </c>
      <c r="K418" s="106">
        <v>779.75999999999988</v>
      </c>
      <c r="L418" s="106">
        <f t="shared" si="32"/>
        <v>4780.5054799999998</v>
      </c>
      <c r="M418" s="106"/>
      <c r="N418" s="106">
        <v>361</v>
      </c>
      <c r="O418" s="106">
        <v>3610</v>
      </c>
      <c r="P418" s="106">
        <v>809.50547999999981</v>
      </c>
      <c r="Q418" s="106"/>
      <c r="R418" s="106">
        <f t="shared" si="33"/>
        <v>35061.18548</v>
      </c>
      <c r="S418" s="106">
        <f t="shared" si="34"/>
        <v>35061.18548</v>
      </c>
      <c r="T418" s="106" t="s">
        <v>1232</v>
      </c>
    </row>
    <row r="419" spans="1:20" ht="23.25" thickBot="1">
      <c r="A419" s="239" t="s">
        <v>1296</v>
      </c>
      <c r="B419" s="114">
        <v>3</v>
      </c>
      <c r="C419" s="106">
        <f t="shared" si="30"/>
        <v>16467.213333333333</v>
      </c>
      <c r="D419" s="106">
        <f t="shared" si="31"/>
        <v>19435.632061481483</v>
      </c>
      <c r="E419" s="106">
        <v>16467.213333333333</v>
      </c>
      <c r="F419" s="106">
        <v>0</v>
      </c>
      <c r="G419" s="106">
        <v>0</v>
      </c>
      <c r="H419" s="106">
        <v>0</v>
      </c>
      <c r="I419" s="106">
        <v>1729.0573999999999</v>
      </c>
      <c r="J419" s="106">
        <v>494.01640000000003</v>
      </c>
      <c r="K419" s="106">
        <v>494.01640000000003</v>
      </c>
      <c r="L419" s="106">
        <f t="shared" si="32"/>
        <v>2968.4187281481486</v>
      </c>
      <c r="M419" s="106"/>
      <c r="N419" s="106">
        <v>228.7112962962963</v>
      </c>
      <c r="O419" s="106">
        <v>2287.1129629629636</v>
      </c>
      <c r="P419" s="106">
        <v>452.59446888888868</v>
      </c>
      <c r="Q419" s="106"/>
      <c r="R419" s="106">
        <f t="shared" si="33"/>
        <v>22152.722261481485</v>
      </c>
      <c r="S419" s="106">
        <f t="shared" si="34"/>
        <v>66458.16678444446</v>
      </c>
      <c r="T419" s="106" t="s">
        <v>1232</v>
      </c>
    </row>
    <row r="420" spans="1:20" ht="23.25" thickBot="1">
      <c r="A420" s="239" t="s">
        <v>1296</v>
      </c>
      <c r="B420" s="114">
        <v>3</v>
      </c>
      <c r="C420" s="106">
        <f t="shared" si="30"/>
        <v>22719.149999999998</v>
      </c>
      <c r="D420" s="106">
        <f t="shared" si="31"/>
        <v>26955.354959999997</v>
      </c>
      <c r="E420" s="106">
        <v>22719.149999999998</v>
      </c>
      <c r="F420" s="106">
        <v>0</v>
      </c>
      <c r="G420" s="106">
        <v>0</v>
      </c>
      <c r="H420" s="106">
        <v>0</v>
      </c>
      <c r="I420" s="106">
        <v>2385.5107499999999</v>
      </c>
      <c r="J420" s="106">
        <v>681.57450000000006</v>
      </c>
      <c r="K420" s="106">
        <v>681.57450000000006</v>
      </c>
      <c r="L420" s="106">
        <f t="shared" si="32"/>
        <v>4236.20496</v>
      </c>
      <c r="M420" s="106"/>
      <c r="N420" s="106">
        <v>315.54374999999999</v>
      </c>
      <c r="O420" s="106">
        <v>3155.4375</v>
      </c>
      <c r="P420" s="106">
        <v>765.2237100000001</v>
      </c>
      <c r="Q420" s="106"/>
      <c r="R420" s="106">
        <f t="shared" si="33"/>
        <v>30704.014709999996</v>
      </c>
      <c r="S420" s="106">
        <f t="shared" si="34"/>
        <v>92112.044129999995</v>
      </c>
      <c r="T420" s="106" t="s">
        <v>1232</v>
      </c>
    </row>
    <row r="421" spans="1:20" ht="23.25" thickBot="1">
      <c r="A421" s="239" t="s">
        <v>1296</v>
      </c>
      <c r="B421" s="114">
        <v>1</v>
      </c>
      <c r="C421" s="106">
        <f t="shared" si="30"/>
        <v>17550</v>
      </c>
      <c r="D421" s="106">
        <f t="shared" si="31"/>
        <v>20715.967140000001</v>
      </c>
      <c r="E421" s="106">
        <v>17550</v>
      </c>
      <c r="F421" s="106">
        <v>0</v>
      </c>
      <c r="G421" s="106">
        <v>0</v>
      </c>
      <c r="H421" s="106">
        <v>0</v>
      </c>
      <c r="I421" s="106">
        <v>1842.75</v>
      </c>
      <c r="J421" s="106">
        <v>526.5</v>
      </c>
      <c r="K421" s="106">
        <v>526.5</v>
      </c>
      <c r="L421" s="106">
        <f t="shared" si="32"/>
        <v>3165.9671399999997</v>
      </c>
      <c r="M421" s="106"/>
      <c r="N421" s="106">
        <v>243.75</v>
      </c>
      <c r="O421" s="106">
        <v>2437.5</v>
      </c>
      <c r="P421" s="106">
        <v>484.71713999999974</v>
      </c>
      <c r="Q421" s="106"/>
      <c r="R421" s="106">
        <f t="shared" si="33"/>
        <v>23611.717140000001</v>
      </c>
      <c r="S421" s="106">
        <f t="shared" si="34"/>
        <v>23611.717140000001</v>
      </c>
      <c r="T421" s="106" t="s">
        <v>1232</v>
      </c>
    </row>
    <row r="422" spans="1:20" ht="68.25" thickBot="1">
      <c r="A422" s="239" t="s">
        <v>1297</v>
      </c>
      <c r="B422" s="114">
        <v>1</v>
      </c>
      <c r="C422" s="106">
        <f t="shared" si="30"/>
        <v>54815</v>
      </c>
      <c r="D422" s="106">
        <f t="shared" si="31"/>
        <v>65423.004722222227</v>
      </c>
      <c r="E422" s="106">
        <v>54815</v>
      </c>
      <c r="F422" s="106">
        <v>0</v>
      </c>
      <c r="G422" s="106">
        <v>0</v>
      </c>
      <c r="H422" s="106">
        <v>0</v>
      </c>
      <c r="I422" s="106">
        <v>5755.5749999999998</v>
      </c>
      <c r="J422" s="106">
        <v>1644.4499999999998</v>
      </c>
      <c r="K422" s="106">
        <v>1644.4499999999998</v>
      </c>
      <c r="L422" s="106">
        <f t="shared" si="32"/>
        <v>10608.004722222226</v>
      </c>
      <c r="M422" s="106"/>
      <c r="N422" s="106">
        <v>761.31944444444446</v>
      </c>
      <c r="O422" s="106">
        <v>7613.1944444444453</v>
      </c>
      <c r="P422" s="106">
        <v>2233.4908333333346</v>
      </c>
      <c r="Q422" s="106"/>
      <c r="R422" s="106">
        <f t="shared" si="33"/>
        <v>74467.479722222211</v>
      </c>
      <c r="S422" s="106">
        <f t="shared" si="34"/>
        <v>74467.479722222211</v>
      </c>
      <c r="T422" s="106" t="s">
        <v>1232</v>
      </c>
    </row>
    <row r="423" spans="1:20" ht="57" thickBot="1">
      <c r="A423" s="239" t="s">
        <v>1298</v>
      </c>
      <c r="B423" s="114">
        <v>1</v>
      </c>
      <c r="C423" s="106">
        <f t="shared" si="30"/>
        <v>54815</v>
      </c>
      <c r="D423" s="106">
        <f t="shared" si="31"/>
        <v>65423.004722222227</v>
      </c>
      <c r="E423" s="106">
        <v>54815</v>
      </c>
      <c r="F423" s="106">
        <v>0</v>
      </c>
      <c r="G423" s="106">
        <v>0</v>
      </c>
      <c r="H423" s="106">
        <v>0</v>
      </c>
      <c r="I423" s="106">
        <v>5755.5749999999998</v>
      </c>
      <c r="J423" s="106">
        <v>1644.4499999999998</v>
      </c>
      <c r="K423" s="106">
        <v>1644.4499999999998</v>
      </c>
      <c r="L423" s="106">
        <f t="shared" si="32"/>
        <v>10608.004722222226</v>
      </c>
      <c r="M423" s="106"/>
      <c r="N423" s="106">
        <v>761.31944444444446</v>
      </c>
      <c r="O423" s="106">
        <v>7613.1944444444453</v>
      </c>
      <c r="P423" s="106">
        <v>2233.4908333333346</v>
      </c>
      <c r="Q423" s="106"/>
      <c r="R423" s="106">
        <f t="shared" si="33"/>
        <v>74467.479722222211</v>
      </c>
      <c r="S423" s="106">
        <f t="shared" si="34"/>
        <v>74467.479722222211</v>
      </c>
      <c r="T423" s="106" t="s">
        <v>1232</v>
      </c>
    </row>
    <row r="424" spans="1:20" ht="57" thickBot="1">
      <c r="A424" s="239" t="s">
        <v>1299</v>
      </c>
      <c r="B424" s="114">
        <v>1</v>
      </c>
      <c r="C424" s="106">
        <f t="shared" si="30"/>
        <v>54815</v>
      </c>
      <c r="D424" s="106">
        <f t="shared" si="31"/>
        <v>65423.004722222227</v>
      </c>
      <c r="E424" s="106">
        <v>54815</v>
      </c>
      <c r="F424" s="106">
        <v>0</v>
      </c>
      <c r="G424" s="106">
        <v>0</v>
      </c>
      <c r="H424" s="106">
        <v>0</v>
      </c>
      <c r="I424" s="106">
        <v>5755.5749999999998</v>
      </c>
      <c r="J424" s="106">
        <v>1644.4499999999998</v>
      </c>
      <c r="K424" s="106">
        <v>1644.4499999999998</v>
      </c>
      <c r="L424" s="106">
        <f t="shared" si="32"/>
        <v>10608.004722222226</v>
      </c>
      <c r="M424" s="106"/>
      <c r="N424" s="106">
        <v>761.31944444444446</v>
      </c>
      <c r="O424" s="106">
        <v>7613.1944444444453</v>
      </c>
      <c r="P424" s="106">
        <v>2233.4908333333346</v>
      </c>
      <c r="Q424" s="106"/>
      <c r="R424" s="106">
        <f t="shared" si="33"/>
        <v>74467.479722222211</v>
      </c>
      <c r="S424" s="106">
        <f t="shared" si="34"/>
        <v>74467.479722222211</v>
      </c>
      <c r="T424" s="106" t="s">
        <v>1232</v>
      </c>
    </row>
    <row r="425" spans="1:20" ht="23.25" thickBot="1">
      <c r="A425" s="239" t="s">
        <v>1300</v>
      </c>
      <c r="B425" s="114">
        <v>1</v>
      </c>
      <c r="C425" s="106">
        <f t="shared" si="30"/>
        <v>44762</v>
      </c>
      <c r="D425" s="106">
        <f t="shared" si="31"/>
        <v>53415.25472222222</v>
      </c>
      <c r="E425" s="106">
        <v>44762</v>
      </c>
      <c r="F425" s="106">
        <v>0</v>
      </c>
      <c r="G425" s="106">
        <v>0</v>
      </c>
      <c r="H425" s="106">
        <v>0</v>
      </c>
      <c r="I425" s="106">
        <v>4700.0099999999993</v>
      </c>
      <c r="J425" s="106">
        <v>1342.86</v>
      </c>
      <c r="K425" s="106">
        <v>1342.86</v>
      </c>
      <c r="L425" s="106">
        <f t="shared" si="32"/>
        <v>8653.254722222222</v>
      </c>
      <c r="M425" s="106"/>
      <c r="N425" s="106">
        <v>621.69444444444446</v>
      </c>
      <c r="O425" s="106">
        <v>6216.9444444444443</v>
      </c>
      <c r="P425" s="106">
        <v>1814.6158333333333</v>
      </c>
      <c r="Q425" s="106"/>
      <c r="R425" s="106">
        <f t="shared" si="33"/>
        <v>60800.984722222223</v>
      </c>
      <c r="S425" s="106">
        <f t="shared" si="34"/>
        <v>60800.984722222223</v>
      </c>
      <c r="T425" s="106" t="s">
        <v>1232</v>
      </c>
    </row>
    <row r="426" spans="1:20" ht="15.75" thickBot="1">
      <c r="A426" s="239" t="s">
        <v>1301</v>
      </c>
      <c r="B426" s="114">
        <v>1</v>
      </c>
      <c r="C426" s="106">
        <f t="shared" si="30"/>
        <v>16595.560000000001</v>
      </c>
      <c r="D426" s="106">
        <f t="shared" si="31"/>
        <v>19587.394864444446</v>
      </c>
      <c r="E426" s="106">
        <v>16595.560000000001</v>
      </c>
      <c r="F426" s="106">
        <v>0</v>
      </c>
      <c r="G426" s="106">
        <v>0</v>
      </c>
      <c r="H426" s="106">
        <v>0</v>
      </c>
      <c r="I426" s="106">
        <v>1742.5338000000002</v>
      </c>
      <c r="J426" s="106">
        <v>497.86680000000007</v>
      </c>
      <c r="K426" s="106">
        <v>497.86680000000007</v>
      </c>
      <c r="L426" s="106">
        <f t="shared" si="32"/>
        <v>2991.8348644444441</v>
      </c>
      <c r="M426" s="106"/>
      <c r="N426" s="106">
        <v>230.4938888888889</v>
      </c>
      <c r="O426" s="106">
        <v>2304.9388888888889</v>
      </c>
      <c r="P426" s="106">
        <v>456.40208666666626</v>
      </c>
      <c r="Q426" s="106"/>
      <c r="R426" s="106">
        <f t="shared" si="33"/>
        <v>22325.662264444447</v>
      </c>
      <c r="S426" s="106">
        <f t="shared" si="34"/>
        <v>22325.662264444447</v>
      </c>
      <c r="T426" s="106" t="s">
        <v>1232</v>
      </c>
    </row>
    <row r="427" spans="1:20" ht="15.75" thickBot="1">
      <c r="A427" s="239" t="s">
        <v>1301</v>
      </c>
      <c r="B427" s="114">
        <v>1</v>
      </c>
      <c r="C427" s="106">
        <f t="shared" si="30"/>
        <v>16595.57</v>
      </c>
      <c r="D427" s="106">
        <f t="shared" si="31"/>
        <v>19131.004305555554</v>
      </c>
      <c r="E427" s="106">
        <v>16595.57</v>
      </c>
      <c r="F427" s="106">
        <v>0</v>
      </c>
      <c r="G427" s="106">
        <v>0</v>
      </c>
      <c r="H427" s="106">
        <v>0</v>
      </c>
      <c r="I427" s="106">
        <v>1742.53485</v>
      </c>
      <c r="J427" s="106">
        <v>497.86709999999994</v>
      </c>
      <c r="K427" s="106">
        <v>497.86709999999994</v>
      </c>
      <c r="L427" s="106">
        <f t="shared" si="32"/>
        <v>2535.4343055555555</v>
      </c>
      <c r="M427" s="106"/>
      <c r="N427" s="106">
        <v>230.49402777777777</v>
      </c>
      <c r="O427" s="106">
        <v>2304.9402777777777</v>
      </c>
      <c r="P427" s="106">
        <v>0</v>
      </c>
      <c r="Q427" s="106"/>
      <c r="R427" s="106">
        <f t="shared" si="33"/>
        <v>21869.273355555553</v>
      </c>
      <c r="S427" s="106">
        <f t="shared" si="34"/>
        <v>21869.273355555553</v>
      </c>
      <c r="T427" s="106" t="s">
        <v>1232</v>
      </c>
    </row>
    <row r="428" spans="1:20" ht="15.75" thickBot="1">
      <c r="A428" s="239" t="s">
        <v>1502</v>
      </c>
      <c r="B428" s="114">
        <v>1</v>
      </c>
      <c r="C428" s="106">
        <f t="shared" si="30"/>
        <v>17550</v>
      </c>
      <c r="D428" s="106">
        <f t="shared" si="31"/>
        <v>20715.967140000001</v>
      </c>
      <c r="E428" s="106">
        <v>17550</v>
      </c>
      <c r="F428" s="106">
        <v>0</v>
      </c>
      <c r="G428" s="106">
        <v>0</v>
      </c>
      <c r="H428" s="106">
        <v>0</v>
      </c>
      <c r="I428" s="106">
        <v>1842.75</v>
      </c>
      <c r="J428" s="106">
        <v>526.5</v>
      </c>
      <c r="K428" s="106">
        <v>526.5</v>
      </c>
      <c r="L428" s="106">
        <f t="shared" si="32"/>
        <v>3165.9671399999997</v>
      </c>
      <c r="M428" s="106"/>
      <c r="N428" s="106">
        <v>243.75</v>
      </c>
      <c r="O428" s="106">
        <v>2437.5</v>
      </c>
      <c r="P428" s="106">
        <v>484.71713999999974</v>
      </c>
      <c r="Q428" s="106"/>
      <c r="R428" s="106">
        <f t="shared" si="33"/>
        <v>23611.717140000001</v>
      </c>
      <c r="S428" s="106">
        <f t="shared" si="34"/>
        <v>23611.717140000001</v>
      </c>
      <c r="T428" s="106" t="s">
        <v>1232</v>
      </c>
    </row>
    <row r="429" spans="1:20" ht="23.25" thickBot="1">
      <c r="A429" s="239" t="s">
        <v>1302</v>
      </c>
      <c r="B429" s="114">
        <v>1</v>
      </c>
      <c r="C429" s="106">
        <f t="shared" si="30"/>
        <v>17258.919999999998</v>
      </c>
      <c r="D429" s="106">
        <f t="shared" si="31"/>
        <v>20371.781211111109</v>
      </c>
      <c r="E429" s="106">
        <v>17258.919999999998</v>
      </c>
      <c r="F429" s="106">
        <v>0</v>
      </c>
      <c r="G429" s="106">
        <v>0</v>
      </c>
      <c r="H429" s="106">
        <v>0</v>
      </c>
      <c r="I429" s="106">
        <v>1812.1865999999998</v>
      </c>
      <c r="J429" s="106">
        <v>517.7675999999999</v>
      </c>
      <c r="K429" s="106">
        <v>517.7675999999999</v>
      </c>
      <c r="L429" s="106">
        <f t="shared" si="32"/>
        <v>3112.8612111111111</v>
      </c>
      <c r="M429" s="106"/>
      <c r="N429" s="106">
        <v>239.70722222222221</v>
      </c>
      <c r="O429" s="106">
        <v>2397.0722222222221</v>
      </c>
      <c r="P429" s="106">
        <v>476.08176666666668</v>
      </c>
      <c r="Q429" s="106"/>
      <c r="R429" s="106">
        <f t="shared" si="33"/>
        <v>23219.503011111108</v>
      </c>
      <c r="S429" s="106">
        <f t="shared" si="34"/>
        <v>23219.503011111108</v>
      </c>
      <c r="T429" s="106" t="s">
        <v>1232</v>
      </c>
    </row>
    <row r="430" spans="1:20" ht="23.25" thickBot="1">
      <c r="A430" s="239" t="s">
        <v>1303</v>
      </c>
      <c r="B430" s="114">
        <v>1</v>
      </c>
      <c r="C430" s="106">
        <f t="shared" si="30"/>
        <v>15925.82</v>
      </c>
      <c r="D430" s="106">
        <f t="shared" si="31"/>
        <v>18795.464522222221</v>
      </c>
      <c r="E430" s="106">
        <v>15925.82</v>
      </c>
      <c r="F430" s="106">
        <v>0</v>
      </c>
      <c r="G430" s="106">
        <v>0</v>
      </c>
      <c r="H430" s="106">
        <v>0</v>
      </c>
      <c r="I430" s="106">
        <v>1672.2110999999998</v>
      </c>
      <c r="J430" s="106">
        <v>477.77459999999996</v>
      </c>
      <c r="K430" s="106">
        <v>477.77459999999996</v>
      </c>
      <c r="L430" s="106">
        <f t="shared" si="32"/>
        <v>2869.6445222222219</v>
      </c>
      <c r="M430" s="106"/>
      <c r="N430" s="106">
        <v>221.19194444444443</v>
      </c>
      <c r="O430" s="106">
        <v>2211.9194444444447</v>
      </c>
      <c r="P430" s="106">
        <v>436.53313333333313</v>
      </c>
      <c r="Q430" s="106"/>
      <c r="R430" s="106">
        <f t="shared" si="33"/>
        <v>21423.224822222222</v>
      </c>
      <c r="S430" s="106">
        <f t="shared" si="34"/>
        <v>21423.224822222222</v>
      </c>
      <c r="T430" s="106" t="s">
        <v>1232</v>
      </c>
    </row>
    <row r="431" spans="1:20" ht="15.75" thickBot="1">
      <c r="A431" s="239" t="s">
        <v>1304</v>
      </c>
      <c r="B431" s="114">
        <v>4</v>
      </c>
      <c r="C431" s="106">
        <f t="shared" si="30"/>
        <v>23992</v>
      </c>
      <c r="D431" s="106">
        <f t="shared" si="31"/>
        <v>28401.616591111109</v>
      </c>
      <c r="E431" s="106">
        <v>23992</v>
      </c>
      <c r="F431" s="106">
        <v>0</v>
      </c>
      <c r="G431" s="106">
        <v>0</v>
      </c>
      <c r="H431" s="106">
        <v>0</v>
      </c>
      <c r="I431" s="106">
        <v>2519.16</v>
      </c>
      <c r="J431" s="106">
        <v>719.75999999999988</v>
      </c>
      <c r="K431" s="106">
        <v>719.75999999999988</v>
      </c>
      <c r="L431" s="106">
        <f t="shared" si="32"/>
        <v>4409.6165911111111</v>
      </c>
      <c r="M431" s="106"/>
      <c r="N431" s="106">
        <v>333.22222222222223</v>
      </c>
      <c r="O431" s="106">
        <v>3332.2222222222222</v>
      </c>
      <c r="P431" s="106">
        <v>744.17214666666666</v>
      </c>
      <c r="Q431" s="106"/>
      <c r="R431" s="106">
        <f t="shared" si="33"/>
        <v>32360.29659111111</v>
      </c>
      <c r="S431" s="106">
        <f t="shared" si="34"/>
        <v>129441.18636444444</v>
      </c>
      <c r="T431" s="106" t="s">
        <v>1232</v>
      </c>
    </row>
    <row r="432" spans="1:20" ht="15.75" thickBot="1">
      <c r="A432" s="239" t="s">
        <v>1305</v>
      </c>
      <c r="B432" s="114">
        <v>10</v>
      </c>
      <c r="C432" s="106">
        <f t="shared" si="30"/>
        <v>8320.1089712999983</v>
      </c>
      <c r="D432" s="106">
        <f t="shared" si="31"/>
        <v>9762.7604151320793</v>
      </c>
      <c r="E432" s="106">
        <v>8320.1089712999983</v>
      </c>
      <c r="F432" s="106">
        <v>258.33333333333331</v>
      </c>
      <c r="G432" s="106">
        <v>1000</v>
      </c>
      <c r="H432" s="106">
        <v>50</v>
      </c>
      <c r="I432" s="106">
        <v>873.61144198649981</v>
      </c>
      <c r="J432" s="106">
        <v>249.60326913900005</v>
      </c>
      <c r="K432" s="106">
        <v>249.60326913900005</v>
      </c>
      <c r="L432" s="106">
        <f t="shared" si="32"/>
        <v>1442.6514438320805</v>
      </c>
      <c r="M432" s="106"/>
      <c r="N432" s="106">
        <v>115.55706904583333</v>
      </c>
      <c r="O432" s="106">
        <v>1155.5706904583333</v>
      </c>
      <c r="P432" s="106">
        <v>171.52368432791411</v>
      </c>
      <c r="Q432" s="106"/>
      <c r="R432" s="106">
        <f t="shared" si="33"/>
        <v>12443.911728729912</v>
      </c>
      <c r="S432" s="106">
        <f t="shared" si="34"/>
        <v>124439.11728729913</v>
      </c>
      <c r="T432" s="106" t="s">
        <v>1232</v>
      </c>
    </row>
    <row r="433" spans="1:20" ht="15.75" thickBot="1">
      <c r="A433" s="239" t="s">
        <v>1306</v>
      </c>
      <c r="B433" s="114">
        <v>17</v>
      </c>
      <c r="C433" s="106">
        <f t="shared" si="30"/>
        <v>14279.350000000004</v>
      </c>
      <c r="D433" s="106">
        <f t="shared" si="31"/>
        <v>16848.605217777782</v>
      </c>
      <c r="E433" s="106">
        <v>14279.350000000004</v>
      </c>
      <c r="F433" s="106">
        <v>577.08333333333337</v>
      </c>
      <c r="G433" s="106">
        <v>700</v>
      </c>
      <c r="H433" s="106">
        <v>0</v>
      </c>
      <c r="I433" s="106">
        <v>1499.3317500000001</v>
      </c>
      <c r="J433" s="106">
        <v>428.38050000000004</v>
      </c>
      <c r="K433" s="106">
        <v>428.38050000000004</v>
      </c>
      <c r="L433" s="106">
        <f t="shared" si="32"/>
        <v>2569.2552177777779</v>
      </c>
      <c r="M433" s="106"/>
      <c r="N433" s="106">
        <v>198.32430555555561</v>
      </c>
      <c r="O433" s="106">
        <v>1983.2430555555557</v>
      </c>
      <c r="P433" s="106">
        <v>387.68785666666628</v>
      </c>
      <c r="Q433" s="106"/>
      <c r="R433" s="106">
        <f t="shared" si="33"/>
        <v>20481.781301111114</v>
      </c>
      <c r="S433" s="106">
        <f t="shared" si="34"/>
        <v>348190.28211888892</v>
      </c>
      <c r="T433" s="106" t="s">
        <v>1236</v>
      </c>
    </row>
    <row r="434" spans="1:20" ht="15.75" thickBot="1">
      <c r="A434" s="239" t="s">
        <v>1306</v>
      </c>
      <c r="B434" s="114">
        <v>11</v>
      </c>
      <c r="C434" s="106">
        <f t="shared" si="30"/>
        <v>14279.350000000004</v>
      </c>
      <c r="D434" s="106">
        <f t="shared" si="31"/>
        <v>16848.605217777782</v>
      </c>
      <c r="E434" s="106">
        <v>14279.350000000004</v>
      </c>
      <c r="F434" s="106">
        <v>577.08333333333337</v>
      </c>
      <c r="G434" s="106">
        <v>700</v>
      </c>
      <c r="H434" s="106">
        <v>0</v>
      </c>
      <c r="I434" s="106">
        <v>1499.3317500000001</v>
      </c>
      <c r="J434" s="106">
        <v>428.38049999999998</v>
      </c>
      <c r="K434" s="106">
        <v>428.38049999999998</v>
      </c>
      <c r="L434" s="106">
        <f t="shared" si="32"/>
        <v>2569.255217777777</v>
      </c>
      <c r="M434" s="106"/>
      <c r="N434" s="106">
        <v>198.32430555555558</v>
      </c>
      <c r="O434" s="106">
        <v>1983.243055555555</v>
      </c>
      <c r="P434" s="106">
        <v>387.68785666666639</v>
      </c>
      <c r="Q434" s="106"/>
      <c r="R434" s="106">
        <f t="shared" si="33"/>
        <v>20481.781301111114</v>
      </c>
      <c r="S434" s="106">
        <f t="shared" si="34"/>
        <v>225299.59431222227</v>
      </c>
      <c r="T434" s="106" t="s">
        <v>1232</v>
      </c>
    </row>
    <row r="435" spans="1:20" ht="23.25" thickBot="1">
      <c r="A435" s="239" t="s">
        <v>1307</v>
      </c>
      <c r="B435" s="114">
        <v>27</v>
      </c>
      <c r="C435" s="106">
        <f t="shared" si="30"/>
        <v>14485.549999999992</v>
      </c>
      <c r="D435" s="106">
        <f t="shared" si="31"/>
        <v>17092.425262222212</v>
      </c>
      <c r="E435" s="106">
        <v>14485.549999999992</v>
      </c>
      <c r="F435" s="106">
        <v>585.41666666666663</v>
      </c>
      <c r="G435" s="106">
        <v>700</v>
      </c>
      <c r="H435" s="106">
        <v>0</v>
      </c>
      <c r="I435" s="106">
        <v>1520.9827500000001</v>
      </c>
      <c r="J435" s="106">
        <v>434.56649999999973</v>
      </c>
      <c r="K435" s="106">
        <v>434.56649999999973</v>
      </c>
      <c r="L435" s="106">
        <f t="shared" si="32"/>
        <v>2606.8752622222219</v>
      </c>
      <c r="M435" s="106"/>
      <c r="N435" s="106">
        <v>201.18819444444432</v>
      </c>
      <c r="O435" s="106">
        <v>2011.8819444444443</v>
      </c>
      <c r="P435" s="106">
        <v>393.80512333333314</v>
      </c>
      <c r="Q435" s="106"/>
      <c r="R435" s="106">
        <f t="shared" si="33"/>
        <v>20767.957678888881</v>
      </c>
      <c r="S435" s="106">
        <f t="shared" si="34"/>
        <v>560734.8573299998</v>
      </c>
      <c r="T435" s="106" t="s">
        <v>1236</v>
      </c>
    </row>
    <row r="436" spans="1:20" ht="23.25" thickBot="1">
      <c r="A436" s="239" t="s">
        <v>1308</v>
      </c>
      <c r="B436" s="114">
        <v>12</v>
      </c>
      <c r="C436" s="106">
        <f t="shared" si="30"/>
        <v>16358.410000000002</v>
      </c>
      <c r="D436" s="106">
        <f t="shared" si="31"/>
        <v>19306.978164444445</v>
      </c>
      <c r="E436" s="106">
        <v>16358.410000000002</v>
      </c>
      <c r="F436" s="106">
        <v>681.60041666666677</v>
      </c>
      <c r="G436" s="106">
        <v>700</v>
      </c>
      <c r="H436" s="106">
        <v>0</v>
      </c>
      <c r="I436" s="106">
        <v>1717.6330499999995</v>
      </c>
      <c r="J436" s="106">
        <v>490.75230000000005</v>
      </c>
      <c r="K436" s="106">
        <v>490.75230000000005</v>
      </c>
      <c r="L436" s="106">
        <f t="shared" si="32"/>
        <v>2948.5681644444448</v>
      </c>
      <c r="M436" s="106"/>
      <c r="N436" s="106">
        <v>227.20013888888886</v>
      </c>
      <c r="O436" s="106">
        <v>2272.0013888888889</v>
      </c>
      <c r="P436" s="106">
        <v>449.36663666666692</v>
      </c>
      <c r="Q436" s="106"/>
      <c r="R436" s="106">
        <f t="shared" si="33"/>
        <v>23387.716231111113</v>
      </c>
      <c r="S436" s="106">
        <f t="shared" si="34"/>
        <v>280652.59477333335</v>
      </c>
      <c r="T436" s="106" t="s">
        <v>1236</v>
      </c>
    </row>
    <row r="437" spans="1:20" ht="23.25" thickBot="1">
      <c r="A437" s="239" t="s">
        <v>1308</v>
      </c>
      <c r="B437" s="114">
        <v>1</v>
      </c>
      <c r="C437" s="106">
        <f t="shared" si="30"/>
        <v>16358.41</v>
      </c>
      <c r="D437" s="106">
        <f t="shared" si="31"/>
        <v>19306.978164444445</v>
      </c>
      <c r="E437" s="106">
        <v>16358.41</v>
      </c>
      <c r="F437" s="106">
        <v>681.60041666666666</v>
      </c>
      <c r="G437" s="106">
        <v>700</v>
      </c>
      <c r="H437" s="106">
        <v>0</v>
      </c>
      <c r="I437" s="106">
        <v>1717.6330499999997</v>
      </c>
      <c r="J437" s="106">
        <v>490.75229999999993</v>
      </c>
      <c r="K437" s="106">
        <v>490.75229999999993</v>
      </c>
      <c r="L437" s="106">
        <f t="shared" si="32"/>
        <v>2948.5681644444453</v>
      </c>
      <c r="M437" s="106"/>
      <c r="N437" s="106">
        <v>227.20013888888889</v>
      </c>
      <c r="O437" s="106">
        <v>2272.0013888888893</v>
      </c>
      <c r="P437" s="106">
        <v>449.36663666666692</v>
      </c>
      <c r="Q437" s="106"/>
      <c r="R437" s="106">
        <f t="shared" si="33"/>
        <v>23387.716231111113</v>
      </c>
      <c r="S437" s="106">
        <f t="shared" si="34"/>
        <v>23387.716231111113</v>
      </c>
      <c r="T437" s="106" t="s">
        <v>1232</v>
      </c>
    </row>
    <row r="438" spans="1:20" ht="23.25" thickBot="1">
      <c r="A438" s="239" t="s">
        <v>1309</v>
      </c>
      <c r="B438" s="114">
        <v>2</v>
      </c>
      <c r="C438" s="106">
        <f t="shared" si="30"/>
        <v>9295.9061972164018</v>
      </c>
      <c r="D438" s="106">
        <f t="shared" si="31"/>
        <v>10933.178913987651</v>
      </c>
      <c r="E438" s="106">
        <v>9295.9061972164018</v>
      </c>
      <c r="F438" s="106">
        <v>258.33333333333331</v>
      </c>
      <c r="G438" s="106">
        <v>1000</v>
      </c>
      <c r="H438" s="106">
        <v>50</v>
      </c>
      <c r="I438" s="106">
        <v>976.07015070772206</v>
      </c>
      <c r="J438" s="106">
        <v>278.87718591649201</v>
      </c>
      <c r="K438" s="106">
        <v>278.87718591649201</v>
      </c>
      <c r="L438" s="106">
        <f t="shared" si="32"/>
        <v>1637.2727167712492</v>
      </c>
      <c r="M438" s="106"/>
      <c r="N438" s="106">
        <v>129.10980829467223</v>
      </c>
      <c r="O438" s="106">
        <v>1291.0980829467226</v>
      </c>
      <c r="P438" s="106">
        <v>217.06482552985418</v>
      </c>
      <c r="Q438" s="106"/>
      <c r="R438" s="106">
        <f t="shared" si="33"/>
        <v>13775.336769861691</v>
      </c>
      <c r="S438" s="106">
        <f t="shared" si="34"/>
        <v>27550.673539723382</v>
      </c>
      <c r="T438" s="106" t="s">
        <v>1232</v>
      </c>
    </row>
    <row r="439" spans="1:20" ht="23.25" thickBot="1">
      <c r="A439" s="239" t="s">
        <v>1310</v>
      </c>
      <c r="B439" s="114">
        <v>1</v>
      </c>
      <c r="C439" s="106">
        <f t="shared" si="30"/>
        <v>10700.476557012802</v>
      </c>
      <c r="D439" s="106">
        <f t="shared" si="31"/>
        <v>12616.786197747804</v>
      </c>
      <c r="E439" s="106">
        <v>10700.476557012802</v>
      </c>
      <c r="F439" s="106">
        <v>258.33333333333331</v>
      </c>
      <c r="G439" s="106">
        <v>1000</v>
      </c>
      <c r="H439" s="106">
        <v>50</v>
      </c>
      <c r="I439" s="106">
        <v>1123.5500384863442</v>
      </c>
      <c r="J439" s="106">
        <v>321.01429671038403</v>
      </c>
      <c r="K439" s="106">
        <v>321.01429671038403</v>
      </c>
      <c r="L439" s="106">
        <f t="shared" si="32"/>
        <v>1916.3096407350024</v>
      </c>
      <c r="M439" s="106"/>
      <c r="N439" s="106">
        <v>148.61772995851115</v>
      </c>
      <c r="O439" s="106">
        <v>1486.1772995851115</v>
      </c>
      <c r="P439" s="106">
        <v>281.51461119137974</v>
      </c>
      <c r="Q439" s="106"/>
      <c r="R439" s="106">
        <f t="shared" si="33"/>
        <v>15690.69816298825</v>
      </c>
      <c r="S439" s="106">
        <f t="shared" si="34"/>
        <v>15690.69816298825</v>
      </c>
      <c r="T439" s="106" t="s">
        <v>1236</v>
      </c>
    </row>
    <row r="440" spans="1:20" ht="23.25" thickBot="1">
      <c r="A440" s="239" t="s">
        <v>1310</v>
      </c>
      <c r="B440" s="114">
        <v>2</v>
      </c>
      <c r="C440" s="106">
        <f t="shared" si="30"/>
        <v>10048.146441006402</v>
      </c>
      <c r="D440" s="106">
        <f t="shared" si="31"/>
        <v>11829.907052580564</v>
      </c>
      <c r="E440" s="106">
        <v>10048.146441006402</v>
      </c>
      <c r="F440" s="106">
        <v>258.33333333333331</v>
      </c>
      <c r="G440" s="106">
        <v>1000</v>
      </c>
      <c r="H440" s="106">
        <v>50</v>
      </c>
      <c r="I440" s="106">
        <v>1055.0553763056723</v>
      </c>
      <c r="J440" s="106">
        <v>301.44439323019202</v>
      </c>
      <c r="K440" s="106">
        <v>301.44439323019202</v>
      </c>
      <c r="L440" s="106">
        <f t="shared" si="32"/>
        <v>1781.7606115741623</v>
      </c>
      <c r="M440" s="106"/>
      <c r="N440" s="106">
        <v>139.55758945842226</v>
      </c>
      <c r="O440" s="106">
        <v>1395.5758945842226</v>
      </c>
      <c r="P440" s="106">
        <v>246.62712753151766</v>
      </c>
      <c r="Q440" s="106"/>
      <c r="R440" s="106">
        <f t="shared" si="33"/>
        <v>14796.184548679956</v>
      </c>
      <c r="S440" s="106">
        <f t="shared" si="34"/>
        <v>29592.369097359911</v>
      </c>
      <c r="T440" s="106" t="s">
        <v>1236</v>
      </c>
    </row>
    <row r="441" spans="1:20" ht="23.25" thickBot="1">
      <c r="A441" s="239" t="s">
        <v>1310</v>
      </c>
      <c r="B441" s="114">
        <v>1</v>
      </c>
      <c r="C441" s="106">
        <f t="shared" si="30"/>
        <v>11634.786413506401</v>
      </c>
      <c r="D441" s="106">
        <f t="shared" si="31"/>
        <v>13721.555696948348</v>
      </c>
      <c r="E441" s="106">
        <v>11634.786413506401</v>
      </c>
      <c r="F441" s="106">
        <v>258.33333333333331</v>
      </c>
      <c r="G441" s="106">
        <v>1000</v>
      </c>
      <c r="H441" s="106">
        <v>50</v>
      </c>
      <c r="I441" s="106">
        <v>1221.6525734181721</v>
      </c>
      <c r="J441" s="106">
        <v>349.04359240519199</v>
      </c>
      <c r="K441" s="106">
        <v>349.04359240519199</v>
      </c>
      <c r="L441" s="106">
        <f t="shared" si="32"/>
        <v>2086.7692834419458</v>
      </c>
      <c r="M441" s="106"/>
      <c r="N441" s="106">
        <v>161.59425574314446</v>
      </c>
      <c r="O441" s="106">
        <v>1615.9425574314446</v>
      </c>
      <c r="P441" s="106">
        <v>309.23247026735669</v>
      </c>
      <c r="Q441" s="106"/>
      <c r="R441" s="106">
        <f t="shared" si="33"/>
        <v>16949.628788510239</v>
      </c>
      <c r="S441" s="106">
        <f t="shared" si="34"/>
        <v>16949.628788510239</v>
      </c>
      <c r="T441" s="106" t="s">
        <v>1232</v>
      </c>
    </row>
    <row r="442" spans="1:20" ht="23.25" thickBot="1">
      <c r="A442" s="239" t="s">
        <v>1310</v>
      </c>
      <c r="B442" s="114">
        <v>1</v>
      </c>
      <c r="C442" s="106">
        <f t="shared" si="30"/>
        <v>10700.476557012802</v>
      </c>
      <c r="D442" s="106">
        <f t="shared" si="31"/>
        <v>12616.786197747804</v>
      </c>
      <c r="E442" s="106">
        <v>10700.476557012802</v>
      </c>
      <c r="F442" s="106">
        <v>258.33333333333331</v>
      </c>
      <c r="G442" s="106">
        <v>1000</v>
      </c>
      <c r="H442" s="106">
        <v>50</v>
      </c>
      <c r="I442" s="106">
        <v>1123.5500384863442</v>
      </c>
      <c r="J442" s="106">
        <v>321.01429671038403</v>
      </c>
      <c r="K442" s="106">
        <v>321.01429671038403</v>
      </c>
      <c r="L442" s="106">
        <f t="shared" si="32"/>
        <v>1916.3096407350024</v>
      </c>
      <c r="M442" s="106"/>
      <c r="N442" s="106">
        <v>148.61772995851115</v>
      </c>
      <c r="O442" s="106">
        <v>1486.1772995851115</v>
      </c>
      <c r="P442" s="106">
        <v>281.51461119137974</v>
      </c>
      <c r="Q442" s="106"/>
      <c r="R442" s="106">
        <f t="shared" si="33"/>
        <v>15690.69816298825</v>
      </c>
      <c r="S442" s="106">
        <f t="shared" si="34"/>
        <v>15690.69816298825</v>
      </c>
      <c r="T442" s="106" t="s">
        <v>1236</v>
      </c>
    </row>
    <row r="443" spans="1:20" ht="15.75" thickBot="1">
      <c r="A443" s="239" t="s">
        <v>1311</v>
      </c>
      <c r="B443" s="114">
        <v>1</v>
      </c>
      <c r="C443" s="106">
        <f t="shared" si="30"/>
        <v>36323.74</v>
      </c>
      <c r="D443" s="106">
        <f t="shared" si="31"/>
        <v>43336.221944444442</v>
      </c>
      <c r="E443" s="106">
        <v>36323.74</v>
      </c>
      <c r="F443" s="106">
        <v>0</v>
      </c>
      <c r="G443" s="106">
        <v>0</v>
      </c>
      <c r="H443" s="106">
        <v>0</v>
      </c>
      <c r="I443" s="106">
        <v>3813.9927000000002</v>
      </c>
      <c r="J443" s="106">
        <v>1089.7121999999999</v>
      </c>
      <c r="K443" s="106">
        <v>1089.7121999999999</v>
      </c>
      <c r="L443" s="106">
        <f t="shared" si="32"/>
        <v>7012.4819444444447</v>
      </c>
      <c r="M443" s="106"/>
      <c r="N443" s="106">
        <v>504.49638888888893</v>
      </c>
      <c r="O443" s="106">
        <v>5044.9638888888885</v>
      </c>
      <c r="P443" s="106">
        <v>1463.0216666666674</v>
      </c>
      <c r="Q443" s="106"/>
      <c r="R443" s="106">
        <f t="shared" si="33"/>
        <v>49329.639044444448</v>
      </c>
      <c r="S443" s="106">
        <f t="shared" si="34"/>
        <v>49329.639044444448</v>
      </c>
      <c r="T443" s="106" t="s">
        <v>1232</v>
      </c>
    </row>
    <row r="444" spans="1:20" ht="34.5" thickBot="1">
      <c r="A444" s="239" t="s">
        <v>1312</v>
      </c>
      <c r="B444" s="114">
        <v>4</v>
      </c>
      <c r="C444" s="106">
        <f t="shared" si="30"/>
        <v>9993.9294000000009</v>
      </c>
      <c r="D444" s="106">
        <f t="shared" si="31"/>
        <v>11770.849760079387</v>
      </c>
      <c r="E444" s="106">
        <v>9993.9294000000009</v>
      </c>
      <c r="F444" s="106">
        <v>396.58449999999999</v>
      </c>
      <c r="G444" s="106">
        <v>800</v>
      </c>
      <c r="H444" s="106">
        <v>0</v>
      </c>
      <c r="I444" s="106">
        <v>1049.3625870000001</v>
      </c>
      <c r="J444" s="106">
        <v>299.817882</v>
      </c>
      <c r="K444" s="106">
        <v>299.817882</v>
      </c>
      <c r="L444" s="106">
        <f t="shared" si="32"/>
        <v>1776.920360079386</v>
      </c>
      <c r="M444" s="106"/>
      <c r="N444" s="106">
        <v>138.804575</v>
      </c>
      <c r="O444" s="106">
        <v>1388.0457500000002</v>
      </c>
      <c r="P444" s="106">
        <v>250.07003507938575</v>
      </c>
      <c r="Q444" s="106"/>
      <c r="R444" s="106">
        <f t="shared" si="33"/>
        <v>14616.432611079386</v>
      </c>
      <c r="S444" s="106">
        <f t="shared" si="34"/>
        <v>58465.730444317545</v>
      </c>
      <c r="T444" s="106" t="s">
        <v>1232</v>
      </c>
    </row>
    <row r="445" spans="1:20" ht="23.25" thickBot="1">
      <c r="A445" s="239" t="s">
        <v>1313</v>
      </c>
      <c r="B445" s="114">
        <v>35</v>
      </c>
      <c r="C445" s="106">
        <f t="shared" si="30"/>
        <v>11258.520000000004</v>
      </c>
      <c r="D445" s="106">
        <f t="shared" si="31"/>
        <v>13276.641566666671</v>
      </c>
      <c r="E445" s="106">
        <v>11258.520000000004</v>
      </c>
      <c r="F445" s="106">
        <v>455</v>
      </c>
      <c r="G445" s="106">
        <v>800</v>
      </c>
      <c r="H445" s="106">
        <v>0</v>
      </c>
      <c r="I445" s="106">
        <v>1182.1445999999999</v>
      </c>
      <c r="J445" s="106">
        <v>337.75560000000002</v>
      </c>
      <c r="K445" s="106">
        <v>337.75560000000002</v>
      </c>
      <c r="L445" s="106">
        <f t="shared" si="32"/>
        <v>2018.1215666666662</v>
      </c>
      <c r="M445" s="106"/>
      <c r="N445" s="106">
        <v>156.36833333333323</v>
      </c>
      <c r="O445" s="106">
        <v>1563.6833333333332</v>
      </c>
      <c r="P445" s="106">
        <v>298.0698999999999</v>
      </c>
      <c r="Q445" s="106"/>
      <c r="R445" s="106">
        <f t="shared" si="33"/>
        <v>16389.297366666669</v>
      </c>
      <c r="S445" s="106">
        <f t="shared" si="34"/>
        <v>573625.40783333348</v>
      </c>
      <c r="T445" s="106" t="s">
        <v>1232</v>
      </c>
    </row>
    <row r="446" spans="1:20" ht="23.25" thickBot="1">
      <c r="A446" s="239" t="s">
        <v>1314</v>
      </c>
      <c r="B446" s="114">
        <v>13</v>
      </c>
      <c r="C446" s="106">
        <f t="shared" si="30"/>
        <v>10700.476557012804</v>
      </c>
      <c r="D446" s="106">
        <f t="shared" si="31"/>
        <v>12616.786197747806</v>
      </c>
      <c r="E446" s="106">
        <v>10700.476557012804</v>
      </c>
      <c r="F446" s="106">
        <v>258.33333333333331</v>
      </c>
      <c r="G446" s="106">
        <v>1000</v>
      </c>
      <c r="H446" s="106">
        <v>50</v>
      </c>
      <c r="I446" s="106">
        <v>1123.550038486344</v>
      </c>
      <c r="J446" s="106">
        <v>321.01429671038403</v>
      </c>
      <c r="K446" s="106">
        <v>321.01429671038403</v>
      </c>
      <c r="L446" s="106">
        <f t="shared" si="32"/>
        <v>1916.3096407350022</v>
      </c>
      <c r="M446" s="106"/>
      <c r="N446" s="106">
        <v>148.61772995851121</v>
      </c>
      <c r="O446" s="106">
        <v>1486.1772995851113</v>
      </c>
      <c r="P446" s="106">
        <v>281.51461119137969</v>
      </c>
      <c r="Q446" s="106"/>
      <c r="R446" s="106">
        <f t="shared" si="33"/>
        <v>15690.698162988252</v>
      </c>
      <c r="S446" s="106">
        <f t="shared" si="34"/>
        <v>203979.07611884727</v>
      </c>
      <c r="T446" s="106" t="s">
        <v>1232</v>
      </c>
    </row>
    <row r="447" spans="1:20" ht="23.25" thickBot="1">
      <c r="A447" s="239" t="s">
        <v>1315</v>
      </c>
      <c r="B447" s="114">
        <v>1</v>
      </c>
      <c r="C447" s="106">
        <f t="shared" si="30"/>
        <v>54815</v>
      </c>
      <c r="D447" s="106">
        <f t="shared" si="31"/>
        <v>65423.004722222227</v>
      </c>
      <c r="E447" s="106">
        <v>54815</v>
      </c>
      <c r="F447" s="106">
        <v>0</v>
      </c>
      <c r="G447" s="106">
        <v>0</v>
      </c>
      <c r="H447" s="106">
        <v>0</v>
      </c>
      <c r="I447" s="106">
        <v>5755.5749999999998</v>
      </c>
      <c r="J447" s="106">
        <v>1644.4499999999998</v>
      </c>
      <c r="K447" s="106">
        <v>1644.4499999999998</v>
      </c>
      <c r="L447" s="106">
        <f t="shared" si="32"/>
        <v>10608.004722222226</v>
      </c>
      <c r="M447" s="106"/>
      <c r="N447" s="106">
        <v>761.31944444444446</v>
      </c>
      <c r="O447" s="106">
        <v>7613.1944444444453</v>
      </c>
      <c r="P447" s="106">
        <v>2233.4908333333346</v>
      </c>
      <c r="Q447" s="106"/>
      <c r="R447" s="106">
        <f t="shared" si="33"/>
        <v>74467.479722222211</v>
      </c>
      <c r="S447" s="106">
        <f t="shared" si="34"/>
        <v>74467.479722222211</v>
      </c>
      <c r="T447" s="106" t="s">
        <v>1232</v>
      </c>
    </row>
    <row r="448" spans="1:20" ht="34.5" thickBot="1">
      <c r="A448" s="239" t="s">
        <v>1316</v>
      </c>
      <c r="B448" s="114">
        <v>1</v>
      </c>
      <c r="C448" s="106">
        <f t="shared" si="30"/>
        <v>54815</v>
      </c>
      <c r="D448" s="106">
        <f t="shared" si="31"/>
        <v>65423.004722222227</v>
      </c>
      <c r="E448" s="106">
        <v>54815</v>
      </c>
      <c r="F448" s="106">
        <v>0</v>
      </c>
      <c r="G448" s="106">
        <v>0</v>
      </c>
      <c r="H448" s="106">
        <v>0</v>
      </c>
      <c r="I448" s="106">
        <v>5755.5749999999998</v>
      </c>
      <c r="J448" s="106">
        <v>1644.4499999999998</v>
      </c>
      <c r="K448" s="106">
        <v>1644.4499999999998</v>
      </c>
      <c r="L448" s="106">
        <f t="shared" si="32"/>
        <v>10608.004722222226</v>
      </c>
      <c r="M448" s="106"/>
      <c r="N448" s="106">
        <v>761.31944444444446</v>
      </c>
      <c r="O448" s="106">
        <v>7613.1944444444453</v>
      </c>
      <c r="P448" s="106">
        <v>2233.4908333333346</v>
      </c>
      <c r="Q448" s="106"/>
      <c r="R448" s="106">
        <f t="shared" si="33"/>
        <v>74467.479722222211</v>
      </c>
      <c r="S448" s="106">
        <f t="shared" si="34"/>
        <v>74467.479722222211</v>
      </c>
      <c r="T448" s="106" t="s">
        <v>1232</v>
      </c>
    </row>
    <row r="449" spans="1:20" ht="34.5" thickBot="1">
      <c r="A449" s="239" t="s">
        <v>1317</v>
      </c>
      <c r="B449" s="114">
        <v>17</v>
      </c>
      <c r="C449" s="106">
        <f t="shared" si="30"/>
        <v>12228.780392163622</v>
      </c>
      <c r="D449" s="106">
        <f t="shared" si="31"/>
        <v>14423.92057704503</v>
      </c>
      <c r="E449" s="106">
        <v>12228.780392163622</v>
      </c>
      <c r="F449" s="106">
        <v>258.33333333333331</v>
      </c>
      <c r="G449" s="106">
        <v>500</v>
      </c>
      <c r="H449" s="106">
        <v>0</v>
      </c>
      <c r="I449" s="106">
        <v>1284.0219411771809</v>
      </c>
      <c r="J449" s="106">
        <v>366.86341176490856</v>
      </c>
      <c r="K449" s="106">
        <v>366.86341176490856</v>
      </c>
      <c r="L449" s="106">
        <f t="shared" si="32"/>
        <v>2195.1401848814075</v>
      </c>
      <c r="M449" s="106"/>
      <c r="N449" s="106">
        <v>169.84417211338368</v>
      </c>
      <c r="O449" s="106">
        <v>1698.4417211338366</v>
      </c>
      <c r="P449" s="106">
        <v>326.85429163418746</v>
      </c>
      <c r="Q449" s="106"/>
      <c r="R449" s="106">
        <f t="shared" si="33"/>
        <v>17200.002675085365</v>
      </c>
      <c r="S449" s="106">
        <f t="shared" si="34"/>
        <v>292400.04547645123</v>
      </c>
      <c r="T449" s="106" t="s">
        <v>1236</v>
      </c>
    </row>
    <row r="450" spans="1:20" ht="34.5" thickBot="1">
      <c r="A450" s="239" t="s">
        <v>1317</v>
      </c>
      <c r="B450" s="114">
        <v>5</v>
      </c>
      <c r="C450" s="106">
        <f t="shared" si="30"/>
        <v>11994.145920148239</v>
      </c>
      <c r="D450" s="106">
        <f t="shared" si="31"/>
        <v>14146.478349135286</v>
      </c>
      <c r="E450" s="106">
        <v>11994.145920148239</v>
      </c>
      <c r="F450" s="106">
        <v>258.33333333333331</v>
      </c>
      <c r="G450" s="106">
        <v>200</v>
      </c>
      <c r="H450" s="106">
        <v>10</v>
      </c>
      <c r="I450" s="106">
        <v>1259.3853216155653</v>
      </c>
      <c r="J450" s="106">
        <v>359.82437760444719</v>
      </c>
      <c r="K450" s="106">
        <v>359.82437760444719</v>
      </c>
      <c r="L450" s="106">
        <f t="shared" si="32"/>
        <v>2152.3324289870461</v>
      </c>
      <c r="M450" s="106"/>
      <c r="N450" s="106">
        <v>166.58536000205888</v>
      </c>
      <c r="O450" s="106">
        <v>1665.8536000205893</v>
      </c>
      <c r="P450" s="106">
        <v>319.8934689643977</v>
      </c>
      <c r="Q450" s="106"/>
      <c r="R450" s="106">
        <f t="shared" si="33"/>
        <v>16593.845759293079</v>
      </c>
      <c r="S450" s="106">
        <f t="shared" si="34"/>
        <v>82969.228796465395</v>
      </c>
      <c r="T450" s="106" t="s">
        <v>1236</v>
      </c>
    </row>
    <row r="451" spans="1:20" ht="15.75" thickBot="1">
      <c r="A451" s="239" t="s">
        <v>1318</v>
      </c>
      <c r="B451" s="114">
        <v>46</v>
      </c>
      <c r="C451" s="106">
        <f t="shared" si="30"/>
        <v>10395</v>
      </c>
      <c r="D451" s="106">
        <f t="shared" si="31"/>
        <v>12255.577139999999</v>
      </c>
      <c r="E451" s="106">
        <v>10395</v>
      </c>
      <c r="F451" s="106">
        <v>412.5</v>
      </c>
      <c r="G451" s="106">
        <v>1000</v>
      </c>
      <c r="H451" s="106">
        <v>50</v>
      </c>
      <c r="I451" s="106">
        <v>1091.4750000000001</v>
      </c>
      <c r="J451" s="106">
        <v>311.85000000000008</v>
      </c>
      <c r="K451" s="106">
        <v>311.85000000000008</v>
      </c>
      <c r="L451" s="106">
        <f t="shared" si="32"/>
        <v>1860.5771400000001</v>
      </c>
      <c r="M451" s="106"/>
      <c r="N451" s="106">
        <v>144.375</v>
      </c>
      <c r="O451" s="106">
        <v>1443.75</v>
      </c>
      <c r="P451" s="106">
        <v>272.45214000000016</v>
      </c>
      <c r="Q451" s="106"/>
      <c r="R451" s="106">
        <f t="shared" si="33"/>
        <v>15433.252140000001</v>
      </c>
      <c r="S451" s="106">
        <f t="shared" si="34"/>
        <v>709929.59843999997</v>
      </c>
      <c r="T451" s="106" t="s">
        <v>1236</v>
      </c>
    </row>
    <row r="452" spans="1:20" ht="23.25" thickBot="1">
      <c r="A452" s="239" t="s">
        <v>1319</v>
      </c>
      <c r="B452" s="114">
        <v>20</v>
      </c>
      <c r="C452" s="106">
        <f t="shared" si="30"/>
        <v>10185</v>
      </c>
      <c r="D452" s="106">
        <f t="shared" si="31"/>
        <v>12003.356561710527</v>
      </c>
      <c r="E452" s="106">
        <v>10185</v>
      </c>
      <c r="F452" s="106">
        <v>404.16666666666669</v>
      </c>
      <c r="G452" s="106">
        <v>1000</v>
      </c>
      <c r="H452" s="106">
        <v>50</v>
      </c>
      <c r="I452" s="106">
        <v>1069.4250000000004</v>
      </c>
      <c r="J452" s="106">
        <v>305.55</v>
      </c>
      <c r="K452" s="106">
        <v>305.55</v>
      </c>
      <c r="L452" s="106">
        <f t="shared" si="32"/>
        <v>1818.3565617105262</v>
      </c>
      <c r="M452" s="106"/>
      <c r="N452" s="106">
        <v>141.45833333333334</v>
      </c>
      <c r="O452" s="106">
        <v>1414.5833333333333</v>
      </c>
      <c r="P452" s="106">
        <v>262.31489504385968</v>
      </c>
      <c r="Q452" s="106"/>
      <c r="R452" s="106">
        <f t="shared" si="33"/>
        <v>15138.048228377193</v>
      </c>
      <c r="S452" s="106">
        <f t="shared" si="34"/>
        <v>302760.96456754382</v>
      </c>
      <c r="T452" s="106" t="s">
        <v>1236</v>
      </c>
    </row>
    <row r="453" spans="1:20" ht="15.75" thickBot="1">
      <c r="A453" s="239" t="s">
        <v>1320</v>
      </c>
      <c r="B453" s="114">
        <v>400</v>
      </c>
      <c r="C453" s="106">
        <f t="shared" si="30"/>
        <v>12304.639198565474</v>
      </c>
      <c r="D453" s="106">
        <f t="shared" si="31"/>
        <v>14513.619401237076</v>
      </c>
      <c r="E453" s="106">
        <v>12304.639198565474</v>
      </c>
      <c r="F453" s="106">
        <v>497.27769150361524</v>
      </c>
      <c r="G453" s="106">
        <v>550</v>
      </c>
      <c r="H453" s="106">
        <v>0</v>
      </c>
      <c r="I453" s="106">
        <v>1291.98711584938</v>
      </c>
      <c r="J453" s="106">
        <v>369.13917595696779</v>
      </c>
      <c r="K453" s="106">
        <v>369.13917595696779</v>
      </c>
      <c r="L453" s="106">
        <f t="shared" si="32"/>
        <v>2208.9802026716015</v>
      </c>
      <c r="M453" s="106"/>
      <c r="N453" s="106">
        <v>170.89776664674358</v>
      </c>
      <c r="O453" s="106">
        <v>1708.9776664674166</v>
      </c>
      <c r="P453" s="106">
        <v>329.10476955744139</v>
      </c>
      <c r="Q453" s="106"/>
      <c r="R453" s="106">
        <f t="shared" si="33"/>
        <v>17591.162560504006</v>
      </c>
      <c r="S453" s="106">
        <f t="shared" si="34"/>
        <v>7036465.0242016027</v>
      </c>
      <c r="T453" s="106" t="s">
        <v>1232</v>
      </c>
    </row>
    <row r="454" spans="1:20" ht="23.25" thickBot="1">
      <c r="A454" s="239" t="s">
        <v>1321</v>
      </c>
      <c r="B454" s="114">
        <v>15</v>
      </c>
      <c r="C454" s="106">
        <f t="shared" si="30"/>
        <v>20623.102156799992</v>
      </c>
      <c r="D454" s="106">
        <f t="shared" si="31"/>
        <v>24404.797760425776</v>
      </c>
      <c r="E454" s="106">
        <v>20623.102156799992</v>
      </c>
      <c r="F454" s="106">
        <v>859.29592319999972</v>
      </c>
      <c r="G454" s="106">
        <v>0</v>
      </c>
      <c r="H454" s="106">
        <v>0</v>
      </c>
      <c r="I454" s="106">
        <v>2165.4257264639991</v>
      </c>
      <c r="J454" s="106">
        <v>618.69306470400011</v>
      </c>
      <c r="K454" s="106">
        <v>618.69306470400011</v>
      </c>
      <c r="L454" s="106">
        <f t="shared" si="32"/>
        <v>3781.695603625782</v>
      </c>
      <c r="M454" s="106"/>
      <c r="N454" s="106">
        <v>286.43197439999994</v>
      </c>
      <c r="O454" s="106">
        <v>2864.319743999999</v>
      </c>
      <c r="P454" s="106">
        <v>630.94388522578299</v>
      </c>
      <c r="Q454" s="106"/>
      <c r="R454" s="106">
        <f t="shared" si="33"/>
        <v>28666.905539497773</v>
      </c>
      <c r="S454" s="106">
        <f t="shared" si="34"/>
        <v>430003.58309246658</v>
      </c>
      <c r="T454" s="106" t="s">
        <v>1232</v>
      </c>
    </row>
    <row r="455" spans="1:20" ht="23.25" thickBot="1">
      <c r="A455" s="239" t="s">
        <v>1322</v>
      </c>
      <c r="B455" s="114">
        <v>44</v>
      </c>
      <c r="C455" s="106">
        <f t="shared" ref="C455:C518" si="35">E455</f>
        <v>17185.918463999991</v>
      </c>
      <c r="D455" s="106">
        <f t="shared" ref="D455:D518" si="36">E455+L455</f>
        <v>20285.460950431992</v>
      </c>
      <c r="E455" s="106">
        <v>17185.918463999991</v>
      </c>
      <c r="F455" s="106">
        <v>716.07993599999963</v>
      </c>
      <c r="G455" s="106">
        <v>550</v>
      </c>
      <c r="H455" s="106">
        <v>0</v>
      </c>
      <c r="I455" s="106">
        <v>1804.5214387199985</v>
      </c>
      <c r="J455" s="106">
        <v>515.57755391999979</v>
      </c>
      <c r="K455" s="106">
        <v>515.57755391999979</v>
      </c>
      <c r="L455" s="106">
        <f t="shared" ref="L455:L518" si="37">N455+O455+P455</f>
        <v>3099.5424864320025</v>
      </c>
      <c r="M455" s="106"/>
      <c r="N455" s="106">
        <v>238.6933120000003</v>
      </c>
      <c r="O455" s="106">
        <v>2386.9331200000011</v>
      </c>
      <c r="P455" s="106">
        <v>473.91605443200132</v>
      </c>
      <c r="Q455" s="106"/>
      <c r="R455" s="106">
        <f t="shared" ref="R455:R518" si="38">E455+F455+G455+I455+J455+K455+L455+Q455+H455</f>
        <v>24387.217432991991</v>
      </c>
      <c r="S455" s="106">
        <f t="shared" ref="S455:S518" si="39">R455*B455</f>
        <v>1073037.5670516477</v>
      </c>
      <c r="T455" s="106" t="s">
        <v>1232</v>
      </c>
    </row>
    <row r="456" spans="1:20" ht="15.75" thickBot="1">
      <c r="A456" s="239" t="s">
        <v>1323</v>
      </c>
      <c r="B456" s="114">
        <v>133</v>
      </c>
      <c r="C456" s="106">
        <f t="shared" si="35"/>
        <v>14321.598749903349</v>
      </c>
      <c r="D456" s="106">
        <f t="shared" si="36"/>
        <v>16898.562017385721</v>
      </c>
      <c r="E456" s="106">
        <v>14321.598749903349</v>
      </c>
      <c r="F456" s="106">
        <v>596.73328124597288</v>
      </c>
      <c r="G456" s="106">
        <v>550</v>
      </c>
      <c r="H456" s="106">
        <v>0</v>
      </c>
      <c r="I456" s="106">
        <v>1503.7678687398568</v>
      </c>
      <c r="J456" s="106">
        <v>429.6479624971027</v>
      </c>
      <c r="K456" s="106">
        <v>429.6479624971027</v>
      </c>
      <c r="L456" s="106">
        <f t="shared" si="37"/>
        <v>2576.9632674823706</v>
      </c>
      <c r="M456" s="106"/>
      <c r="N456" s="106">
        <v>198.91109374865832</v>
      </c>
      <c r="O456" s="106">
        <v>1989.1109374865773</v>
      </c>
      <c r="P456" s="106">
        <v>388.94123624713461</v>
      </c>
      <c r="Q456" s="106"/>
      <c r="R456" s="106">
        <f t="shared" si="38"/>
        <v>20408.359092365758</v>
      </c>
      <c r="S456" s="106">
        <f t="shared" si="39"/>
        <v>2714311.7592846458</v>
      </c>
      <c r="T456" s="106" t="s">
        <v>1232</v>
      </c>
    </row>
    <row r="457" spans="1:20" ht="23.25" thickBot="1">
      <c r="A457" s="239" t="s">
        <v>1324</v>
      </c>
      <c r="B457" s="114">
        <v>1</v>
      </c>
      <c r="C457" s="106">
        <f t="shared" si="35"/>
        <v>15037.2664</v>
      </c>
      <c r="D457" s="106">
        <f t="shared" si="36"/>
        <v>17744.79925431111</v>
      </c>
      <c r="E457" s="106">
        <v>15037.2664</v>
      </c>
      <c r="F457" s="106">
        <v>626.55276666666668</v>
      </c>
      <c r="G457" s="106">
        <v>550</v>
      </c>
      <c r="H457" s="106">
        <v>0</v>
      </c>
      <c r="I457" s="106">
        <v>1578.9129720000001</v>
      </c>
      <c r="J457" s="106">
        <v>451.11799199999996</v>
      </c>
      <c r="K457" s="106">
        <v>451.11799199999996</v>
      </c>
      <c r="L457" s="106">
        <f t="shared" si="37"/>
        <v>2707.5328543111118</v>
      </c>
      <c r="M457" s="106"/>
      <c r="N457" s="106">
        <v>208.85092222222224</v>
      </c>
      <c r="O457" s="106">
        <v>2088.5092222222224</v>
      </c>
      <c r="P457" s="106">
        <v>410.17270986666699</v>
      </c>
      <c r="Q457" s="106"/>
      <c r="R457" s="106">
        <f t="shared" si="38"/>
        <v>21402.500976977775</v>
      </c>
      <c r="S457" s="106">
        <f t="shared" si="39"/>
        <v>21402.500976977775</v>
      </c>
      <c r="T457" s="106" t="s">
        <v>1232</v>
      </c>
    </row>
    <row r="458" spans="1:20" ht="23.25" thickBot="1">
      <c r="A458" s="239" t="s">
        <v>1325</v>
      </c>
      <c r="B458" s="114">
        <v>1</v>
      </c>
      <c r="C458" s="106">
        <f t="shared" si="35"/>
        <v>15789.124</v>
      </c>
      <c r="D458" s="106">
        <f t="shared" si="36"/>
        <v>18633.829096444442</v>
      </c>
      <c r="E458" s="106">
        <v>15789.124</v>
      </c>
      <c r="F458" s="106">
        <v>657.8801666666667</v>
      </c>
      <c r="G458" s="106">
        <v>550</v>
      </c>
      <c r="H458" s="106">
        <v>0</v>
      </c>
      <c r="I458" s="106">
        <v>1657.8580199999999</v>
      </c>
      <c r="J458" s="106">
        <v>473.67372</v>
      </c>
      <c r="K458" s="106">
        <v>473.67372</v>
      </c>
      <c r="L458" s="106">
        <f t="shared" si="37"/>
        <v>2844.7050964444434</v>
      </c>
      <c r="M458" s="106"/>
      <c r="N458" s="106">
        <v>219.29338888888887</v>
      </c>
      <c r="O458" s="106">
        <v>2192.9338888888888</v>
      </c>
      <c r="P458" s="106">
        <v>432.47781866666605</v>
      </c>
      <c r="Q458" s="106"/>
      <c r="R458" s="106">
        <f t="shared" si="38"/>
        <v>22446.914723111106</v>
      </c>
      <c r="S458" s="106">
        <f t="shared" si="39"/>
        <v>22446.914723111106</v>
      </c>
      <c r="T458" s="106" t="s">
        <v>1232</v>
      </c>
    </row>
    <row r="459" spans="1:20" ht="15.75" thickBot="1">
      <c r="A459" s="239" t="s">
        <v>1326</v>
      </c>
      <c r="B459" s="114">
        <v>4</v>
      </c>
      <c r="C459" s="106">
        <f t="shared" si="35"/>
        <v>12916.299541599999</v>
      </c>
      <c r="D459" s="106">
        <f t="shared" si="36"/>
        <v>15236.873775745244</v>
      </c>
      <c r="E459" s="106">
        <v>12916.299541599999</v>
      </c>
      <c r="F459" s="106">
        <v>521.99723333333338</v>
      </c>
      <c r="G459" s="106">
        <v>550</v>
      </c>
      <c r="H459" s="106">
        <v>0</v>
      </c>
      <c r="I459" s="106">
        <v>1356.2114518679998</v>
      </c>
      <c r="J459" s="106">
        <v>387.488986248</v>
      </c>
      <c r="K459" s="106">
        <v>387.488986248</v>
      </c>
      <c r="L459" s="106">
        <f t="shared" si="37"/>
        <v>2320.5742341452446</v>
      </c>
      <c r="M459" s="106"/>
      <c r="N459" s="106">
        <v>179.39304918888888</v>
      </c>
      <c r="O459" s="106">
        <v>1793.930491888889</v>
      </c>
      <c r="P459" s="106">
        <v>347.2506930674669</v>
      </c>
      <c r="Q459" s="106"/>
      <c r="R459" s="106">
        <f t="shared" si="38"/>
        <v>18440.060433442577</v>
      </c>
      <c r="S459" s="106">
        <f t="shared" si="39"/>
        <v>73760.241733770308</v>
      </c>
      <c r="T459" s="106" t="s">
        <v>1232</v>
      </c>
    </row>
    <row r="460" spans="1:20" ht="15.75" thickBot="1">
      <c r="A460" s="239" t="s">
        <v>1327</v>
      </c>
      <c r="B460" s="114">
        <v>2</v>
      </c>
      <c r="C460" s="106">
        <f t="shared" si="35"/>
        <v>12916.299541599999</v>
      </c>
      <c r="D460" s="106">
        <f t="shared" si="36"/>
        <v>15236.873775745244</v>
      </c>
      <c r="E460" s="106">
        <v>12916.299541599999</v>
      </c>
      <c r="F460" s="106">
        <v>521.99723333333338</v>
      </c>
      <c r="G460" s="106">
        <v>550</v>
      </c>
      <c r="H460" s="106">
        <v>0</v>
      </c>
      <c r="I460" s="106">
        <v>1356.2114518679998</v>
      </c>
      <c r="J460" s="106">
        <v>387.488986248</v>
      </c>
      <c r="K460" s="106">
        <v>387.488986248</v>
      </c>
      <c r="L460" s="106">
        <f t="shared" si="37"/>
        <v>2320.5742341452446</v>
      </c>
      <c r="M460" s="106"/>
      <c r="N460" s="106">
        <v>179.39304918888888</v>
      </c>
      <c r="O460" s="106">
        <v>1793.930491888889</v>
      </c>
      <c r="P460" s="106">
        <v>347.2506930674669</v>
      </c>
      <c r="Q460" s="106"/>
      <c r="R460" s="106">
        <f t="shared" si="38"/>
        <v>18440.060433442577</v>
      </c>
      <c r="S460" s="106">
        <f t="shared" si="39"/>
        <v>36880.120866885154</v>
      </c>
      <c r="T460" s="106" t="s">
        <v>1232</v>
      </c>
    </row>
    <row r="461" spans="1:20" ht="15.75" thickBot="1">
      <c r="A461" s="239" t="s">
        <v>1328</v>
      </c>
      <c r="B461" s="114">
        <v>16</v>
      </c>
      <c r="C461" s="106">
        <f t="shared" si="35"/>
        <v>13565.487249600003</v>
      </c>
      <c r="D461" s="106">
        <f t="shared" si="36"/>
        <v>16004.502174471469</v>
      </c>
      <c r="E461" s="106">
        <v>13565.487249600003</v>
      </c>
      <c r="F461" s="106">
        <v>548.23339999999985</v>
      </c>
      <c r="G461" s="106">
        <v>550</v>
      </c>
      <c r="H461" s="106">
        <v>0</v>
      </c>
      <c r="I461" s="106">
        <v>1424.3761612080004</v>
      </c>
      <c r="J461" s="106">
        <v>406.96461748799999</v>
      </c>
      <c r="K461" s="106">
        <v>406.96461748799999</v>
      </c>
      <c r="L461" s="106">
        <f t="shared" si="37"/>
        <v>2439.0149248714665</v>
      </c>
      <c r="M461" s="106"/>
      <c r="N461" s="106">
        <v>188.40954513333335</v>
      </c>
      <c r="O461" s="106">
        <v>1884.0954513333336</v>
      </c>
      <c r="P461" s="106">
        <v>366.50992840479972</v>
      </c>
      <c r="Q461" s="106"/>
      <c r="R461" s="106">
        <f t="shared" si="38"/>
        <v>19341.040970655467</v>
      </c>
      <c r="S461" s="106">
        <f t="shared" si="39"/>
        <v>309456.65553048748</v>
      </c>
      <c r="T461" s="106" t="s">
        <v>1232</v>
      </c>
    </row>
    <row r="462" spans="1:20" ht="23.25" thickBot="1">
      <c r="A462" s="239" t="s">
        <v>1329</v>
      </c>
      <c r="B462" s="114">
        <v>1</v>
      </c>
      <c r="C462" s="106">
        <f t="shared" si="35"/>
        <v>61931.7</v>
      </c>
      <c r="D462" s="106">
        <f t="shared" si="36"/>
        <v>74026.493771198817</v>
      </c>
      <c r="E462" s="106">
        <v>61931.7</v>
      </c>
      <c r="F462" s="106">
        <v>0</v>
      </c>
      <c r="G462" s="106">
        <v>0</v>
      </c>
      <c r="H462" s="106">
        <v>0</v>
      </c>
      <c r="I462" s="106">
        <v>26.25</v>
      </c>
      <c r="J462" s="106">
        <v>7.5</v>
      </c>
      <c r="K462" s="106">
        <v>7.5</v>
      </c>
      <c r="L462" s="106">
        <f t="shared" si="37"/>
        <v>12094.793771198823</v>
      </c>
      <c r="M462" s="106"/>
      <c r="N462" s="106">
        <v>856.69027777777774</v>
      </c>
      <c r="O462" s="106">
        <v>8566.9027777777756</v>
      </c>
      <c r="P462" s="106">
        <v>2671.200715643271</v>
      </c>
      <c r="Q462" s="106"/>
      <c r="R462" s="106">
        <f t="shared" si="38"/>
        <v>74067.743771198817</v>
      </c>
      <c r="S462" s="106">
        <f t="shared" si="39"/>
        <v>74067.743771198817</v>
      </c>
      <c r="T462" s="106" t="s">
        <v>1232</v>
      </c>
    </row>
    <row r="463" spans="1:20" ht="23.25" thickBot="1">
      <c r="A463" s="239" t="s">
        <v>1330</v>
      </c>
      <c r="B463" s="114">
        <v>1</v>
      </c>
      <c r="C463" s="106">
        <f t="shared" si="35"/>
        <v>23992</v>
      </c>
      <c r="D463" s="106">
        <f t="shared" si="36"/>
        <v>28401.616591111109</v>
      </c>
      <c r="E463" s="106">
        <v>23992</v>
      </c>
      <c r="F463" s="106">
        <v>0</v>
      </c>
      <c r="G463" s="106">
        <v>0</v>
      </c>
      <c r="H463" s="106">
        <v>0</v>
      </c>
      <c r="I463" s="106">
        <v>2519.16</v>
      </c>
      <c r="J463" s="106">
        <v>719.75999999999988</v>
      </c>
      <c r="K463" s="106">
        <v>719.75999999999988</v>
      </c>
      <c r="L463" s="106">
        <f t="shared" si="37"/>
        <v>4409.6165911111111</v>
      </c>
      <c r="M463" s="106"/>
      <c r="N463" s="106">
        <v>333.22222222222223</v>
      </c>
      <c r="O463" s="106">
        <v>3332.2222222222222</v>
      </c>
      <c r="P463" s="106">
        <v>744.17214666666666</v>
      </c>
      <c r="Q463" s="106"/>
      <c r="R463" s="106">
        <f t="shared" si="38"/>
        <v>32360.29659111111</v>
      </c>
      <c r="S463" s="106">
        <f t="shared" si="39"/>
        <v>32360.29659111111</v>
      </c>
      <c r="T463" s="106" t="s">
        <v>1232</v>
      </c>
    </row>
    <row r="464" spans="1:20" ht="15.75" thickBot="1">
      <c r="A464" s="239" t="s">
        <v>1331</v>
      </c>
      <c r="B464" s="114">
        <v>1</v>
      </c>
      <c r="C464" s="106">
        <f t="shared" si="35"/>
        <v>8799.6295892399994</v>
      </c>
      <c r="D464" s="106">
        <f t="shared" si="36"/>
        <v>10332.88452626164</v>
      </c>
      <c r="E464" s="106">
        <v>8799.6295892399994</v>
      </c>
      <c r="F464" s="106">
        <v>258.33333333333331</v>
      </c>
      <c r="G464" s="106">
        <v>1000</v>
      </c>
      <c r="H464" s="106">
        <v>50</v>
      </c>
      <c r="I464" s="106">
        <v>923.96110687019984</v>
      </c>
      <c r="J464" s="106">
        <v>263.98888767719995</v>
      </c>
      <c r="K464" s="106">
        <v>263.98888767719995</v>
      </c>
      <c r="L464" s="106">
        <f t="shared" si="37"/>
        <v>1533.25493702164</v>
      </c>
      <c r="M464" s="106"/>
      <c r="N464" s="106">
        <v>122.21707762833334</v>
      </c>
      <c r="O464" s="106">
        <v>1222.1707762833332</v>
      </c>
      <c r="P464" s="106">
        <v>188.86708310997344</v>
      </c>
      <c r="Q464" s="106"/>
      <c r="R464" s="106">
        <f t="shared" si="38"/>
        <v>13093.156741819574</v>
      </c>
      <c r="S464" s="106">
        <f t="shared" si="39"/>
        <v>13093.156741819574</v>
      </c>
      <c r="T464" s="106" t="s">
        <v>1232</v>
      </c>
    </row>
    <row r="465" spans="1:20" ht="15.75" thickBot="1">
      <c r="A465" s="239" t="s">
        <v>1331</v>
      </c>
      <c r="B465" s="114">
        <v>1</v>
      </c>
      <c r="C465" s="106">
        <f t="shared" si="35"/>
        <v>8642.1295892399994</v>
      </c>
      <c r="D465" s="106">
        <f t="shared" si="36"/>
        <v>10147.40202626164</v>
      </c>
      <c r="E465" s="106">
        <v>8642.1295892399994</v>
      </c>
      <c r="F465" s="106">
        <v>258.33333333333331</v>
      </c>
      <c r="G465" s="106">
        <v>1000</v>
      </c>
      <c r="H465" s="106">
        <v>50</v>
      </c>
      <c r="I465" s="106">
        <v>907.42360687019982</v>
      </c>
      <c r="J465" s="106">
        <v>259.26388767719999</v>
      </c>
      <c r="K465" s="106">
        <v>259.26388767719999</v>
      </c>
      <c r="L465" s="106">
        <f t="shared" si="37"/>
        <v>1505.2724370216399</v>
      </c>
      <c r="M465" s="106"/>
      <c r="N465" s="106">
        <v>120.02957762833334</v>
      </c>
      <c r="O465" s="106">
        <v>1200.2957762833332</v>
      </c>
      <c r="P465" s="106">
        <v>184.94708310997348</v>
      </c>
      <c r="Q465" s="106"/>
      <c r="R465" s="106">
        <f t="shared" si="38"/>
        <v>12881.686741819572</v>
      </c>
      <c r="S465" s="106">
        <f t="shared" si="39"/>
        <v>12881.686741819572</v>
      </c>
      <c r="T465" s="106" t="s">
        <v>1236</v>
      </c>
    </row>
    <row r="466" spans="1:20" ht="15.75" thickBot="1">
      <c r="A466" s="239" t="s">
        <v>1331</v>
      </c>
      <c r="B466" s="114">
        <v>3</v>
      </c>
      <c r="C466" s="106">
        <f t="shared" si="35"/>
        <v>8641.9878694800009</v>
      </c>
      <c r="D466" s="106">
        <f t="shared" si="36"/>
        <v>10147.235127624281</v>
      </c>
      <c r="E466" s="106">
        <v>8641.9878694800009</v>
      </c>
      <c r="F466" s="106">
        <v>258.33333333333331</v>
      </c>
      <c r="G466" s="106">
        <v>1000</v>
      </c>
      <c r="H466" s="106">
        <v>50</v>
      </c>
      <c r="I466" s="106">
        <v>907.40872629540002</v>
      </c>
      <c r="J466" s="106">
        <v>259.25963608440003</v>
      </c>
      <c r="K466" s="106">
        <v>259.25963608440003</v>
      </c>
      <c r="L466" s="106">
        <f t="shared" si="37"/>
        <v>1505.2472581442803</v>
      </c>
      <c r="M466" s="106"/>
      <c r="N466" s="106">
        <v>120.02760929833336</v>
      </c>
      <c r="O466" s="106">
        <v>1200.2760929833337</v>
      </c>
      <c r="P466" s="106">
        <v>184.94355586261338</v>
      </c>
      <c r="Q466" s="106"/>
      <c r="R466" s="106">
        <f t="shared" si="38"/>
        <v>12881.496459421815</v>
      </c>
      <c r="S466" s="106">
        <f t="shared" si="39"/>
        <v>38644.48937826544</v>
      </c>
      <c r="T466" s="106" t="s">
        <v>1232</v>
      </c>
    </row>
    <row r="467" spans="1:20" ht="15.75" thickBot="1">
      <c r="A467" s="239" t="s">
        <v>1331</v>
      </c>
      <c r="B467" s="114">
        <v>2</v>
      </c>
      <c r="C467" s="106">
        <f t="shared" si="35"/>
        <v>8799.4170096000016</v>
      </c>
      <c r="D467" s="106">
        <f t="shared" si="36"/>
        <v>10332.634178305601</v>
      </c>
      <c r="E467" s="106">
        <v>8799.4170096000016</v>
      </c>
      <c r="F467" s="106">
        <v>258.33333333333331</v>
      </c>
      <c r="G467" s="106">
        <v>1000</v>
      </c>
      <c r="H467" s="106">
        <v>50</v>
      </c>
      <c r="I467" s="106">
        <v>923.93878600800008</v>
      </c>
      <c r="J467" s="106">
        <v>263.98251028800001</v>
      </c>
      <c r="K467" s="106">
        <v>263.98251028800001</v>
      </c>
      <c r="L467" s="106">
        <f t="shared" si="37"/>
        <v>1533.2171687056007</v>
      </c>
      <c r="M467" s="106"/>
      <c r="N467" s="106">
        <v>122.21412513333337</v>
      </c>
      <c r="O467" s="106">
        <v>1222.1412513333337</v>
      </c>
      <c r="P467" s="106">
        <v>188.86179223893339</v>
      </c>
      <c r="Q467" s="106"/>
      <c r="R467" s="106">
        <f t="shared" si="38"/>
        <v>13092.871318222937</v>
      </c>
      <c r="S467" s="106">
        <f t="shared" si="39"/>
        <v>26185.742636445873</v>
      </c>
      <c r="T467" s="106" t="s">
        <v>1236</v>
      </c>
    </row>
    <row r="468" spans="1:20" ht="15.75" thickBot="1">
      <c r="A468" s="239" t="s">
        <v>1331</v>
      </c>
      <c r="B468" s="114">
        <v>2</v>
      </c>
      <c r="C468" s="106">
        <f t="shared" si="35"/>
        <v>8799.4170096000016</v>
      </c>
      <c r="D468" s="106">
        <f t="shared" si="36"/>
        <v>10332.634178305601</v>
      </c>
      <c r="E468" s="106">
        <v>8799.4170096000016</v>
      </c>
      <c r="F468" s="106">
        <v>258.33333333333331</v>
      </c>
      <c r="G468" s="106">
        <v>1000</v>
      </c>
      <c r="H468" s="106">
        <v>50</v>
      </c>
      <c r="I468" s="106">
        <v>923.93878600800008</v>
      </c>
      <c r="J468" s="106">
        <v>263.98251028800001</v>
      </c>
      <c r="K468" s="106">
        <v>263.98251028800001</v>
      </c>
      <c r="L468" s="106">
        <f t="shared" si="37"/>
        <v>1533.2171687056007</v>
      </c>
      <c r="M468" s="106"/>
      <c r="N468" s="106">
        <v>122.21412513333337</v>
      </c>
      <c r="O468" s="106">
        <v>1222.1412513333337</v>
      </c>
      <c r="P468" s="106">
        <v>188.86179223893339</v>
      </c>
      <c r="Q468" s="106"/>
      <c r="R468" s="106">
        <f t="shared" si="38"/>
        <v>13092.871318222937</v>
      </c>
      <c r="S468" s="106">
        <f t="shared" si="39"/>
        <v>26185.742636445873</v>
      </c>
      <c r="T468" s="106" t="s">
        <v>1232</v>
      </c>
    </row>
    <row r="469" spans="1:20" ht="34.5" thickBot="1">
      <c r="A469" s="239" t="s">
        <v>1332</v>
      </c>
      <c r="B469" s="114">
        <v>1</v>
      </c>
      <c r="C469" s="106">
        <f t="shared" si="35"/>
        <v>16358.41</v>
      </c>
      <c r="D469" s="106">
        <f t="shared" si="36"/>
        <v>19306.978164444445</v>
      </c>
      <c r="E469" s="106">
        <v>16358.41</v>
      </c>
      <c r="F469" s="106">
        <v>0</v>
      </c>
      <c r="G469" s="106">
        <v>0</v>
      </c>
      <c r="H469" s="106">
        <v>0</v>
      </c>
      <c r="I469" s="106">
        <v>1717.6330499999997</v>
      </c>
      <c r="J469" s="106">
        <v>490.75229999999993</v>
      </c>
      <c r="K469" s="106">
        <v>490.75229999999993</v>
      </c>
      <c r="L469" s="106">
        <f t="shared" si="37"/>
        <v>2948.5681644444453</v>
      </c>
      <c r="M469" s="106"/>
      <c r="N469" s="106">
        <v>227.20013888888889</v>
      </c>
      <c r="O469" s="106">
        <v>2272.0013888888893</v>
      </c>
      <c r="P469" s="106">
        <v>449.36663666666692</v>
      </c>
      <c r="Q469" s="106"/>
      <c r="R469" s="106">
        <f t="shared" si="38"/>
        <v>22006.115814444445</v>
      </c>
      <c r="S469" s="106">
        <f t="shared" si="39"/>
        <v>22006.115814444445</v>
      </c>
      <c r="T469" s="106" t="s">
        <v>1236</v>
      </c>
    </row>
    <row r="470" spans="1:20" ht="15.75" thickBot="1">
      <c r="A470" s="239" t="s">
        <v>1333</v>
      </c>
      <c r="B470" s="114">
        <v>4</v>
      </c>
      <c r="C470" s="106">
        <f t="shared" si="35"/>
        <v>8441.9495824650003</v>
      </c>
      <c r="D470" s="106">
        <f t="shared" si="36"/>
        <v>9889.5536555843191</v>
      </c>
      <c r="E470" s="106">
        <v>8441.9495824650003</v>
      </c>
      <c r="F470" s="106">
        <v>258.33333333333331</v>
      </c>
      <c r="G470" s="106">
        <v>1000</v>
      </c>
      <c r="H470" s="106">
        <v>50</v>
      </c>
      <c r="I470" s="106">
        <v>886.40470615882498</v>
      </c>
      <c r="J470" s="106">
        <v>253.25848747394994</v>
      </c>
      <c r="K470" s="106">
        <v>253.25848747394994</v>
      </c>
      <c r="L470" s="106">
        <f t="shared" si="37"/>
        <v>1447.6040731193184</v>
      </c>
      <c r="M470" s="106"/>
      <c r="N470" s="106">
        <v>117.24929975645834</v>
      </c>
      <c r="O470" s="106">
        <v>1172.4929975645834</v>
      </c>
      <c r="P470" s="106">
        <v>157.8617757982766</v>
      </c>
      <c r="Q470" s="106"/>
      <c r="R470" s="106">
        <f t="shared" si="38"/>
        <v>12590.808670024377</v>
      </c>
      <c r="S470" s="106">
        <f t="shared" si="39"/>
        <v>50363.234680097506</v>
      </c>
      <c r="T470" s="106" t="s">
        <v>1232</v>
      </c>
    </row>
    <row r="471" spans="1:20" ht="15.75" thickBot="1">
      <c r="A471" s="239" t="s">
        <v>1334</v>
      </c>
      <c r="B471" s="114">
        <v>15</v>
      </c>
      <c r="C471" s="106">
        <f t="shared" si="35"/>
        <v>47997.01</v>
      </c>
      <c r="D471" s="106">
        <f t="shared" si="36"/>
        <v>57279.294444444444</v>
      </c>
      <c r="E471" s="106">
        <v>47997.01</v>
      </c>
      <c r="F471" s="106">
        <v>0</v>
      </c>
      <c r="G471" s="106">
        <v>0</v>
      </c>
      <c r="H471" s="106">
        <v>0</v>
      </c>
      <c r="I471" s="106">
        <v>0</v>
      </c>
      <c r="J471" s="106">
        <v>0</v>
      </c>
      <c r="K471" s="106">
        <v>0</v>
      </c>
      <c r="L471" s="106">
        <f t="shared" si="37"/>
        <v>9282.2844444444454</v>
      </c>
      <c r="M471" s="106"/>
      <c r="N471" s="106">
        <v>666.62513888888873</v>
      </c>
      <c r="O471" s="106">
        <v>6666.2513888888898</v>
      </c>
      <c r="P471" s="106">
        <v>1949.4079166666668</v>
      </c>
      <c r="Q471" s="106"/>
      <c r="R471" s="106">
        <f t="shared" si="38"/>
        <v>57279.294444444444</v>
      </c>
      <c r="S471" s="106">
        <f t="shared" si="39"/>
        <v>859189.41666666663</v>
      </c>
      <c r="T471" s="106" t="s">
        <v>1232</v>
      </c>
    </row>
    <row r="472" spans="1:20" ht="15.75" thickBot="1">
      <c r="A472" s="239" t="s">
        <v>1335</v>
      </c>
      <c r="B472" s="114">
        <v>2</v>
      </c>
      <c r="C472" s="106">
        <f t="shared" si="35"/>
        <v>7422.3374055179993</v>
      </c>
      <c r="D472" s="106">
        <f t="shared" si="36"/>
        <v>8684.9911284768204</v>
      </c>
      <c r="E472" s="106">
        <v>7422.3374055179993</v>
      </c>
      <c r="F472" s="106">
        <v>258.33333333333331</v>
      </c>
      <c r="G472" s="106">
        <v>1000</v>
      </c>
      <c r="H472" s="106">
        <v>50</v>
      </c>
      <c r="I472" s="106">
        <v>779.34542757938982</v>
      </c>
      <c r="J472" s="106">
        <v>222.67012216553999</v>
      </c>
      <c r="K472" s="106">
        <v>222.67012216553999</v>
      </c>
      <c r="L472" s="106">
        <f t="shared" si="37"/>
        <v>1262.6537229588207</v>
      </c>
      <c r="M472" s="106"/>
      <c r="N472" s="106">
        <v>103.08801952108333</v>
      </c>
      <c r="O472" s="106">
        <v>1030.8801952108333</v>
      </c>
      <c r="P472" s="106">
        <v>128.68550822690395</v>
      </c>
      <c r="Q472" s="106"/>
      <c r="R472" s="106">
        <f t="shared" si="38"/>
        <v>11218.010133720623</v>
      </c>
      <c r="S472" s="106">
        <f t="shared" si="39"/>
        <v>22436.020267441247</v>
      </c>
      <c r="T472" s="106" t="s">
        <v>1236</v>
      </c>
    </row>
    <row r="473" spans="1:20" ht="15.75" thickBot="1">
      <c r="A473" s="239" t="s">
        <v>1336</v>
      </c>
      <c r="B473" s="114">
        <v>1</v>
      </c>
      <c r="C473" s="106">
        <f t="shared" si="35"/>
        <v>8150.1314999999995</v>
      </c>
      <c r="D473" s="106">
        <f t="shared" si="36"/>
        <v>9559.3182564122799</v>
      </c>
      <c r="E473" s="106">
        <v>8150.1314999999995</v>
      </c>
      <c r="F473" s="106">
        <v>258.33333333333331</v>
      </c>
      <c r="G473" s="106">
        <v>1000</v>
      </c>
      <c r="H473" s="106">
        <v>50</v>
      </c>
      <c r="I473" s="106">
        <v>855.76380749999998</v>
      </c>
      <c r="J473" s="106">
        <v>244.50394499999996</v>
      </c>
      <c r="K473" s="106">
        <v>244.50394499999996</v>
      </c>
      <c r="L473" s="106">
        <f t="shared" si="37"/>
        <v>1409.1867564122806</v>
      </c>
      <c r="M473" s="106"/>
      <c r="N473" s="106">
        <v>113.19627083333332</v>
      </c>
      <c r="O473" s="106">
        <v>1131.9627083333332</v>
      </c>
      <c r="P473" s="106">
        <v>164.027777245614</v>
      </c>
      <c r="Q473" s="106"/>
      <c r="R473" s="106">
        <f t="shared" si="38"/>
        <v>12212.423287245614</v>
      </c>
      <c r="S473" s="106">
        <f t="shared" si="39"/>
        <v>12212.423287245614</v>
      </c>
      <c r="T473" s="106" t="s">
        <v>1236</v>
      </c>
    </row>
    <row r="474" spans="1:20" ht="15.75" thickBot="1">
      <c r="A474" s="239" t="s">
        <v>1336</v>
      </c>
      <c r="B474" s="114">
        <v>1</v>
      </c>
      <c r="C474" s="106">
        <f t="shared" si="35"/>
        <v>8150.1249480000006</v>
      </c>
      <c r="D474" s="106">
        <f t="shared" si="36"/>
        <v>9559.3104144729132</v>
      </c>
      <c r="E474" s="106">
        <v>8150.1249480000006</v>
      </c>
      <c r="F474" s="106">
        <v>258.33333333333331</v>
      </c>
      <c r="G474" s="106">
        <v>1000</v>
      </c>
      <c r="H474" s="106">
        <v>50</v>
      </c>
      <c r="I474" s="106">
        <v>855.76311954000005</v>
      </c>
      <c r="J474" s="106">
        <v>244.50374844000001</v>
      </c>
      <c r="K474" s="106">
        <v>244.50374844000001</v>
      </c>
      <c r="L474" s="106">
        <f t="shared" si="37"/>
        <v>1409.1854664729126</v>
      </c>
      <c r="M474" s="106"/>
      <c r="N474" s="106">
        <v>113.19617983333335</v>
      </c>
      <c r="O474" s="106">
        <v>1131.9617983333335</v>
      </c>
      <c r="P474" s="106">
        <v>164.0274883062456</v>
      </c>
      <c r="Q474" s="106"/>
      <c r="R474" s="106">
        <f t="shared" si="38"/>
        <v>12212.414364226248</v>
      </c>
      <c r="S474" s="106">
        <f t="shared" si="39"/>
        <v>12212.414364226248</v>
      </c>
      <c r="T474" s="106" t="s">
        <v>1236</v>
      </c>
    </row>
    <row r="475" spans="1:20" ht="15.75" thickBot="1">
      <c r="A475" s="239" t="s">
        <v>1337</v>
      </c>
      <c r="B475" s="114">
        <v>1</v>
      </c>
      <c r="C475" s="106">
        <f t="shared" si="35"/>
        <v>8150.1314999999995</v>
      </c>
      <c r="D475" s="106">
        <f t="shared" si="36"/>
        <v>9559.3182564122799</v>
      </c>
      <c r="E475" s="106">
        <v>8150.1314999999995</v>
      </c>
      <c r="F475" s="106">
        <v>258.33333333333331</v>
      </c>
      <c r="G475" s="106">
        <v>1000</v>
      </c>
      <c r="H475" s="106">
        <v>50</v>
      </c>
      <c r="I475" s="106">
        <v>855.76380749999998</v>
      </c>
      <c r="J475" s="106">
        <v>244.50394499999996</v>
      </c>
      <c r="K475" s="106">
        <v>244.50394499999996</v>
      </c>
      <c r="L475" s="106">
        <f t="shared" si="37"/>
        <v>1409.1867564122806</v>
      </c>
      <c r="M475" s="106"/>
      <c r="N475" s="106">
        <v>113.19627083333332</v>
      </c>
      <c r="O475" s="106">
        <v>1131.9627083333332</v>
      </c>
      <c r="P475" s="106">
        <v>164.027777245614</v>
      </c>
      <c r="Q475" s="106"/>
      <c r="R475" s="106">
        <f t="shared" si="38"/>
        <v>12212.423287245614</v>
      </c>
      <c r="S475" s="106">
        <f t="shared" si="39"/>
        <v>12212.423287245614</v>
      </c>
      <c r="T475" s="106" t="s">
        <v>1236</v>
      </c>
    </row>
    <row r="476" spans="1:20" ht="23.25" thickBot="1">
      <c r="A476" s="239" t="s">
        <v>1338</v>
      </c>
      <c r="B476" s="114">
        <v>11</v>
      </c>
      <c r="C476" s="106">
        <f t="shared" si="35"/>
        <v>6354.2117147040026</v>
      </c>
      <c r="D476" s="106">
        <f t="shared" si="36"/>
        <v>7402.7103792504186</v>
      </c>
      <c r="E476" s="106">
        <v>6354.2117147040026</v>
      </c>
      <c r="F476" s="106">
        <v>258.33333333333331</v>
      </c>
      <c r="G476" s="106">
        <v>1000</v>
      </c>
      <c r="H476" s="106">
        <v>50</v>
      </c>
      <c r="I476" s="106">
        <v>667.19223004392018</v>
      </c>
      <c r="J476" s="106">
        <v>190.62635144112002</v>
      </c>
      <c r="K476" s="106">
        <v>190.62635144112002</v>
      </c>
      <c r="L476" s="106">
        <f t="shared" si="37"/>
        <v>1048.4986645464164</v>
      </c>
      <c r="M476" s="106"/>
      <c r="N476" s="106">
        <v>88.252940482000042</v>
      </c>
      <c r="O476" s="106">
        <v>882.5294048200002</v>
      </c>
      <c r="P476" s="106">
        <v>77.716319244416042</v>
      </c>
      <c r="Q476" s="106"/>
      <c r="R476" s="106">
        <f t="shared" si="38"/>
        <v>9759.4886455099131</v>
      </c>
      <c r="S476" s="106">
        <f t="shared" si="39"/>
        <v>107354.37510060905</v>
      </c>
      <c r="T476" s="106" t="s">
        <v>1236</v>
      </c>
    </row>
    <row r="477" spans="1:20" ht="23.25" thickBot="1">
      <c r="A477" s="239" t="s">
        <v>1338</v>
      </c>
      <c r="B477" s="114">
        <v>11</v>
      </c>
      <c r="C477" s="106">
        <f t="shared" si="35"/>
        <v>6354.1748634763653</v>
      </c>
      <c r="D477" s="106">
        <f t="shared" si="36"/>
        <v>7402.6673411111196</v>
      </c>
      <c r="E477" s="106">
        <v>6354.1748634763653</v>
      </c>
      <c r="F477" s="106">
        <v>258.33333333333331</v>
      </c>
      <c r="G477" s="106">
        <v>1000</v>
      </c>
      <c r="H477" s="106">
        <v>50</v>
      </c>
      <c r="I477" s="106">
        <v>667.18836066501842</v>
      </c>
      <c r="J477" s="106">
        <v>190.62524590429089</v>
      </c>
      <c r="K477" s="106">
        <v>190.62524590429089</v>
      </c>
      <c r="L477" s="106">
        <f t="shared" si="37"/>
        <v>1048.4924776347541</v>
      </c>
      <c r="M477" s="106"/>
      <c r="N477" s="106">
        <v>88.252428659393971</v>
      </c>
      <c r="O477" s="106">
        <v>882.52428659393945</v>
      </c>
      <c r="P477" s="106">
        <v>77.715762381420632</v>
      </c>
      <c r="Q477" s="106"/>
      <c r="R477" s="106">
        <f t="shared" si="38"/>
        <v>9759.439526918055</v>
      </c>
      <c r="S477" s="106">
        <f t="shared" si="39"/>
        <v>107353.8347960986</v>
      </c>
      <c r="T477" s="106" t="s">
        <v>1236</v>
      </c>
    </row>
    <row r="478" spans="1:20" ht="23.25" thickBot="1">
      <c r="A478" s="239" t="s">
        <v>1339</v>
      </c>
      <c r="B478" s="114">
        <v>1</v>
      </c>
      <c r="C478" s="106">
        <f t="shared" si="35"/>
        <v>6497.519635824</v>
      </c>
      <c r="D478" s="106">
        <f t="shared" si="36"/>
        <v>7570.0781080162296</v>
      </c>
      <c r="E478" s="106">
        <v>6497.519635824</v>
      </c>
      <c r="F478" s="106">
        <v>258.33333333333331</v>
      </c>
      <c r="G478" s="106">
        <v>1000</v>
      </c>
      <c r="H478" s="106">
        <v>50</v>
      </c>
      <c r="I478" s="106">
        <v>682.23956176152001</v>
      </c>
      <c r="J478" s="106">
        <v>194.92558907472002</v>
      </c>
      <c r="K478" s="106">
        <v>194.92558907472002</v>
      </c>
      <c r="L478" s="106">
        <f t="shared" si="37"/>
        <v>1072.5584721922294</v>
      </c>
      <c r="M478" s="106"/>
      <c r="N478" s="106">
        <v>90.243328275333326</v>
      </c>
      <c r="O478" s="106">
        <v>902.4332827533334</v>
      </c>
      <c r="P478" s="106">
        <v>79.881861163562775</v>
      </c>
      <c r="Q478" s="106"/>
      <c r="R478" s="106">
        <f t="shared" si="38"/>
        <v>9950.5021812605246</v>
      </c>
      <c r="S478" s="106">
        <f t="shared" si="39"/>
        <v>9950.5021812605246</v>
      </c>
      <c r="T478" s="106" t="s">
        <v>1236</v>
      </c>
    </row>
    <row r="479" spans="1:20" ht="23.25" thickBot="1">
      <c r="A479" s="239" t="s">
        <v>1339</v>
      </c>
      <c r="B479" s="114">
        <v>1</v>
      </c>
      <c r="C479" s="106">
        <f t="shared" si="35"/>
        <v>6497.519635824</v>
      </c>
      <c r="D479" s="106">
        <f t="shared" si="36"/>
        <v>7565.4026441512979</v>
      </c>
      <c r="E479" s="106">
        <v>6497.519635824</v>
      </c>
      <c r="F479" s="106">
        <v>258.33333333333331</v>
      </c>
      <c r="G479" s="106">
        <v>1000</v>
      </c>
      <c r="H479" s="106">
        <v>50</v>
      </c>
      <c r="I479" s="106">
        <v>682.23956176152001</v>
      </c>
      <c r="J479" s="106">
        <v>194.92558907472002</v>
      </c>
      <c r="K479" s="106">
        <v>194.92558907472002</v>
      </c>
      <c r="L479" s="106">
        <f t="shared" si="37"/>
        <v>1067.8830083272978</v>
      </c>
      <c r="M479" s="106"/>
      <c r="N479" s="106">
        <v>90.243328275333326</v>
      </c>
      <c r="O479" s="106">
        <v>902.4332827533334</v>
      </c>
      <c r="P479" s="106">
        <v>75.206397298631117</v>
      </c>
      <c r="Q479" s="106"/>
      <c r="R479" s="106">
        <f t="shared" si="38"/>
        <v>9945.8267173955937</v>
      </c>
      <c r="S479" s="106">
        <f t="shared" si="39"/>
        <v>9945.8267173955937</v>
      </c>
      <c r="T479" s="106" t="s">
        <v>1236</v>
      </c>
    </row>
    <row r="480" spans="1:20" ht="23.25" thickBot="1">
      <c r="A480" s="239" t="s">
        <v>1339</v>
      </c>
      <c r="B480" s="114">
        <v>2</v>
      </c>
      <c r="C480" s="106">
        <f t="shared" si="35"/>
        <v>6497.519635824</v>
      </c>
      <c r="D480" s="106">
        <f t="shared" si="36"/>
        <v>7570.0781080162296</v>
      </c>
      <c r="E480" s="106">
        <v>6497.519635824</v>
      </c>
      <c r="F480" s="106">
        <v>258.33333333333331</v>
      </c>
      <c r="G480" s="106">
        <v>1000</v>
      </c>
      <c r="H480" s="106">
        <v>50</v>
      </c>
      <c r="I480" s="106">
        <v>682.23956176152001</v>
      </c>
      <c r="J480" s="106">
        <v>194.92558907472002</v>
      </c>
      <c r="K480" s="106">
        <v>194.92558907472002</v>
      </c>
      <c r="L480" s="106">
        <f t="shared" si="37"/>
        <v>1072.5584721922294</v>
      </c>
      <c r="M480" s="106"/>
      <c r="N480" s="106">
        <v>90.243328275333326</v>
      </c>
      <c r="O480" s="106">
        <v>902.4332827533334</v>
      </c>
      <c r="P480" s="106">
        <v>79.881861163562775</v>
      </c>
      <c r="Q480" s="106"/>
      <c r="R480" s="106">
        <f t="shared" si="38"/>
        <v>9950.5021812605246</v>
      </c>
      <c r="S480" s="106">
        <f t="shared" si="39"/>
        <v>19901.004362521049</v>
      </c>
      <c r="T480" s="106" t="s">
        <v>1236</v>
      </c>
    </row>
    <row r="481" spans="1:20" ht="23.25" thickBot="1">
      <c r="A481" s="239" t="s">
        <v>1339</v>
      </c>
      <c r="B481" s="114">
        <v>1</v>
      </c>
      <c r="C481" s="106">
        <f t="shared" si="35"/>
        <v>6497.519635824</v>
      </c>
      <c r="D481" s="106">
        <f t="shared" si="36"/>
        <v>7565.4026441512979</v>
      </c>
      <c r="E481" s="106">
        <v>6497.519635824</v>
      </c>
      <c r="F481" s="106">
        <v>258.33333333333331</v>
      </c>
      <c r="G481" s="106">
        <v>1000</v>
      </c>
      <c r="H481" s="106">
        <v>50</v>
      </c>
      <c r="I481" s="106">
        <v>682.23956176152001</v>
      </c>
      <c r="J481" s="106">
        <v>194.92558907472002</v>
      </c>
      <c r="K481" s="106">
        <v>194.92558907472002</v>
      </c>
      <c r="L481" s="106">
        <f t="shared" si="37"/>
        <v>1067.8830083272978</v>
      </c>
      <c r="M481" s="106"/>
      <c r="N481" s="106">
        <v>90.243328275333326</v>
      </c>
      <c r="O481" s="106">
        <v>902.4332827533334</v>
      </c>
      <c r="P481" s="106">
        <v>75.206397298631117</v>
      </c>
      <c r="Q481" s="106"/>
      <c r="R481" s="106">
        <f t="shared" si="38"/>
        <v>9945.8267173955937</v>
      </c>
      <c r="S481" s="106">
        <f t="shared" si="39"/>
        <v>9945.8267173955937</v>
      </c>
      <c r="T481" s="106" t="s">
        <v>1236</v>
      </c>
    </row>
    <row r="482" spans="1:20" ht="23.25" thickBot="1">
      <c r="A482" s="239" t="s">
        <v>1339</v>
      </c>
      <c r="B482" s="114">
        <v>1</v>
      </c>
      <c r="C482" s="106">
        <f t="shared" si="35"/>
        <v>8150.0895</v>
      </c>
      <c r="D482" s="106">
        <f t="shared" si="36"/>
        <v>9559.267987570176</v>
      </c>
      <c r="E482" s="106">
        <v>8150.0895</v>
      </c>
      <c r="F482" s="106">
        <v>258.33333333333331</v>
      </c>
      <c r="G482" s="106">
        <v>1000</v>
      </c>
      <c r="H482" s="106">
        <v>50</v>
      </c>
      <c r="I482" s="106">
        <v>855.75939749999998</v>
      </c>
      <c r="J482" s="106">
        <v>244.50268499999996</v>
      </c>
      <c r="K482" s="106">
        <v>244.50268499999996</v>
      </c>
      <c r="L482" s="106">
        <f t="shared" si="37"/>
        <v>1409.1784875701755</v>
      </c>
      <c r="M482" s="106"/>
      <c r="N482" s="106">
        <v>113.19568750000001</v>
      </c>
      <c r="O482" s="106">
        <v>1131.9568750000001</v>
      </c>
      <c r="P482" s="106">
        <v>164.0259250701755</v>
      </c>
      <c r="Q482" s="106"/>
      <c r="R482" s="106">
        <f t="shared" si="38"/>
        <v>12212.366088403509</v>
      </c>
      <c r="S482" s="106">
        <f t="shared" si="39"/>
        <v>12212.366088403509</v>
      </c>
      <c r="T482" s="106" t="s">
        <v>1236</v>
      </c>
    </row>
    <row r="483" spans="1:20" ht="23.25" thickBot="1">
      <c r="A483" s="239" t="s">
        <v>1339</v>
      </c>
      <c r="B483" s="114">
        <v>1</v>
      </c>
      <c r="C483" s="106">
        <f t="shared" si="35"/>
        <v>6497.519635824</v>
      </c>
      <c r="D483" s="106">
        <f t="shared" si="36"/>
        <v>7570.0781080162296</v>
      </c>
      <c r="E483" s="106">
        <v>6497.519635824</v>
      </c>
      <c r="F483" s="106">
        <v>258.33333333333331</v>
      </c>
      <c r="G483" s="106">
        <v>1000</v>
      </c>
      <c r="H483" s="106">
        <v>50</v>
      </c>
      <c r="I483" s="106">
        <v>682.23956176152001</v>
      </c>
      <c r="J483" s="106">
        <v>194.92558907472002</v>
      </c>
      <c r="K483" s="106">
        <v>194.92558907472002</v>
      </c>
      <c r="L483" s="106">
        <f t="shared" si="37"/>
        <v>1072.5584721922294</v>
      </c>
      <c r="M483" s="106"/>
      <c r="N483" s="106">
        <v>90.243328275333326</v>
      </c>
      <c r="O483" s="106">
        <v>902.4332827533334</v>
      </c>
      <c r="P483" s="106">
        <v>79.881861163562775</v>
      </c>
      <c r="Q483" s="106"/>
      <c r="R483" s="106">
        <f t="shared" si="38"/>
        <v>9950.5021812605246</v>
      </c>
      <c r="S483" s="106">
        <f t="shared" si="39"/>
        <v>9950.5021812605246</v>
      </c>
      <c r="T483" s="106" t="s">
        <v>1236</v>
      </c>
    </row>
    <row r="484" spans="1:20" ht="23.25" thickBot="1">
      <c r="A484" s="239" t="s">
        <v>1339</v>
      </c>
      <c r="B484" s="114">
        <v>1</v>
      </c>
      <c r="C484" s="106">
        <f t="shared" si="35"/>
        <v>6497.519635824</v>
      </c>
      <c r="D484" s="106">
        <f t="shared" si="36"/>
        <v>7570.0781080162296</v>
      </c>
      <c r="E484" s="106">
        <v>6497.519635824</v>
      </c>
      <c r="F484" s="106">
        <v>258.33333333333331</v>
      </c>
      <c r="G484" s="106">
        <v>1000</v>
      </c>
      <c r="H484" s="106">
        <v>50</v>
      </c>
      <c r="I484" s="106">
        <v>682.23956176152001</v>
      </c>
      <c r="J484" s="106">
        <v>194.92558907472002</v>
      </c>
      <c r="K484" s="106">
        <v>194.92558907472002</v>
      </c>
      <c r="L484" s="106">
        <f t="shared" si="37"/>
        <v>1072.5584721922294</v>
      </c>
      <c r="M484" s="106"/>
      <c r="N484" s="106">
        <v>90.243328275333326</v>
      </c>
      <c r="O484" s="106">
        <v>902.4332827533334</v>
      </c>
      <c r="P484" s="106">
        <v>79.881861163562775</v>
      </c>
      <c r="Q484" s="106"/>
      <c r="R484" s="106">
        <f t="shared" si="38"/>
        <v>9950.5021812605246</v>
      </c>
      <c r="S484" s="106">
        <f t="shared" si="39"/>
        <v>9950.5021812605246</v>
      </c>
      <c r="T484" s="106" t="s">
        <v>1236</v>
      </c>
    </row>
    <row r="485" spans="1:20" ht="23.25" thickBot="1">
      <c r="A485" s="239" t="s">
        <v>1339</v>
      </c>
      <c r="B485" s="114">
        <v>1</v>
      </c>
      <c r="C485" s="106">
        <f t="shared" si="35"/>
        <v>6497.519635824</v>
      </c>
      <c r="D485" s="106">
        <f t="shared" si="36"/>
        <v>7570.0781080162296</v>
      </c>
      <c r="E485" s="106">
        <v>6497.519635824</v>
      </c>
      <c r="F485" s="106">
        <v>258.33333333333331</v>
      </c>
      <c r="G485" s="106">
        <v>1000</v>
      </c>
      <c r="H485" s="106">
        <v>50</v>
      </c>
      <c r="I485" s="106">
        <v>682.23956176152001</v>
      </c>
      <c r="J485" s="106">
        <v>194.92558907472002</v>
      </c>
      <c r="K485" s="106">
        <v>194.92558907472002</v>
      </c>
      <c r="L485" s="106">
        <f t="shared" si="37"/>
        <v>1072.5584721922294</v>
      </c>
      <c r="M485" s="106"/>
      <c r="N485" s="106">
        <v>90.243328275333326</v>
      </c>
      <c r="O485" s="106">
        <v>902.4332827533334</v>
      </c>
      <c r="P485" s="106">
        <v>79.881861163562775</v>
      </c>
      <c r="Q485" s="106"/>
      <c r="R485" s="106">
        <f t="shared" si="38"/>
        <v>9950.5021812605246</v>
      </c>
      <c r="S485" s="106">
        <f t="shared" si="39"/>
        <v>9950.5021812605246</v>
      </c>
      <c r="T485" s="106" t="s">
        <v>1236</v>
      </c>
    </row>
    <row r="486" spans="1:20" ht="23.25" thickBot="1">
      <c r="A486" s="239" t="s">
        <v>1339</v>
      </c>
      <c r="B486" s="114">
        <v>1</v>
      </c>
      <c r="C486" s="106">
        <f t="shared" si="35"/>
        <v>6497.519635824</v>
      </c>
      <c r="D486" s="106">
        <f t="shared" si="36"/>
        <v>7570.0781080162296</v>
      </c>
      <c r="E486" s="106">
        <v>6497.519635824</v>
      </c>
      <c r="F486" s="106">
        <v>258.33333333333331</v>
      </c>
      <c r="G486" s="106">
        <v>1000</v>
      </c>
      <c r="H486" s="106">
        <v>50</v>
      </c>
      <c r="I486" s="106">
        <v>682.23956176152001</v>
      </c>
      <c r="J486" s="106">
        <v>194.92558907472002</v>
      </c>
      <c r="K486" s="106">
        <v>194.92558907472002</v>
      </c>
      <c r="L486" s="106">
        <f t="shared" si="37"/>
        <v>1072.5584721922294</v>
      </c>
      <c r="M486" s="106"/>
      <c r="N486" s="106">
        <v>90.243328275333326</v>
      </c>
      <c r="O486" s="106">
        <v>902.4332827533334</v>
      </c>
      <c r="P486" s="106">
        <v>79.881861163562775</v>
      </c>
      <c r="Q486" s="106"/>
      <c r="R486" s="106">
        <f t="shared" si="38"/>
        <v>9950.5021812605246</v>
      </c>
      <c r="S486" s="106">
        <f t="shared" si="39"/>
        <v>9950.5021812605246</v>
      </c>
      <c r="T486" s="106" t="s">
        <v>1236</v>
      </c>
    </row>
    <row r="487" spans="1:20" ht="23.25" thickBot="1">
      <c r="A487" s="239" t="s">
        <v>1339</v>
      </c>
      <c r="B487" s="114">
        <v>1</v>
      </c>
      <c r="C487" s="106">
        <f t="shared" si="35"/>
        <v>6497.519635824</v>
      </c>
      <c r="D487" s="106">
        <f t="shared" si="36"/>
        <v>7570.0781080162296</v>
      </c>
      <c r="E487" s="106">
        <v>6497.519635824</v>
      </c>
      <c r="F487" s="106">
        <v>258.33333333333331</v>
      </c>
      <c r="G487" s="106">
        <v>1000</v>
      </c>
      <c r="H487" s="106">
        <v>50</v>
      </c>
      <c r="I487" s="106">
        <v>682.23956176152001</v>
      </c>
      <c r="J487" s="106">
        <v>194.92558907472002</v>
      </c>
      <c r="K487" s="106">
        <v>194.92558907472002</v>
      </c>
      <c r="L487" s="106">
        <f t="shared" si="37"/>
        <v>1072.5584721922294</v>
      </c>
      <c r="M487" s="106"/>
      <c r="N487" s="106">
        <v>90.243328275333326</v>
      </c>
      <c r="O487" s="106">
        <v>902.4332827533334</v>
      </c>
      <c r="P487" s="106">
        <v>79.881861163562775</v>
      </c>
      <c r="Q487" s="106"/>
      <c r="R487" s="106">
        <f t="shared" si="38"/>
        <v>9950.5021812605246</v>
      </c>
      <c r="S487" s="106">
        <f t="shared" si="39"/>
        <v>9950.5021812605246</v>
      </c>
      <c r="T487" s="106" t="s">
        <v>1236</v>
      </c>
    </row>
    <row r="488" spans="1:20" ht="23.25" thickBot="1">
      <c r="A488" s="239" t="s">
        <v>1339</v>
      </c>
      <c r="B488" s="114">
        <v>1</v>
      </c>
      <c r="C488" s="106">
        <f t="shared" si="35"/>
        <v>6497.519635824</v>
      </c>
      <c r="D488" s="106">
        <f t="shared" si="36"/>
        <v>7570.0781080162296</v>
      </c>
      <c r="E488" s="106">
        <v>6497.519635824</v>
      </c>
      <c r="F488" s="106">
        <v>258.33333333333331</v>
      </c>
      <c r="G488" s="106">
        <v>1000</v>
      </c>
      <c r="H488" s="106">
        <v>50</v>
      </c>
      <c r="I488" s="106">
        <v>682.23956176152001</v>
      </c>
      <c r="J488" s="106">
        <v>194.92558907472002</v>
      </c>
      <c r="K488" s="106">
        <v>194.92558907472002</v>
      </c>
      <c r="L488" s="106">
        <f t="shared" si="37"/>
        <v>1072.5584721922294</v>
      </c>
      <c r="M488" s="106"/>
      <c r="N488" s="106">
        <v>90.243328275333326</v>
      </c>
      <c r="O488" s="106">
        <v>902.4332827533334</v>
      </c>
      <c r="P488" s="106">
        <v>79.881861163562775</v>
      </c>
      <c r="Q488" s="106"/>
      <c r="R488" s="106">
        <f t="shared" si="38"/>
        <v>9950.5021812605246</v>
      </c>
      <c r="S488" s="106">
        <f t="shared" si="39"/>
        <v>9950.5021812605246</v>
      </c>
      <c r="T488" s="106" t="s">
        <v>1236</v>
      </c>
    </row>
    <row r="489" spans="1:20" ht="23.25" thickBot="1">
      <c r="A489" s="239" t="s">
        <v>1339</v>
      </c>
      <c r="B489" s="114">
        <v>1</v>
      </c>
      <c r="C489" s="106">
        <f t="shared" si="35"/>
        <v>6354.2117147040017</v>
      </c>
      <c r="D489" s="106">
        <f t="shared" si="36"/>
        <v>7402.7103792504186</v>
      </c>
      <c r="E489" s="106">
        <v>6354.2117147040017</v>
      </c>
      <c r="F489" s="106">
        <v>258.33333333333331</v>
      </c>
      <c r="G489" s="106">
        <v>1000</v>
      </c>
      <c r="H489" s="106">
        <v>50</v>
      </c>
      <c r="I489" s="106">
        <v>667.19223004392018</v>
      </c>
      <c r="J489" s="106">
        <v>190.62635144112005</v>
      </c>
      <c r="K489" s="106">
        <v>190.62635144112005</v>
      </c>
      <c r="L489" s="106">
        <f t="shared" si="37"/>
        <v>1048.4986645464164</v>
      </c>
      <c r="M489" s="106"/>
      <c r="N489" s="106">
        <v>88.252940482000028</v>
      </c>
      <c r="O489" s="106">
        <v>882.52940482000031</v>
      </c>
      <c r="P489" s="106">
        <v>77.716319244416013</v>
      </c>
      <c r="Q489" s="106"/>
      <c r="R489" s="106">
        <f t="shared" si="38"/>
        <v>9759.4886455099113</v>
      </c>
      <c r="S489" s="106">
        <f t="shared" si="39"/>
        <v>9759.4886455099113</v>
      </c>
      <c r="T489" s="106" t="s">
        <v>1236</v>
      </c>
    </row>
    <row r="490" spans="1:20" ht="34.5" thickBot="1">
      <c r="A490" s="239" t="s">
        <v>1340</v>
      </c>
      <c r="B490" s="114">
        <v>1</v>
      </c>
      <c r="C490" s="106">
        <f t="shared" si="35"/>
        <v>7128.9543885000003</v>
      </c>
      <c r="D490" s="106">
        <f t="shared" si="36"/>
        <v>8335.7551780124122</v>
      </c>
      <c r="E490" s="106">
        <v>7128.9543885000003</v>
      </c>
      <c r="F490" s="106">
        <v>258.33333333333331</v>
      </c>
      <c r="G490" s="106">
        <v>1000</v>
      </c>
      <c r="H490" s="106">
        <v>50</v>
      </c>
      <c r="I490" s="106">
        <v>748.54021079250003</v>
      </c>
      <c r="J490" s="106">
        <v>213.86863165499997</v>
      </c>
      <c r="K490" s="106">
        <v>213.86863165499997</v>
      </c>
      <c r="L490" s="106">
        <f t="shared" si="37"/>
        <v>1206.8007895124126</v>
      </c>
      <c r="M490" s="106"/>
      <c r="N490" s="106">
        <v>99.013255395833326</v>
      </c>
      <c r="O490" s="106">
        <v>990.13255395833346</v>
      </c>
      <c r="P490" s="106">
        <v>117.65498015824564</v>
      </c>
      <c r="Q490" s="106"/>
      <c r="R490" s="106">
        <f t="shared" si="38"/>
        <v>10820.365985448245</v>
      </c>
      <c r="S490" s="106">
        <f t="shared" si="39"/>
        <v>10820.365985448245</v>
      </c>
      <c r="T490" s="106" t="s">
        <v>1232</v>
      </c>
    </row>
    <row r="491" spans="1:20" ht="34.5" thickBot="1">
      <c r="A491" s="239" t="s">
        <v>1340</v>
      </c>
      <c r="B491" s="114">
        <v>1</v>
      </c>
      <c r="C491" s="106">
        <f t="shared" si="35"/>
        <v>7123.2383581799995</v>
      </c>
      <c r="D491" s="106">
        <f t="shared" si="36"/>
        <v>8328.7460211840535</v>
      </c>
      <c r="E491" s="106">
        <v>7123.2383581799995</v>
      </c>
      <c r="F491" s="106">
        <v>258.33333333333331</v>
      </c>
      <c r="G491" s="106">
        <v>1000</v>
      </c>
      <c r="H491" s="106">
        <v>50</v>
      </c>
      <c r="I491" s="106">
        <v>747.94002760889998</v>
      </c>
      <c r="J491" s="106">
        <v>213.69715074539999</v>
      </c>
      <c r="K491" s="106">
        <v>213.69715074539999</v>
      </c>
      <c r="L491" s="106">
        <f t="shared" si="37"/>
        <v>1205.5076630040544</v>
      </c>
      <c r="M491" s="106"/>
      <c r="N491" s="106">
        <v>98.933866085833344</v>
      </c>
      <c r="O491" s="106">
        <v>989.33866085833336</v>
      </c>
      <c r="P491" s="106">
        <v>117.23513605988774</v>
      </c>
      <c r="Q491" s="106"/>
      <c r="R491" s="106">
        <f t="shared" si="38"/>
        <v>10812.413683617087</v>
      </c>
      <c r="S491" s="106">
        <f t="shared" si="39"/>
        <v>10812.413683617087</v>
      </c>
      <c r="T491" s="106" t="s">
        <v>1232</v>
      </c>
    </row>
    <row r="492" spans="1:20" ht="34.5" thickBot="1">
      <c r="A492" s="239" t="s">
        <v>1340</v>
      </c>
      <c r="B492" s="114">
        <v>1</v>
      </c>
      <c r="C492" s="106">
        <f t="shared" si="35"/>
        <v>7128.9543885000003</v>
      </c>
      <c r="D492" s="106">
        <f t="shared" si="36"/>
        <v>8335.7551780124122</v>
      </c>
      <c r="E492" s="106">
        <v>7128.9543885000003</v>
      </c>
      <c r="F492" s="106">
        <v>258.33333333333331</v>
      </c>
      <c r="G492" s="106">
        <v>1000</v>
      </c>
      <c r="H492" s="106">
        <v>50</v>
      </c>
      <c r="I492" s="106">
        <v>748.54021079250003</v>
      </c>
      <c r="J492" s="106">
        <v>213.86863165499997</v>
      </c>
      <c r="K492" s="106">
        <v>213.86863165499997</v>
      </c>
      <c r="L492" s="106">
        <f t="shared" si="37"/>
        <v>1206.8007895124126</v>
      </c>
      <c r="M492" s="106"/>
      <c r="N492" s="106">
        <v>99.013255395833326</v>
      </c>
      <c r="O492" s="106">
        <v>990.13255395833346</v>
      </c>
      <c r="P492" s="106">
        <v>117.65498015824564</v>
      </c>
      <c r="Q492" s="106"/>
      <c r="R492" s="106">
        <f t="shared" si="38"/>
        <v>10820.365985448245</v>
      </c>
      <c r="S492" s="106">
        <f t="shared" si="39"/>
        <v>10820.365985448245</v>
      </c>
      <c r="T492" s="106" t="s">
        <v>1232</v>
      </c>
    </row>
    <row r="493" spans="1:20" ht="34.5" thickBot="1">
      <c r="A493" s="239" t="s">
        <v>1340</v>
      </c>
      <c r="B493" s="114">
        <v>1</v>
      </c>
      <c r="C493" s="106">
        <f t="shared" si="35"/>
        <v>8527.5224999999991</v>
      </c>
      <c r="D493" s="106">
        <f t="shared" si="36"/>
        <v>10011.008937149121</v>
      </c>
      <c r="E493" s="106">
        <v>8527.5224999999991</v>
      </c>
      <c r="F493" s="106">
        <v>258.33333333333331</v>
      </c>
      <c r="G493" s="106">
        <v>1000</v>
      </c>
      <c r="H493" s="106">
        <v>50</v>
      </c>
      <c r="I493" s="106">
        <v>895.38986249999982</v>
      </c>
      <c r="J493" s="106">
        <v>255.82567499999996</v>
      </c>
      <c r="K493" s="106">
        <v>255.82567499999996</v>
      </c>
      <c r="L493" s="106">
        <f t="shared" si="37"/>
        <v>1483.4864371491228</v>
      </c>
      <c r="M493" s="106"/>
      <c r="N493" s="106">
        <v>118.43781249999999</v>
      </c>
      <c r="O493" s="106">
        <v>1184.378125</v>
      </c>
      <c r="P493" s="106">
        <v>180.6704996491228</v>
      </c>
      <c r="Q493" s="106"/>
      <c r="R493" s="106">
        <f t="shared" si="38"/>
        <v>12726.383482982455</v>
      </c>
      <c r="S493" s="106">
        <f t="shared" si="39"/>
        <v>12726.383482982455</v>
      </c>
      <c r="T493" s="106" t="s">
        <v>1232</v>
      </c>
    </row>
    <row r="494" spans="1:20" ht="34.5" thickBot="1">
      <c r="A494" s="239" t="s">
        <v>1340</v>
      </c>
      <c r="B494" s="114">
        <v>2</v>
      </c>
      <c r="C494" s="106">
        <f t="shared" si="35"/>
        <v>7828.5126488100013</v>
      </c>
      <c r="D494" s="106">
        <f t="shared" si="36"/>
        <v>9173.718219330116</v>
      </c>
      <c r="E494" s="106">
        <v>7828.5126488100013</v>
      </c>
      <c r="F494" s="106">
        <v>258.33333333333331</v>
      </c>
      <c r="G494" s="106">
        <v>1000</v>
      </c>
      <c r="H494" s="106">
        <v>50</v>
      </c>
      <c r="I494" s="106">
        <v>821.99382812505007</v>
      </c>
      <c r="J494" s="106">
        <v>234.8553794643</v>
      </c>
      <c r="K494" s="106">
        <v>234.8553794643</v>
      </c>
      <c r="L494" s="106">
        <f t="shared" si="37"/>
        <v>1345.205570520114</v>
      </c>
      <c r="M494" s="106"/>
      <c r="N494" s="106">
        <v>108.72934234458334</v>
      </c>
      <c r="O494" s="106">
        <v>1087.2934234458335</v>
      </c>
      <c r="P494" s="106">
        <v>149.18280472969715</v>
      </c>
      <c r="Q494" s="106"/>
      <c r="R494" s="106">
        <f t="shared" si="38"/>
        <v>11773.756139717099</v>
      </c>
      <c r="S494" s="106">
        <f t="shared" si="39"/>
        <v>23547.512279434199</v>
      </c>
      <c r="T494" s="106" t="s">
        <v>1232</v>
      </c>
    </row>
    <row r="495" spans="1:20" ht="34.5" thickBot="1">
      <c r="A495" s="239" t="s">
        <v>1340</v>
      </c>
      <c r="B495" s="114">
        <v>1</v>
      </c>
      <c r="C495" s="106">
        <f t="shared" si="35"/>
        <v>8527.5276500399996</v>
      </c>
      <c r="D495" s="106">
        <f t="shared" si="36"/>
        <v>10011.015101114541</v>
      </c>
      <c r="E495" s="106">
        <v>8527.5276500399996</v>
      </c>
      <c r="F495" s="106">
        <v>258.33333333333331</v>
      </c>
      <c r="G495" s="106">
        <v>1000</v>
      </c>
      <c r="H495" s="106">
        <v>50</v>
      </c>
      <c r="I495" s="106">
        <v>895.3904032541999</v>
      </c>
      <c r="J495" s="106">
        <v>255.82582950119999</v>
      </c>
      <c r="K495" s="106">
        <v>255.82582950119999</v>
      </c>
      <c r="L495" s="106">
        <f t="shared" si="37"/>
        <v>1483.4874510745415</v>
      </c>
      <c r="M495" s="106"/>
      <c r="N495" s="106">
        <v>118.43788402833333</v>
      </c>
      <c r="O495" s="106">
        <v>1184.3788402833331</v>
      </c>
      <c r="P495" s="106">
        <v>180.67072676287486</v>
      </c>
      <c r="Q495" s="106"/>
      <c r="R495" s="106">
        <f t="shared" si="38"/>
        <v>12726.390496704475</v>
      </c>
      <c r="S495" s="106">
        <f t="shared" si="39"/>
        <v>12726.390496704475</v>
      </c>
      <c r="T495" s="106" t="s">
        <v>1232</v>
      </c>
    </row>
    <row r="496" spans="1:20" ht="34.5" thickBot="1">
      <c r="A496" s="239" t="s">
        <v>1340</v>
      </c>
      <c r="B496" s="114">
        <v>1</v>
      </c>
      <c r="C496" s="106">
        <f t="shared" si="35"/>
        <v>8150.1249480000006</v>
      </c>
      <c r="D496" s="106">
        <f t="shared" si="36"/>
        <v>9559.3104144729132</v>
      </c>
      <c r="E496" s="106">
        <v>8150.1249480000006</v>
      </c>
      <c r="F496" s="106">
        <v>258.33333333333331</v>
      </c>
      <c r="G496" s="106">
        <v>1000</v>
      </c>
      <c r="H496" s="106">
        <v>50</v>
      </c>
      <c r="I496" s="106">
        <v>855.76311954000005</v>
      </c>
      <c r="J496" s="106">
        <v>244.50374844000001</v>
      </c>
      <c r="K496" s="106">
        <v>244.50374844000001</v>
      </c>
      <c r="L496" s="106">
        <f t="shared" si="37"/>
        <v>1409.1854664729126</v>
      </c>
      <c r="M496" s="106"/>
      <c r="N496" s="106">
        <v>113.19617983333335</v>
      </c>
      <c r="O496" s="106">
        <v>1131.9617983333335</v>
      </c>
      <c r="P496" s="106">
        <v>164.0274883062456</v>
      </c>
      <c r="Q496" s="106"/>
      <c r="R496" s="106">
        <f t="shared" si="38"/>
        <v>12212.414364226248</v>
      </c>
      <c r="S496" s="106">
        <f t="shared" si="39"/>
        <v>12212.414364226248</v>
      </c>
      <c r="T496" s="106" t="s">
        <v>1232</v>
      </c>
    </row>
    <row r="497" spans="1:20" ht="34.5" thickBot="1">
      <c r="A497" s="239" t="s">
        <v>1340</v>
      </c>
      <c r="B497" s="114">
        <v>1</v>
      </c>
      <c r="C497" s="106">
        <f t="shared" si="35"/>
        <v>8150.1279291600003</v>
      </c>
      <c r="D497" s="106">
        <f t="shared" si="36"/>
        <v>9559.3139825553262</v>
      </c>
      <c r="E497" s="106">
        <v>8150.1279291600003</v>
      </c>
      <c r="F497" s="106">
        <v>258.33333333333331</v>
      </c>
      <c r="G497" s="106">
        <v>1000</v>
      </c>
      <c r="H497" s="106">
        <v>50</v>
      </c>
      <c r="I497" s="106">
        <v>855.76343256180007</v>
      </c>
      <c r="J497" s="106">
        <v>244.50383787479998</v>
      </c>
      <c r="K497" s="106">
        <v>244.50383787479998</v>
      </c>
      <c r="L497" s="106">
        <f t="shared" si="37"/>
        <v>1409.186053395325</v>
      </c>
      <c r="M497" s="106"/>
      <c r="N497" s="106">
        <v>113.19622123833334</v>
      </c>
      <c r="O497" s="106">
        <v>1131.9622123833335</v>
      </c>
      <c r="P497" s="106">
        <v>164.02761977365824</v>
      </c>
      <c r="Q497" s="106"/>
      <c r="R497" s="106">
        <f t="shared" si="38"/>
        <v>12212.418424200059</v>
      </c>
      <c r="S497" s="106">
        <f t="shared" si="39"/>
        <v>12212.418424200059</v>
      </c>
      <c r="T497" s="106" t="s">
        <v>1232</v>
      </c>
    </row>
    <row r="498" spans="1:20" ht="34.5" thickBot="1">
      <c r="A498" s="239" t="s">
        <v>1340</v>
      </c>
      <c r="B498" s="114">
        <v>1</v>
      </c>
      <c r="C498" s="106">
        <f t="shared" si="35"/>
        <v>7128.9543885000003</v>
      </c>
      <c r="D498" s="106">
        <f t="shared" si="36"/>
        <v>8335.7551780124122</v>
      </c>
      <c r="E498" s="106">
        <v>7128.9543885000003</v>
      </c>
      <c r="F498" s="106">
        <v>258.33333333333331</v>
      </c>
      <c r="G498" s="106">
        <v>1000</v>
      </c>
      <c r="H498" s="106">
        <v>50</v>
      </c>
      <c r="I498" s="106">
        <v>748.54021079250003</v>
      </c>
      <c r="J498" s="106">
        <v>213.86863165499997</v>
      </c>
      <c r="K498" s="106">
        <v>213.86863165499997</v>
      </c>
      <c r="L498" s="106">
        <f t="shared" si="37"/>
        <v>1206.8007895124126</v>
      </c>
      <c r="M498" s="106"/>
      <c r="N498" s="106">
        <v>99.013255395833326</v>
      </c>
      <c r="O498" s="106">
        <v>990.13255395833346</v>
      </c>
      <c r="P498" s="106">
        <v>117.65498015824564</v>
      </c>
      <c r="Q498" s="106"/>
      <c r="R498" s="106">
        <f t="shared" si="38"/>
        <v>10820.365985448245</v>
      </c>
      <c r="S498" s="106">
        <f t="shared" si="39"/>
        <v>10820.365985448245</v>
      </c>
      <c r="T498" s="106" t="s">
        <v>1232</v>
      </c>
    </row>
    <row r="499" spans="1:20" ht="34.5" thickBot="1">
      <c r="A499" s="239" t="s">
        <v>1340</v>
      </c>
      <c r="B499" s="114">
        <v>1</v>
      </c>
      <c r="C499" s="106">
        <f t="shared" si="35"/>
        <v>7129.4976475800022</v>
      </c>
      <c r="D499" s="106">
        <f t="shared" si="36"/>
        <v>8336.4213375456893</v>
      </c>
      <c r="E499" s="106">
        <v>7129.4976475800022</v>
      </c>
      <c r="F499" s="106">
        <v>258.33333333333331</v>
      </c>
      <c r="G499" s="106">
        <v>1000</v>
      </c>
      <c r="H499" s="106">
        <v>50</v>
      </c>
      <c r="I499" s="106">
        <v>748.59725299590025</v>
      </c>
      <c r="J499" s="106">
        <v>213.88492942740004</v>
      </c>
      <c r="K499" s="106">
        <v>213.88492942740004</v>
      </c>
      <c r="L499" s="106">
        <f t="shared" si="37"/>
        <v>1206.9236899656864</v>
      </c>
      <c r="M499" s="106"/>
      <c r="N499" s="106">
        <v>99.020800660833359</v>
      </c>
      <c r="O499" s="106">
        <v>990.20800660833356</v>
      </c>
      <c r="P499" s="106">
        <v>117.69488269651941</v>
      </c>
      <c r="Q499" s="106"/>
      <c r="R499" s="106">
        <f t="shared" si="38"/>
        <v>10821.121782729722</v>
      </c>
      <c r="S499" s="106">
        <f t="shared" si="39"/>
        <v>10821.121782729722</v>
      </c>
      <c r="T499" s="106" t="s">
        <v>1232</v>
      </c>
    </row>
    <row r="500" spans="1:20" ht="34.5" thickBot="1">
      <c r="A500" s="239" t="s">
        <v>1340</v>
      </c>
      <c r="B500" s="114">
        <v>1</v>
      </c>
      <c r="C500" s="106">
        <f t="shared" si="35"/>
        <v>8150.0895</v>
      </c>
      <c r="D500" s="106">
        <f t="shared" si="36"/>
        <v>9542.1530265789479</v>
      </c>
      <c r="E500" s="106">
        <v>8150.0895</v>
      </c>
      <c r="F500" s="106">
        <v>258.33333333333331</v>
      </c>
      <c r="G500" s="106">
        <v>1000</v>
      </c>
      <c r="H500" s="106">
        <v>50</v>
      </c>
      <c r="I500" s="106">
        <v>855.75939749999998</v>
      </c>
      <c r="J500" s="106">
        <v>244.50268499999996</v>
      </c>
      <c r="K500" s="106">
        <v>244.50268499999996</v>
      </c>
      <c r="L500" s="106">
        <f t="shared" si="37"/>
        <v>1392.0635265789476</v>
      </c>
      <c r="M500" s="106"/>
      <c r="N500" s="106">
        <v>113.19568750000001</v>
      </c>
      <c r="O500" s="106">
        <v>1131.9568750000001</v>
      </c>
      <c r="P500" s="106">
        <v>146.91096407894744</v>
      </c>
      <c r="Q500" s="106"/>
      <c r="R500" s="106">
        <f t="shared" si="38"/>
        <v>12195.251127412281</v>
      </c>
      <c r="S500" s="106">
        <f t="shared" si="39"/>
        <v>12195.251127412281</v>
      </c>
      <c r="T500" s="106" t="s">
        <v>1236</v>
      </c>
    </row>
    <row r="501" spans="1:20" ht="34.5" thickBot="1">
      <c r="A501" s="239" t="s">
        <v>1340</v>
      </c>
      <c r="B501" s="114">
        <v>1</v>
      </c>
      <c r="C501" s="106">
        <f t="shared" si="35"/>
        <v>6497.5154999999995</v>
      </c>
      <c r="D501" s="106">
        <f t="shared" si="36"/>
        <v>7570.0732778333331</v>
      </c>
      <c r="E501" s="106">
        <v>6497.5154999999995</v>
      </c>
      <c r="F501" s="106">
        <v>258.33333333333331</v>
      </c>
      <c r="G501" s="106">
        <v>1000</v>
      </c>
      <c r="H501" s="106">
        <v>50</v>
      </c>
      <c r="I501" s="106">
        <v>682.23912749999988</v>
      </c>
      <c r="J501" s="106">
        <v>194.92546499999995</v>
      </c>
      <c r="K501" s="106">
        <v>194.92546499999995</v>
      </c>
      <c r="L501" s="106">
        <f t="shared" si="37"/>
        <v>1072.5577778333331</v>
      </c>
      <c r="M501" s="106"/>
      <c r="N501" s="106">
        <v>90.243270833333327</v>
      </c>
      <c r="O501" s="106">
        <v>902.43270833333327</v>
      </c>
      <c r="P501" s="106">
        <v>79.881798666666668</v>
      </c>
      <c r="Q501" s="106"/>
      <c r="R501" s="106">
        <f t="shared" si="38"/>
        <v>9950.4966686666667</v>
      </c>
      <c r="S501" s="106">
        <f t="shared" si="39"/>
        <v>9950.4966686666667</v>
      </c>
      <c r="T501" s="106" t="s">
        <v>1236</v>
      </c>
    </row>
    <row r="502" spans="1:20" ht="34.5" thickBot="1">
      <c r="A502" s="239" t="s">
        <v>1341</v>
      </c>
      <c r="B502" s="114">
        <v>15</v>
      </c>
      <c r="C502" s="106">
        <f t="shared" si="35"/>
        <v>8527.895319912026</v>
      </c>
      <c r="D502" s="106">
        <f t="shared" si="36"/>
        <v>10011.455156798915</v>
      </c>
      <c r="E502" s="106">
        <v>8527.895319912026</v>
      </c>
      <c r="F502" s="106">
        <v>258.33333333333331</v>
      </c>
      <c r="G502" s="106">
        <v>1000</v>
      </c>
      <c r="H502" s="106">
        <v>50</v>
      </c>
      <c r="I502" s="106">
        <v>895.42900859076235</v>
      </c>
      <c r="J502" s="106">
        <v>255.83685959736076</v>
      </c>
      <c r="K502" s="106">
        <v>255.83685959736076</v>
      </c>
      <c r="L502" s="106">
        <f t="shared" si="37"/>
        <v>1483.5598368868896</v>
      </c>
      <c r="M502" s="106"/>
      <c r="N502" s="106">
        <v>118.44299055433372</v>
      </c>
      <c r="O502" s="106">
        <v>1184.4299055433362</v>
      </c>
      <c r="P502" s="106">
        <v>180.68694078921988</v>
      </c>
      <c r="Q502" s="106"/>
      <c r="R502" s="106">
        <f t="shared" si="38"/>
        <v>12726.891217917731</v>
      </c>
      <c r="S502" s="106">
        <f t="shared" si="39"/>
        <v>190903.36826876597</v>
      </c>
      <c r="T502" s="106" t="s">
        <v>1232</v>
      </c>
    </row>
    <row r="503" spans="1:20" ht="15.75" thickBot="1">
      <c r="A503" s="239" t="s">
        <v>1342</v>
      </c>
      <c r="B503" s="114">
        <v>5</v>
      </c>
      <c r="C503" s="106">
        <f t="shared" si="35"/>
        <v>17550</v>
      </c>
      <c r="D503" s="106">
        <f t="shared" si="36"/>
        <v>20619.023711999998</v>
      </c>
      <c r="E503" s="106">
        <v>17550</v>
      </c>
      <c r="F503" s="106">
        <v>0</v>
      </c>
      <c r="G503" s="106">
        <v>0</v>
      </c>
      <c r="H503" s="106">
        <v>0</v>
      </c>
      <c r="I503" s="106">
        <v>1842.75</v>
      </c>
      <c r="J503" s="106">
        <v>526.5</v>
      </c>
      <c r="K503" s="106">
        <v>526.5</v>
      </c>
      <c r="L503" s="106">
        <f t="shared" si="37"/>
        <v>3069.0237119999997</v>
      </c>
      <c r="M503" s="106"/>
      <c r="N503" s="106">
        <v>243.75</v>
      </c>
      <c r="O503" s="106">
        <v>2437.5</v>
      </c>
      <c r="P503" s="106">
        <v>387.77371199999976</v>
      </c>
      <c r="Q503" s="106"/>
      <c r="R503" s="106">
        <f t="shared" si="38"/>
        <v>23514.773711999998</v>
      </c>
      <c r="S503" s="106">
        <f t="shared" si="39"/>
        <v>117573.86855999999</v>
      </c>
      <c r="T503" s="106" t="s">
        <v>1232</v>
      </c>
    </row>
    <row r="504" spans="1:20" ht="23.25" thickBot="1">
      <c r="A504" s="239" t="s">
        <v>1343</v>
      </c>
      <c r="B504" s="114">
        <v>1</v>
      </c>
      <c r="C504" s="106">
        <f t="shared" si="35"/>
        <v>54815</v>
      </c>
      <c r="D504" s="106">
        <f t="shared" si="36"/>
        <v>65423.004722222227</v>
      </c>
      <c r="E504" s="106">
        <v>54815</v>
      </c>
      <c r="F504" s="106">
        <v>0</v>
      </c>
      <c r="G504" s="106">
        <v>0</v>
      </c>
      <c r="H504" s="106">
        <v>0</v>
      </c>
      <c r="I504" s="106">
        <v>5755.5749999999998</v>
      </c>
      <c r="J504" s="106">
        <v>1644.4499999999998</v>
      </c>
      <c r="K504" s="106">
        <v>1644.4499999999998</v>
      </c>
      <c r="L504" s="106">
        <f t="shared" si="37"/>
        <v>10608.004722222226</v>
      </c>
      <c r="M504" s="106"/>
      <c r="N504" s="106">
        <v>761.31944444444446</v>
      </c>
      <c r="O504" s="106">
        <v>7613.1944444444453</v>
      </c>
      <c r="P504" s="106">
        <v>2233.4908333333346</v>
      </c>
      <c r="Q504" s="106"/>
      <c r="R504" s="106">
        <f t="shared" si="38"/>
        <v>74467.479722222211</v>
      </c>
      <c r="S504" s="106">
        <f t="shared" si="39"/>
        <v>74467.479722222211</v>
      </c>
      <c r="T504" s="106" t="s">
        <v>1232</v>
      </c>
    </row>
    <row r="505" spans="1:20" ht="23.25" thickBot="1">
      <c r="A505" s="239" t="s">
        <v>1344</v>
      </c>
      <c r="B505" s="114">
        <v>1</v>
      </c>
      <c r="C505" s="106">
        <f t="shared" si="35"/>
        <v>44762</v>
      </c>
      <c r="D505" s="106">
        <f t="shared" si="36"/>
        <v>53415.25472222222</v>
      </c>
      <c r="E505" s="106">
        <v>44762</v>
      </c>
      <c r="F505" s="106">
        <v>0</v>
      </c>
      <c r="G505" s="106">
        <v>0</v>
      </c>
      <c r="H505" s="106">
        <v>0</v>
      </c>
      <c r="I505" s="106">
        <v>4700.0099999999993</v>
      </c>
      <c r="J505" s="106">
        <v>1342.86</v>
      </c>
      <c r="K505" s="106">
        <v>1342.86</v>
      </c>
      <c r="L505" s="106">
        <f t="shared" si="37"/>
        <v>8653.254722222222</v>
      </c>
      <c r="M505" s="106"/>
      <c r="N505" s="106">
        <v>621.69444444444446</v>
      </c>
      <c r="O505" s="106">
        <v>6216.9444444444443</v>
      </c>
      <c r="P505" s="106">
        <v>1814.6158333333333</v>
      </c>
      <c r="Q505" s="106"/>
      <c r="R505" s="106">
        <f t="shared" si="38"/>
        <v>60800.984722222223</v>
      </c>
      <c r="S505" s="106">
        <f t="shared" si="39"/>
        <v>60800.984722222223</v>
      </c>
      <c r="T505" s="106" t="s">
        <v>1232</v>
      </c>
    </row>
    <row r="506" spans="1:20" ht="23.25" thickBot="1">
      <c r="A506" s="239" t="s">
        <v>1503</v>
      </c>
      <c r="B506" s="114">
        <v>1</v>
      </c>
      <c r="C506" s="106">
        <f t="shared" si="35"/>
        <v>12879.561299999999</v>
      </c>
      <c r="D506" s="106">
        <f t="shared" si="36"/>
        <v>15193.432846066666</v>
      </c>
      <c r="E506" s="106">
        <v>12879.561299999999</v>
      </c>
      <c r="F506" s="106">
        <v>258.33333333333331</v>
      </c>
      <c r="G506" s="106">
        <v>0</v>
      </c>
      <c r="H506" s="106">
        <v>0</v>
      </c>
      <c r="I506" s="106">
        <v>1352.3539364999999</v>
      </c>
      <c r="J506" s="106">
        <v>386.38683899999995</v>
      </c>
      <c r="K506" s="106">
        <v>386.38683899999995</v>
      </c>
      <c r="L506" s="106">
        <f t="shared" si="37"/>
        <v>2313.8715460666667</v>
      </c>
      <c r="M506" s="106"/>
      <c r="N506" s="106">
        <v>178.88279583333329</v>
      </c>
      <c r="O506" s="106">
        <v>1788.8279583333331</v>
      </c>
      <c r="P506" s="106">
        <v>346.16079190000028</v>
      </c>
      <c r="Q506" s="106"/>
      <c r="R506" s="106">
        <f t="shared" si="38"/>
        <v>17576.893793900002</v>
      </c>
      <c r="S506" s="106">
        <f t="shared" si="39"/>
        <v>17576.893793900002</v>
      </c>
      <c r="T506" s="106" t="s">
        <v>1232</v>
      </c>
    </row>
    <row r="507" spans="1:20" ht="23.25" thickBot="1">
      <c r="A507" s="239" t="s">
        <v>1345</v>
      </c>
      <c r="B507" s="114">
        <v>1</v>
      </c>
      <c r="C507" s="106">
        <f t="shared" si="35"/>
        <v>44762</v>
      </c>
      <c r="D507" s="106">
        <f t="shared" si="36"/>
        <v>53415.25472222222</v>
      </c>
      <c r="E507" s="106">
        <v>44762</v>
      </c>
      <c r="F507" s="106">
        <v>0</v>
      </c>
      <c r="G507" s="106">
        <v>0</v>
      </c>
      <c r="H507" s="106">
        <v>0</v>
      </c>
      <c r="I507" s="106">
        <v>4700.0099999999993</v>
      </c>
      <c r="J507" s="106">
        <v>1342.86</v>
      </c>
      <c r="K507" s="106">
        <v>1342.86</v>
      </c>
      <c r="L507" s="106">
        <f t="shared" si="37"/>
        <v>8653.254722222222</v>
      </c>
      <c r="M507" s="106"/>
      <c r="N507" s="106">
        <v>621.69444444444446</v>
      </c>
      <c r="O507" s="106">
        <v>6216.9444444444443</v>
      </c>
      <c r="P507" s="106">
        <v>1814.6158333333333</v>
      </c>
      <c r="Q507" s="106"/>
      <c r="R507" s="106">
        <f t="shared" si="38"/>
        <v>60800.984722222223</v>
      </c>
      <c r="S507" s="106">
        <f t="shared" si="39"/>
        <v>60800.984722222223</v>
      </c>
      <c r="T507" s="106" t="s">
        <v>1232</v>
      </c>
    </row>
    <row r="508" spans="1:20" ht="23.25" thickBot="1">
      <c r="A508" s="239" t="s">
        <v>1346</v>
      </c>
      <c r="B508" s="114">
        <v>1</v>
      </c>
      <c r="C508" s="106">
        <f t="shared" si="35"/>
        <v>37575</v>
      </c>
      <c r="D508" s="106">
        <f t="shared" si="36"/>
        <v>44830.782500000001</v>
      </c>
      <c r="E508" s="106">
        <v>37575</v>
      </c>
      <c r="F508" s="106">
        <v>0</v>
      </c>
      <c r="G508" s="106">
        <v>0</v>
      </c>
      <c r="H508" s="106">
        <v>0</v>
      </c>
      <c r="I508" s="106">
        <v>3945.375</v>
      </c>
      <c r="J508" s="106">
        <v>1127.25</v>
      </c>
      <c r="K508" s="106">
        <v>1127.25</v>
      </c>
      <c r="L508" s="106">
        <f t="shared" si="37"/>
        <v>7255.7825000000003</v>
      </c>
      <c r="M508" s="106"/>
      <c r="N508" s="106">
        <v>521.875</v>
      </c>
      <c r="O508" s="106">
        <v>5218.75</v>
      </c>
      <c r="P508" s="106">
        <v>1515.1575000000003</v>
      </c>
      <c r="Q508" s="106"/>
      <c r="R508" s="106">
        <f t="shared" si="38"/>
        <v>51030.657500000001</v>
      </c>
      <c r="S508" s="106">
        <f t="shared" si="39"/>
        <v>51030.657500000001</v>
      </c>
      <c r="T508" s="106" t="s">
        <v>1232</v>
      </c>
    </row>
    <row r="509" spans="1:20" ht="15.75" thickBot="1">
      <c r="A509" s="239" t="s">
        <v>1347</v>
      </c>
      <c r="B509" s="114">
        <v>1</v>
      </c>
      <c r="C509" s="106">
        <f t="shared" si="35"/>
        <v>49997.01</v>
      </c>
      <c r="D509" s="106">
        <f t="shared" si="36"/>
        <v>59668.183333333334</v>
      </c>
      <c r="E509" s="106">
        <v>49997.01</v>
      </c>
      <c r="F509" s="106">
        <v>0</v>
      </c>
      <c r="G509" s="106">
        <v>0</v>
      </c>
      <c r="H509" s="106">
        <v>0</v>
      </c>
      <c r="I509" s="106">
        <v>0</v>
      </c>
      <c r="J509" s="106">
        <v>0</v>
      </c>
      <c r="K509" s="106">
        <v>0</v>
      </c>
      <c r="L509" s="106">
        <f t="shared" si="37"/>
        <v>9671.1733333333341</v>
      </c>
      <c r="M509" s="106"/>
      <c r="N509" s="106">
        <v>694.40291666666656</v>
      </c>
      <c r="O509" s="106">
        <v>6944.0291666666672</v>
      </c>
      <c r="P509" s="106">
        <v>2032.7412499999994</v>
      </c>
      <c r="Q509" s="106"/>
      <c r="R509" s="106">
        <f t="shared" si="38"/>
        <v>59668.183333333334</v>
      </c>
      <c r="S509" s="106">
        <f t="shared" si="39"/>
        <v>59668.183333333334</v>
      </c>
      <c r="T509" s="106" t="s">
        <v>1232</v>
      </c>
    </row>
    <row r="510" spans="1:20" ht="23.25" thickBot="1">
      <c r="A510" s="239" t="s">
        <v>1348</v>
      </c>
      <c r="B510" s="114">
        <v>1</v>
      </c>
      <c r="C510" s="106">
        <f t="shared" si="35"/>
        <v>23992</v>
      </c>
      <c r="D510" s="106">
        <f t="shared" si="36"/>
        <v>28401.616591111109</v>
      </c>
      <c r="E510" s="106">
        <v>23992</v>
      </c>
      <c r="F510" s="106">
        <v>0</v>
      </c>
      <c r="G510" s="106">
        <v>0</v>
      </c>
      <c r="H510" s="106">
        <v>0</v>
      </c>
      <c r="I510" s="106">
        <v>2519.16</v>
      </c>
      <c r="J510" s="106">
        <v>719.75999999999988</v>
      </c>
      <c r="K510" s="106">
        <v>719.75999999999988</v>
      </c>
      <c r="L510" s="106">
        <f t="shared" si="37"/>
        <v>4409.6165911111111</v>
      </c>
      <c r="M510" s="106"/>
      <c r="N510" s="106">
        <v>333.22222222222223</v>
      </c>
      <c r="O510" s="106">
        <v>3332.2222222222222</v>
      </c>
      <c r="P510" s="106">
        <v>744.17214666666666</v>
      </c>
      <c r="Q510" s="106"/>
      <c r="R510" s="106">
        <f t="shared" si="38"/>
        <v>32360.29659111111</v>
      </c>
      <c r="S510" s="106">
        <f t="shared" si="39"/>
        <v>32360.29659111111</v>
      </c>
      <c r="T510" s="106" t="s">
        <v>1236</v>
      </c>
    </row>
    <row r="511" spans="1:20" ht="23.25" thickBot="1">
      <c r="A511" s="239" t="s">
        <v>1348</v>
      </c>
      <c r="B511" s="114">
        <v>1</v>
      </c>
      <c r="C511" s="106">
        <f t="shared" si="35"/>
        <v>14423.69</v>
      </c>
      <c r="D511" s="106">
        <f t="shared" si="36"/>
        <v>17019.279248888888</v>
      </c>
      <c r="E511" s="106">
        <v>14423.69</v>
      </c>
      <c r="F511" s="106">
        <v>0</v>
      </c>
      <c r="G511" s="106">
        <v>0</v>
      </c>
      <c r="H511" s="106">
        <v>0</v>
      </c>
      <c r="I511" s="106">
        <v>1514.4874499999999</v>
      </c>
      <c r="J511" s="106">
        <v>432.71070000000003</v>
      </c>
      <c r="K511" s="106">
        <v>432.71070000000003</v>
      </c>
      <c r="L511" s="106">
        <f t="shared" si="37"/>
        <v>2595.5892488888885</v>
      </c>
      <c r="M511" s="106"/>
      <c r="N511" s="106">
        <v>200.32902777777778</v>
      </c>
      <c r="O511" s="106">
        <v>2003.2902777777779</v>
      </c>
      <c r="P511" s="106">
        <v>391.96994333333328</v>
      </c>
      <c r="Q511" s="106"/>
      <c r="R511" s="106">
        <f t="shared" si="38"/>
        <v>19399.188098888892</v>
      </c>
      <c r="S511" s="106">
        <f t="shared" si="39"/>
        <v>19399.188098888892</v>
      </c>
      <c r="T511" s="106" t="s">
        <v>1232</v>
      </c>
    </row>
    <row r="512" spans="1:20" ht="23.25" thickBot="1">
      <c r="A512" s="239" t="s">
        <v>1348</v>
      </c>
      <c r="B512" s="114">
        <v>6</v>
      </c>
      <c r="C512" s="106">
        <f t="shared" si="35"/>
        <v>19728.896666666667</v>
      </c>
      <c r="D512" s="106">
        <f t="shared" si="36"/>
        <v>23326.562568518519</v>
      </c>
      <c r="E512" s="106">
        <v>19728.896666666667</v>
      </c>
      <c r="F512" s="106">
        <v>0</v>
      </c>
      <c r="G512" s="106">
        <v>0</v>
      </c>
      <c r="H512" s="106">
        <v>0</v>
      </c>
      <c r="I512" s="106">
        <v>2071.53415</v>
      </c>
      <c r="J512" s="106">
        <v>591.86689999999999</v>
      </c>
      <c r="K512" s="106">
        <v>591.86689999999999</v>
      </c>
      <c r="L512" s="106">
        <f t="shared" si="37"/>
        <v>3597.6659018518521</v>
      </c>
      <c r="M512" s="106"/>
      <c r="N512" s="106">
        <v>274.01245370370373</v>
      </c>
      <c r="O512" s="106">
        <v>2740.1245370370375</v>
      </c>
      <c r="P512" s="106">
        <v>583.52891111111092</v>
      </c>
      <c r="Q512" s="106"/>
      <c r="R512" s="106">
        <f t="shared" si="38"/>
        <v>26581.83051851852</v>
      </c>
      <c r="S512" s="106">
        <f t="shared" si="39"/>
        <v>159490.98311111113</v>
      </c>
      <c r="T512" s="106" t="s">
        <v>1232</v>
      </c>
    </row>
    <row r="513" spans="1:20" ht="23.25" thickBot="1">
      <c r="A513" s="239" t="s">
        <v>1348</v>
      </c>
      <c r="B513" s="114">
        <v>2</v>
      </c>
      <c r="C513" s="106">
        <f t="shared" si="35"/>
        <v>20771</v>
      </c>
      <c r="D513" s="106">
        <f t="shared" si="36"/>
        <v>24558.791865555555</v>
      </c>
      <c r="E513" s="106">
        <v>20771</v>
      </c>
      <c r="F513" s="106">
        <v>0</v>
      </c>
      <c r="G513" s="106">
        <v>0</v>
      </c>
      <c r="H513" s="106">
        <v>0</v>
      </c>
      <c r="I513" s="106">
        <v>2180.9549999999999</v>
      </c>
      <c r="J513" s="106">
        <v>623.13</v>
      </c>
      <c r="K513" s="106">
        <v>623.13</v>
      </c>
      <c r="L513" s="106">
        <f t="shared" si="37"/>
        <v>3787.7918655555554</v>
      </c>
      <c r="M513" s="106"/>
      <c r="N513" s="106">
        <v>288.48611111111114</v>
      </c>
      <c r="O513" s="106">
        <v>2884.8611111111109</v>
      </c>
      <c r="P513" s="106">
        <v>614.44464333333315</v>
      </c>
      <c r="Q513" s="106"/>
      <c r="R513" s="106">
        <f t="shared" si="38"/>
        <v>27986.006865555559</v>
      </c>
      <c r="S513" s="106">
        <f t="shared" si="39"/>
        <v>55972.013731111118</v>
      </c>
      <c r="T513" s="106" t="s">
        <v>1232</v>
      </c>
    </row>
    <row r="514" spans="1:20" ht="23.25" thickBot="1">
      <c r="A514" s="239" t="s">
        <v>1348</v>
      </c>
      <c r="B514" s="114">
        <v>4</v>
      </c>
      <c r="C514" s="106">
        <f t="shared" si="35"/>
        <v>17972.877499999999</v>
      </c>
      <c r="D514" s="106">
        <f t="shared" si="36"/>
        <v>21233.081875555556</v>
      </c>
      <c r="E514" s="106">
        <v>17972.877499999999</v>
      </c>
      <c r="F514" s="106">
        <v>0</v>
      </c>
      <c r="G514" s="106">
        <v>0</v>
      </c>
      <c r="H514" s="106">
        <v>0</v>
      </c>
      <c r="I514" s="106">
        <v>1887.1521375</v>
      </c>
      <c r="J514" s="106">
        <v>539.18632500000001</v>
      </c>
      <c r="K514" s="106">
        <v>539.18632500000001</v>
      </c>
      <c r="L514" s="106">
        <f t="shared" si="37"/>
        <v>3260.2043755555555</v>
      </c>
      <c r="M514" s="106"/>
      <c r="N514" s="106">
        <v>249.62329861111115</v>
      </c>
      <c r="O514" s="106">
        <v>2496.2329861111111</v>
      </c>
      <c r="P514" s="106">
        <v>514.34809083333323</v>
      </c>
      <c r="Q514" s="106"/>
      <c r="R514" s="106">
        <f t="shared" si="38"/>
        <v>24198.606663055554</v>
      </c>
      <c r="S514" s="106">
        <f t="shared" si="39"/>
        <v>96794.426652222217</v>
      </c>
      <c r="T514" s="106" t="s">
        <v>1232</v>
      </c>
    </row>
    <row r="515" spans="1:20" ht="23.25" thickBot="1">
      <c r="A515" s="239" t="s">
        <v>1348</v>
      </c>
      <c r="B515" s="114">
        <v>3</v>
      </c>
      <c r="C515" s="106">
        <f t="shared" si="35"/>
        <v>17550</v>
      </c>
      <c r="D515" s="106">
        <f t="shared" si="36"/>
        <v>20715.967140000001</v>
      </c>
      <c r="E515" s="106">
        <v>17550</v>
      </c>
      <c r="F515" s="106">
        <v>0</v>
      </c>
      <c r="G515" s="106">
        <v>0</v>
      </c>
      <c r="H515" s="106">
        <v>0</v>
      </c>
      <c r="I515" s="106">
        <v>1842.75</v>
      </c>
      <c r="J515" s="106">
        <v>526.5</v>
      </c>
      <c r="K515" s="106">
        <v>526.5</v>
      </c>
      <c r="L515" s="106">
        <f t="shared" si="37"/>
        <v>3165.9671399999997</v>
      </c>
      <c r="M515" s="106"/>
      <c r="N515" s="106">
        <v>243.75</v>
      </c>
      <c r="O515" s="106">
        <v>2437.5</v>
      </c>
      <c r="P515" s="106">
        <v>484.71713999999974</v>
      </c>
      <c r="Q515" s="106"/>
      <c r="R515" s="106">
        <f t="shared" si="38"/>
        <v>23611.717140000001</v>
      </c>
      <c r="S515" s="106">
        <f t="shared" si="39"/>
        <v>70835.151420000009</v>
      </c>
      <c r="T515" s="106" t="s">
        <v>1232</v>
      </c>
    </row>
    <row r="516" spans="1:20" ht="23.25" thickBot="1">
      <c r="A516" s="239" t="s">
        <v>1348</v>
      </c>
      <c r="B516" s="114">
        <v>2</v>
      </c>
      <c r="C516" s="106">
        <f t="shared" si="35"/>
        <v>19958.91</v>
      </c>
      <c r="D516" s="106">
        <f t="shared" si="36"/>
        <v>23598.540556666667</v>
      </c>
      <c r="E516" s="106">
        <v>19958.91</v>
      </c>
      <c r="F516" s="106">
        <v>0</v>
      </c>
      <c r="G516" s="106">
        <v>0</v>
      </c>
      <c r="H516" s="106">
        <v>0</v>
      </c>
      <c r="I516" s="106">
        <v>2095.6855499999997</v>
      </c>
      <c r="J516" s="106">
        <v>598.76729999999998</v>
      </c>
      <c r="K516" s="106">
        <v>598.76729999999998</v>
      </c>
      <c r="L516" s="106">
        <f t="shared" si="37"/>
        <v>3639.6305566666665</v>
      </c>
      <c r="M516" s="106"/>
      <c r="N516" s="106">
        <v>277.20708333333334</v>
      </c>
      <c r="O516" s="106">
        <v>2772.0708333333332</v>
      </c>
      <c r="P516" s="106">
        <v>590.35263999999995</v>
      </c>
      <c r="Q516" s="106"/>
      <c r="R516" s="106">
        <f t="shared" si="38"/>
        <v>26891.760706666664</v>
      </c>
      <c r="S516" s="106">
        <f t="shared" si="39"/>
        <v>53783.521413333328</v>
      </c>
      <c r="T516" s="106" t="s">
        <v>1232</v>
      </c>
    </row>
    <row r="517" spans="1:20" ht="23.25" thickBot="1">
      <c r="A517" s="239" t="s">
        <v>1348</v>
      </c>
      <c r="B517" s="114">
        <v>1</v>
      </c>
      <c r="C517" s="106">
        <f t="shared" si="35"/>
        <v>14423.69</v>
      </c>
      <c r="D517" s="106">
        <f t="shared" si="36"/>
        <v>17019.279248888888</v>
      </c>
      <c r="E517" s="106">
        <v>14423.69</v>
      </c>
      <c r="F517" s="106">
        <v>0</v>
      </c>
      <c r="G517" s="106">
        <v>0</v>
      </c>
      <c r="H517" s="106">
        <v>0</v>
      </c>
      <c r="I517" s="106">
        <v>1514.4874499999999</v>
      </c>
      <c r="J517" s="106">
        <v>432.71070000000003</v>
      </c>
      <c r="K517" s="106">
        <v>432.71070000000003</v>
      </c>
      <c r="L517" s="106">
        <f t="shared" si="37"/>
        <v>2595.5892488888885</v>
      </c>
      <c r="M517" s="106"/>
      <c r="N517" s="106">
        <v>200.32902777777778</v>
      </c>
      <c r="O517" s="106">
        <v>2003.2902777777779</v>
      </c>
      <c r="P517" s="106">
        <v>391.96994333333328</v>
      </c>
      <c r="Q517" s="106"/>
      <c r="R517" s="106">
        <f t="shared" si="38"/>
        <v>19399.188098888892</v>
      </c>
      <c r="S517" s="106">
        <f t="shared" si="39"/>
        <v>19399.188098888892</v>
      </c>
      <c r="T517" s="106" t="s">
        <v>1232</v>
      </c>
    </row>
    <row r="518" spans="1:20" ht="23.25" thickBot="1">
      <c r="A518" s="239" t="s">
        <v>1348</v>
      </c>
      <c r="B518" s="114">
        <v>1</v>
      </c>
      <c r="C518" s="106">
        <f t="shared" si="35"/>
        <v>14423.69</v>
      </c>
      <c r="D518" s="106">
        <f t="shared" si="36"/>
        <v>16627.309305555555</v>
      </c>
      <c r="E518" s="106">
        <v>14423.69</v>
      </c>
      <c r="F518" s="106">
        <v>0</v>
      </c>
      <c r="G518" s="106">
        <v>0</v>
      </c>
      <c r="H518" s="106">
        <v>0</v>
      </c>
      <c r="I518" s="106">
        <v>1514.4874499999999</v>
      </c>
      <c r="J518" s="106">
        <v>432.71070000000003</v>
      </c>
      <c r="K518" s="106">
        <v>432.71070000000003</v>
      </c>
      <c r="L518" s="106">
        <f t="shared" si="37"/>
        <v>2203.6193055555555</v>
      </c>
      <c r="M518" s="106"/>
      <c r="N518" s="106">
        <v>200.32902777777778</v>
      </c>
      <c r="O518" s="106">
        <v>2003.2902777777779</v>
      </c>
      <c r="P518" s="106">
        <v>0</v>
      </c>
      <c r="Q518" s="106"/>
      <c r="R518" s="106">
        <f t="shared" si="38"/>
        <v>19007.218155555558</v>
      </c>
      <c r="S518" s="106">
        <f t="shared" si="39"/>
        <v>19007.218155555558</v>
      </c>
      <c r="T518" s="106" t="s">
        <v>1232</v>
      </c>
    </row>
    <row r="519" spans="1:20" ht="23.25" thickBot="1">
      <c r="A519" s="239" t="s">
        <v>1348</v>
      </c>
      <c r="B519" s="114">
        <v>3</v>
      </c>
      <c r="C519" s="106">
        <f t="shared" ref="C519:C582" si="40">E519</f>
        <v>14924.4</v>
      </c>
      <c r="D519" s="106">
        <f t="shared" ref="D519:D582" si="41">E519+L519</f>
        <v>17611.341006666666</v>
      </c>
      <c r="E519" s="106">
        <v>14924.4</v>
      </c>
      <c r="F519" s="106">
        <v>0</v>
      </c>
      <c r="G519" s="106">
        <v>0</v>
      </c>
      <c r="H519" s="106">
        <v>0</v>
      </c>
      <c r="I519" s="106">
        <v>1567.0619999999999</v>
      </c>
      <c r="J519" s="106">
        <v>447.73199999999997</v>
      </c>
      <c r="K519" s="106">
        <v>447.73199999999997</v>
      </c>
      <c r="L519" s="106">
        <f t="shared" ref="L519:L582" si="42">N519+O519+P519</f>
        <v>2686.9410066666669</v>
      </c>
      <c r="M519" s="106"/>
      <c r="N519" s="106">
        <v>207.28333333333333</v>
      </c>
      <c r="O519" s="106">
        <v>2072.8333333333335</v>
      </c>
      <c r="P519" s="106">
        <v>406.82433999999989</v>
      </c>
      <c r="Q519" s="106"/>
      <c r="R519" s="106">
        <f t="shared" ref="R519:R582" si="43">E519+F519+G519+I519+J519+K519+L519+Q519+H519</f>
        <v>20073.867006666667</v>
      </c>
      <c r="S519" s="106">
        <f t="shared" ref="S519:S582" si="44">R519*B519</f>
        <v>60221.601020000002</v>
      </c>
      <c r="T519" s="106" t="s">
        <v>1232</v>
      </c>
    </row>
    <row r="520" spans="1:20" ht="23.25" thickBot="1">
      <c r="A520" s="239" t="s">
        <v>1348</v>
      </c>
      <c r="B520" s="114">
        <v>3</v>
      </c>
      <c r="C520" s="106">
        <f t="shared" si="40"/>
        <v>15465.793333333335</v>
      </c>
      <c r="D520" s="106">
        <f t="shared" si="41"/>
        <v>18251.508545925928</v>
      </c>
      <c r="E520" s="106">
        <v>15465.793333333335</v>
      </c>
      <c r="F520" s="106">
        <v>0</v>
      </c>
      <c r="G520" s="106">
        <v>0</v>
      </c>
      <c r="H520" s="106">
        <v>0</v>
      </c>
      <c r="I520" s="106">
        <v>1623.9083000000001</v>
      </c>
      <c r="J520" s="106">
        <v>463.97379999999998</v>
      </c>
      <c r="K520" s="106">
        <v>463.97379999999998</v>
      </c>
      <c r="L520" s="106">
        <f t="shared" si="42"/>
        <v>2785.7152125925923</v>
      </c>
      <c r="M520" s="106"/>
      <c r="N520" s="106">
        <v>214.8026851851852</v>
      </c>
      <c r="O520" s="106">
        <v>2148.0268518518519</v>
      </c>
      <c r="P520" s="106">
        <v>422.88567555555534</v>
      </c>
      <c r="Q520" s="106"/>
      <c r="R520" s="106">
        <f t="shared" si="43"/>
        <v>20803.364445925927</v>
      </c>
      <c r="S520" s="106">
        <f t="shared" si="44"/>
        <v>62410.093337777784</v>
      </c>
      <c r="T520" s="106" t="s">
        <v>1232</v>
      </c>
    </row>
    <row r="521" spans="1:20" ht="23.25" thickBot="1">
      <c r="A521" s="239" t="s">
        <v>1348</v>
      </c>
      <c r="B521" s="114">
        <v>1</v>
      </c>
      <c r="C521" s="106">
        <f t="shared" si="40"/>
        <v>17550</v>
      </c>
      <c r="D521" s="106">
        <f t="shared" si="41"/>
        <v>20715.967140000001</v>
      </c>
      <c r="E521" s="106">
        <v>17550</v>
      </c>
      <c r="F521" s="106">
        <v>0</v>
      </c>
      <c r="G521" s="106">
        <v>0</v>
      </c>
      <c r="H521" s="106">
        <v>0</v>
      </c>
      <c r="I521" s="106">
        <v>1842.75</v>
      </c>
      <c r="J521" s="106">
        <v>526.5</v>
      </c>
      <c r="K521" s="106">
        <v>526.5</v>
      </c>
      <c r="L521" s="106">
        <f t="shared" si="42"/>
        <v>3165.9671399999997</v>
      </c>
      <c r="M521" s="106"/>
      <c r="N521" s="106">
        <v>243.75</v>
      </c>
      <c r="O521" s="106">
        <v>2437.5</v>
      </c>
      <c r="P521" s="106">
        <v>484.71713999999974</v>
      </c>
      <c r="Q521" s="106"/>
      <c r="R521" s="106">
        <f t="shared" si="43"/>
        <v>23611.717140000001</v>
      </c>
      <c r="S521" s="106">
        <f t="shared" si="44"/>
        <v>23611.717140000001</v>
      </c>
      <c r="T521" s="106" t="s">
        <v>1232</v>
      </c>
    </row>
    <row r="522" spans="1:20" ht="23.25" thickBot="1">
      <c r="A522" s="239" t="s">
        <v>1348</v>
      </c>
      <c r="B522" s="114">
        <v>3</v>
      </c>
      <c r="C522" s="106">
        <f t="shared" si="40"/>
        <v>16507.896666666667</v>
      </c>
      <c r="D522" s="106">
        <f t="shared" si="41"/>
        <v>19483.737842962964</v>
      </c>
      <c r="E522" s="106">
        <v>16507.896666666667</v>
      </c>
      <c r="F522" s="106">
        <v>0</v>
      </c>
      <c r="G522" s="106">
        <v>0</v>
      </c>
      <c r="H522" s="106">
        <v>0</v>
      </c>
      <c r="I522" s="106">
        <v>1733.3291499999998</v>
      </c>
      <c r="J522" s="106">
        <v>495.23689999999993</v>
      </c>
      <c r="K522" s="106">
        <v>495.23689999999993</v>
      </c>
      <c r="L522" s="106">
        <f t="shared" si="42"/>
        <v>2975.8411762962965</v>
      </c>
      <c r="M522" s="106"/>
      <c r="N522" s="106">
        <v>229.27634259259261</v>
      </c>
      <c r="O522" s="106">
        <v>2292.7634259259262</v>
      </c>
      <c r="P522" s="106">
        <v>453.80140777777757</v>
      </c>
      <c r="Q522" s="106"/>
      <c r="R522" s="106">
        <f t="shared" si="43"/>
        <v>22207.540792962965</v>
      </c>
      <c r="S522" s="106">
        <f t="shared" si="44"/>
        <v>66622.622378888889</v>
      </c>
      <c r="T522" s="106" t="s">
        <v>1232</v>
      </c>
    </row>
    <row r="523" spans="1:20" ht="23.25" thickBot="1">
      <c r="A523" s="239" t="s">
        <v>1348</v>
      </c>
      <c r="B523" s="114">
        <v>3</v>
      </c>
      <c r="C523" s="106">
        <f t="shared" si="40"/>
        <v>16467.213333333333</v>
      </c>
      <c r="D523" s="106">
        <f t="shared" si="41"/>
        <v>19435.632061481483</v>
      </c>
      <c r="E523" s="106">
        <v>16467.213333333333</v>
      </c>
      <c r="F523" s="106">
        <v>0</v>
      </c>
      <c r="G523" s="106">
        <v>0</v>
      </c>
      <c r="H523" s="106">
        <v>0</v>
      </c>
      <c r="I523" s="106">
        <v>1729.0573999999999</v>
      </c>
      <c r="J523" s="106">
        <v>494.01640000000003</v>
      </c>
      <c r="K523" s="106">
        <v>494.01640000000003</v>
      </c>
      <c r="L523" s="106">
        <f t="shared" si="42"/>
        <v>2968.4187281481486</v>
      </c>
      <c r="M523" s="106"/>
      <c r="N523" s="106">
        <v>228.7112962962963</v>
      </c>
      <c r="O523" s="106">
        <v>2287.1129629629636</v>
      </c>
      <c r="P523" s="106">
        <v>452.59446888888857</v>
      </c>
      <c r="Q523" s="106"/>
      <c r="R523" s="106">
        <f t="shared" si="43"/>
        <v>22152.722261481485</v>
      </c>
      <c r="S523" s="106">
        <f t="shared" si="44"/>
        <v>66458.16678444446</v>
      </c>
      <c r="T523" s="106" t="s">
        <v>1232</v>
      </c>
    </row>
    <row r="524" spans="1:20" ht="23.25" thickBot="1">
      <c r="A524" s="239" t="s">
        <v>1348</v>
      </c>
      <c r="B524" s="114">
        <v>1</v>
      </c>
      <c r="C524" s="106">
        <f t="shared" si="40"/>
        <v>17550</v>
      </c>
      <c r="D524" s="106">
        <f t="shared" si="41"/>
        <v>20715.967140000001</v>
      </c>
      <c r="E524" s="106">
        <v>17550</v>
      </c>
      <c r="F524" s="106">
        <v>0</v>
      </c>
      <c r="G524" s="106">
        <v>0</v>
      </c>
      <c r="H524" s="106">
        <v>0</v>
      </c>
      <c r="I524" s="106">
        <v>1842.75</v>
      </c>
      <c r="J524" s="106">
        <v>526.5</v>
      </c>
      <c r="K524" s="106">
        <v>526.5</v>
      </c>
      <c r="L524" s="106">
        <f t="shared" si="42"/>
        <v>3165.9671399999997</v>
      </c>
      <c r="M524" s="106"/>
      <c r="N524" s="106">
        <v>243.75</v>
      </c>
      <c r="O524" s="106">
        <v>2437.5</v>
      </c>
      <c r="P524" s="106">
        <v>484.71713999999974</v>
      </c>
      <c r="Q524" s="106"/>
      <c r="R524" s="106">
        <f t="shared" si="43"/>
        <v>23611.717140000001</v>
      </c>
      <c r="S524" s="106">
        <f t="shared" si="44"/>
        <v>23611.717140000001</v>
      </c>
      <c r="T524" s="106" t="s">
        <v>1232</v>
      </c>
    </row>
    <row r="525" spans="1:20" ht="23.25" thickBot="1">
      <c r="A525" s="239" t="s">
        <v>1348</v>
      </c>
      <c r="B525" s="114">
        <v>2</v>
      </c>
      <c r="C525" s="106">
        <f t="shared" si="40"/>
        <v>14423.69</v>
      </c>
      <c r="D525" s="106">
        <f t="shared" si="41"/>
        <v>17019.279248888888</v>
      </c>
      <c r="E525" s="106">
        <v>14423.69</v>
      </c>
      <c r="F525" s="106">
        <v>0</v>
      </c>
      <c r="G525" s="106">
        <v>0</v>
      </c>
      <c r="H525" s="106">
        <v>0</v>
      </c>
      <c r="I525" s="106">
        <v>1514.4874499999999</v>
      </c>
      <c r="J525" s="106">
        <v>432.71070000000003</v>
      </c>
      <c r="K525" s="106">
        <v>432.71070000000003</v>
      </c>
      <c r="L525" s="106">
        <f t="shared" si="42"/>
        <v>2595.5892488888885</v>
      </c>
      <c r="M525" s="106"/>
      <c r="N525" s="106">
        <v>200.32902777777778</v>
      </c>
      <c r="O525" s="106">
        <v>2003.2902777777779</v>
      </c>
      <c r="P525" s="106">
        <v>391.96994333333328</v>
      </c>
      <c r="Q525" s="106"/>
      <c r="R525" s="106">
        <f t="shared" si="43"/>
        <v>19399.188098888892</v>
      </c>
      <c r="S525" s="106">
        <f t="shared" si="44"/>
        <v>38798.376197777783</v>
      </c>
      <c r="T525" s="106" t="s">
        <v>1232</v>
      </c>
    </row>
    <row r="526" spans="1:20" ht="23.25" thickBot="1">
      <c r="A526" s="239" t="s">
        <v>1348</v>
      </c>
      <c r="B526" s="114">
        <v>1</v>
      </c>
      <c r="C526" s="106">
        <f t="shared" si="40"/>
        <v>19392</v>
      </c>
      <c r="D526" s="106">
        <f t="shared" si="41"/>
        <v>22918.788162675439</v>
      </c>
      <c r="E526" s="106">
        <v>19392</v>
      </c>
      <c r="F526" s="106">
        <v>0</v>
      </c>
      <c r="G526" s="106">
        <v>0</v>
      </c>
      <c r="H526" s="106">
        <v>0</v>
      </c>
      <c r="I526" s="106">
        <v>2036.1599999999999</v>
      </c>
      <c r="J526" s="106">
        <v>581.76</v>
      </c>
      <c r="K526" s="106">
        <v>581.76</v>
      </c>
      <c r="L526" s="106">
        <f t="shared" si="42"/>
        <v>3526.7881626754393</v>
      </c>
      <c r="M526" s="106"/>
      <c r="N526" s="106">
        <v>269.33333333333331</v>
      </c>
      <c r="O526" s="106">
        <v>2693.3333333333335</v>
      </c>
      <c r="P526" s="106">
        <v>564.12149600877217</v>
      </c>
      <c r="Q526" s="106"/>
      <c r="R526" s="106">
        <f t="shared" si="43"/>
        <v>26118.468162675435</v>
      </c>
      <c r="S526" s="106">
        <f t="shared" si="44"/>
        <v>26118.468162675435</v>
      </c>
      <c r="T526" s="106" t="s">
        <v>1232</v>
      </c>
    </row>
    <row r="527" spans="1:20" ht="23.25" thickBot="1">
      <c r="A527" s="239" t="s">
        <v>1348</v>
      </c>
      <c r="B527" s="114">
        <v>9</v>
      </c>
      <c r="C527" s="106">
        <f t="shared" si="40"/>
        <v>16507.896666666667</v>
      </c>
      <c r="D527" s="106">
        <f t="shared" si="41"/>
        <v>19483.737842962964</v>
      </c>
      <c r="E527" s="106">
        <v>16507.896666666667</v>
      </c>
      <c r="F527" s="106">
        <v>0</v>
      </c>
      <c r="G527" s="106">
        <v>0</v>
      </c>
      <c r="H527" s="106">
        <v>0</v>
      </c>
      <c r="I527" s="106">
        <v>1733.3291499999998</v>
      </c>
      <c r="J527" s="106">
        <v>495.23690000000005</v>
      </c>
      <c r="K527" s="106">
        <v>495.23690000000005</v>
      </c>
      <c r="L527" s="106">
        <f t="shared" si="42"/>
        <v>2975.8411762962965</v>
      </c>
      <c r="M527" s="106"/>
      <c r="N527" s="106">
        <v>229.27634259259261</v>
      </c>
      <c r="O527" s="106">
        <v>2292.7634259259262</v>
      </c>
      <c r="P527" s="106">
        <v>453.80140777777746</v>
      </c>
      <c r="Q527" s="106"/>
      <c r="R527" s="106">
        <f t="shared" si="43"/>
        <v>22207.540792962965</v>
      </c>
      <c r="S527" s="106">
        <f t="shared" si="44"/>
        <v>199867.8671366667</v>
      </c>
      <c r="T527" s="106" t="s">
        <v>1232</v>
      </c>
    </row>
    <row r="528" spans="1:20" ht="23.25" thickBot="1">
      <c r="A528" s="239" t="s">
        <v>1348</v>
      </c>
      <c r="B528" s="114">
        <v>2</v>
      </c>
      <c r="C528" s="106">
        <f t="shared" si="40"/>
        <v>19002.004999999997</v>
      </c>
      <c r="D528" s="106">
        <f t="shared" si="41"/>
        <v>22458.330574777043</v>
      </c>
      <c r="E528" s="106">
        <v>19002.004999999997</v>
      </c>
      <c r="F528" s="106">
        <v>0</v>
      </c>
      <c r="G528" s="106">
        <v>0</v>
      </c>
      <c r="H528" s="106">
        <v>0</v>
      </c>
      <c r="I528" s="106">
        <v>1995.2105249999997</v>
      </c>
      <c r="J528" s="106">
        <v>570.06014999999991</v>
      </c>
      <c r="K528" s="106">
        <v>570.06014999999991</v>
      </c>
      <c r="L528" s="106">
        <f t="shared" si="42"/>
        <v>3456.3255747770472</v>
      </c>
      <c r="M528" s="106"/>
      <c r="N528" s="106">
        <v>263.91673611111111</v>
      </c>
      <c r="O528" s="106">
        <v>2639.1673611111109</v>
      </c>
      <c r="P528" s="106">
        <v>553.24147755482488</v>
      </c>
      <c r="Q528" s="106"/>
      <c r="R528" s="106">
        <f t="shared" si="43"/>
        <v>25593.661399777047</v>
      </c>
      <c r="S528" s="106">
        <f t="shared" si="44"/>
        <v>51187.322799554095</v>
      </c>
      <c r="T528" s="106" t="s">
        <v>1232</v>
      </c>
    </row>
    <row r="529" spans="1:20" ht="23.25" thickBot="1">
      <c r="A529" s="239" t="s">
        <v>1348</v>
      </c>
      <c r="B529" s="114">
        <v>3</v>
      </c>
      <c r="C529" s="106">
        <f t="shared" si="40"/>
        <v>17613.126666666667</v>
      </c>
      <c r="D529" s="106">
        <f t="shared" si="41"/>
        <v>20813.391696296298</v>
      </c>
      <c r="E529" s="106">
        <v>17613.126666666667</v>
      </c>
      <c r="F529" s="106">
        <v>0</v>
      </c>
      <c r="G529" s="106">
        <v>0</v>
      </c>
      <c r="H529" s="106">
        <v>0</v>
      </c>
      <c r="I529" s="106">
        <v>1849.3783000000001</v>
      </c>
      <c r="J529" s="106">
        <v>528.39379999999994</v>
      </c>
      <c r="K529" s="106">
        <v>528.39379999999994</v>
      </c>
      <c r="L529" s="106">
        <f t="shared" si="42"/>
        <v>3200.2650296296297</v>
      </c>
      <c r="M529" s="106"/>
      <c r="N529" s="106">
        <v>244.62675925925927</v>
      </c>
      <c r="O529" s="106">
        <v>2446.2675925925928</v>
      </c>
      <c r="P529" s="106">
        <v>509.3706777777777</v>
      </c>
      <c r="Q529" s="106"/>
      <c r="R529" s="106">
        <f t="shared" si="43"/>
        <v>23719.557596296301</v>
      </c>
      <c r="S529" s="106">
        <f t="shared" si="44"/>
        <v>71158.6727888889</v>
      </c>
      <c r="T529" s="106" t="s">
        <v>1232</v>
      </c>
    </row>
    <row r="530" spans="1:20" ht="23.25" thickBot="1">
      <c r="A530" s="239" t="s">
        <v>1348</v>
      </c>
      <c r="B530" s="114">
        <v>2</v>
      </c>
      <c r="C530" s="106">
        <f t="shared" si="40"/>
        <v>12476.9202305</v>
      </c>
      <c r="D530" s="106">
        <f t="shared" si="41"/>
        <v>14717.332150331222</v>
      </c>
      <c r="E530" s="106">
        <v>12476.9202305</v>
      </c>
      <c r="F530" s="106">
        <v>129.16666666666666</v>
      </c>
      <c r="G530" s="106">
        <v>500</v>
      </c>
      <c r="H530" s="106">
        <v>25</v>
      </c>
      <c r="I530" s="106">
        <v>1310.0766242024999</v>
      </c>
      <c r="J530" s="106">
        <v>374.30760691500001</v>
      </c>
      <c r="K530" s="106">
        <v>374.30760691500001</v>
      </c>
      <c r="L530" s="106">
        <f t="shared" si="42"/>
        <v>2240.4119198312223</v>
      </c>
      <c r="M530" s="106"/>
      <c r="N530" s="106">
        <v>173.29055875694448</v>
      </c>
      <c r="O530" s="106">
        <v>1732.9055875694446</v>
      </c>
      <c r="P530" s="106">
        <v>334.21577350483335</v>
      </c>
      <c r="Q530" s="106"/>
      <c r="R530" s="106">
        <f t="shared" si="43"/>
        <v>17430.190655030387</v>
      </c>
      <c r="S530" s="106">
        <f t="shared" si="44"/>
        <v>34860.381310060773</v>
      </c>
      <c r="T530" s="106" t="s">
        <v>1232</v>
      </c>
    </row>
    <row r="531" spans="1:20" ht="23.25" thickBot="1">
      <c r="A531" s="239" t="s">
        <v>1348</v>
      </c>
      <c r="B531" s="114">
        <v>2</v>
      </c>
      <c r="C531" s="106">
        <f t="shared" si="40"/>
        <v>18471</v>
      </c>
      <c r="D531" s="106">
        <f t="shared" si="41"/>
        <v>21817.37765133772</v>
      </c>
      <c r="E531" s="106">
        <v>18471</v>
      </c>
      <c r="F531" s="106">
        <v>0</v>
      </c>
      <c r="G531" s="106">
        <v>0</v>
      </c>
      <c r="H531" s="106">
        <v>0</v>
      </c>
      <c r="I531" s="106">
        <v>1939.4549999999999</v>
      </c>
      <c r="J531" s="106">
        <v>554.13</v>
      </c>
      <c r="K531" s="106">
        <v>554.13</v>
      </c>
      <c r="L531" s="106">
        <f t="shared" si="42"/>
        <v>3346.3776513377188</v>
      </c>
      <c r="M531" s="106"/>
      <c r="N531" s="106">
        <v>256.54166666666669</v>
      </c>
      <c r="O531" s="106">
        <v>2565.4166666666665</v>
      </c>
      <c r="P531" s="106">
        <v>524.4193180043859</v>
      </c>
      <c r="Q531" s="106"/>
      <c r="R531" s="106">
        <f t="shared" si="43"/>
        <v>24865.092651337724</v>
      </c>
      <c r="S531" s="106">
        <f t="shared" si="44"/>
        <v>49730.185302675447</v>
      </c>
      <c r="T531" s="106" t="s">
        <v>1232</v>
      </c>
    </row>
    <row r="532" spans="1:20" ht="23.25" thickBot="1">
      <c r="A532" s="239" t="s">
        <v>1348</v>
      </c>
      <c r="B532" s="114">
        <v>1</v>
      </c>
      <c r="C532" s="106">
        <f t="shared" si="40"/>
        <v>14423.69</v>
      </c>
      <c r="D532" s="106">
        <f t="shared" si="41"/>
        <v>17019.279248888888</v>
      </c>
      <c r="E532" s="106">
        <v>14423.69</v>
      </c>
      <c r="F532" s="106">
        <v>0</v>
      </c>
      <c r="G532" s="106">
        <v>0</v>
      </c>
      <c r="H532" s="106">
        <v>0</v>
      </c>
      <c r="I532" s="106">
        <v>1514.4874499999999</v>
      </c>
      <c r="J532" s="106">
        <v>432.71070000000003</v>
      </c>
      <c r="K532" s="106">
        <v>432.71070000000003</v>
      </c>
      <c r="L532" s="106">
        <f t="shared" si="42"/>
        <v>2595.5892488888885</v>
      </c>
      <c r="M532" s="106"/>
      <c r="N532" s="106">
        <v>200.32902777777778</v>
      </c>
      <c r="O532" s="106">
        <v>2003.2902777777779</v>
      </c>
      <c r="P532" s="106">
        <v>391.96994333333328</v>
      </c>
      <c r="Q532" s="106"/>
      <c r="R532" s="106">
        <f t="shared" si="43"/>
        <v>19399.188098888892</v>
      </c>
      <c r="S532" s="106">
        <f t="shared" si="44"/>
        <v>19399.188098888892</v>
      </c>
      <c r="T532" s="106" t="s">
        <v>1232</v>
      </c>
    </row>
    <row r="533" spans="1:20" ht="23.25" thickBot="1">
      <c r="A533" s="239" t="s">
        <v>1348</v>
      </c>
      <c r="B533" s="114">
        <v>3</v>
      </c>
      <c r="C533" s="106">
        <f t="shared" si="40"/>
        <v>13358.777106666666</v>
      </c>
      <c r="D533" s="106">
        <f t="shared" si="41"/>
        <v>15764.378955804308</v>
      </c>
      <c r="E533" s="106">
        <v>13358.777106666666</v>
      </c>
      <c r="F533" s="106">
        <v>86.1111111111111</v>
      </c>
      <c r="G533" s="106">
        <v>333.33333333333331</v>
      </c>
      <c r="H533" s="106">
        <v>18.055555555555554</v>
      </c>
      <c r="I533" s="106">
        <v>1402.6715962000001</v>
      </c>
      <c r="J533" s="106">
        <v>400.76331320000003</v>
      </c>
      <c r="K533" s="106">
        <v>400.76331320000003</v>
      </c>
      <c r="L533" s="106">
        <f t="shared" si="42"/>
        <v>2405.6018491376412</v>
      </c>
      <c r="M533" s="106"/>
      <c r="N533" s="106">
        <v>185.53857092592594</v>
      </c>
      <c r="O533" s="106">
        <v>1855.3857092592591</v>
      </c>
      <c r="P533" s="106">
        <v>364.67756895245617</v>
      </c>
      <c r="Q533" s="106"/>
      <c r="R533" s="106">
        <f t="shared" si="43"/>
        <v>18406.077178404306</v>
      </c>
      <c r="S533" s="106">
        <f t="shared" si="44"/>
        <v>55218.231535212923</v>
      </c>
      <c r="T533" s="106" t="s">
        <v>1232</v>
      </c>
    </row>
    <row r="534" spans="1:20" ht="23.25" thickBot="1">
      <c r="A534" s="239" t="s">
        <v>1348</v>
      </c>
      <c r="B534" s="114">
        <v>2</v>
      </c>
      <c r="C534" s="106">
        <f t="shared" si="40"/>
        <v>13834.634336000001</v>
      </c>
      <c r="D534" s="106">
        <f t="shared" si="41"/>
        <v>16322.753651523557</v>
      </c>
      <c r="E534" s="106">
        <v>13834.634336000001</v>
      </c>
      <c r="F534" s="106">
        <v>129.16666666666666</v>
      </c>
      <c r="G534" s="106">
        <v>0</v>
      </c>
      <c r="H534" s="106">
        <v>0</v>
      </c>
      <c r="I534" s="106">
        <v>1452.6366052799997</v>
      </c>
      <c r="J534" s="106">
        <v>415.03903007999997</v>
      </c>
      <c r="K534" s="106">
        <v>415.03903007999997</v>
      </c>
      <c r="L534" s="106">
        <f t="shared" si="42"/>
        <v>2488.119315523556</v>
      </c>
      <c r="M534" s="106"/>
      <c r="N534" s="106">
        <v>192.14769911111111</v>
      </c>
      <c r="O534" s="106">
        <v>1921.4769911111114</v>
      </c>
      <c r="P534" s="106">
        <v>374.49462530133354</v>
      </c>
      <c r="Q534" s="106"/>
      <c r="R534" s="106">
        <f t="shared" si="43"/>
        <v>18734.634983630222</v>
      </c>
      <c r="S534" s="106">
        <f t="shared" si="44"/>
        <v>37469.269967260443</v>
      </c>
      <c r="T534" s="106" t="s">
        <v>1232</v>
      </c>
    </row>
    <row r="535" spans="1:20" ht="23.25" thickBot="1">
      <c r="A535" s="239" t="s">
        <v>1348</v>
      </c>
      <c r="B535" s="114">
        <v>1</v>
      </c>
      <c r="C535" s="106">
        <f t="shared" si="40"/>
        <v>17550</v>
      </c>
      <c r="D535" s="106">
        <f t="shared" si="41"/>
        <v>20715.967140000001</v>
      </c>
      <c r="E535" s="106">
        <v>17550</v>
      </c>
      <c r="F535" s="106">
        <v>0</v>
      </c>
      <c r="G535" s="106">
        <v>0</v>
      </c>
      <c r="H535" s="106">
        <v>0</v>
      </c>
      <c r="I535" s="106">
        <v>1842.75</v>
      </c>
      <c r="J535" s="106">
        <v>526.5</v>
      </c>
      <c r="K535" s="106">
        <v>526.5</v>
      </c>
      <c r="L535" s="106">
        <f t="shared" si="42"/>
        <v>3165.9671399999997</v>
      </c>
      <c r="M535" s="106"/>
      <c r="N535" s="106">
        <v>243.75</v>
      </c>
      <c r="O535" s="106">
        <v>2437.5</v>
      </c>
      <c r="P535" s="106">
        <v>484.71713999999974</v>
      </c>
      <c r="Q535" s="106"/>
      <c r="R535" s="106">
        <f t="shared" si="43"/>
        <v>23611.717140000001</v>
      </c>
      <c r="S535" s="106">
        <f t="shared" si="44"/>
        <v>23611.717140000001</v>
      </c>
      <c r="T535" s="106" t="s">
        <v>1232</v>
      </c>
    </row>
    <row r="536" spans="1:20" ht="23.25" thickBot="1">
      <c r="A536" s="239" t="s">
        <v>1348</v>
      </c>
      <c r="B536" s="114">
        <v>1</v>
      </c>
      <c r="C536" s="106">
        <f t="shared" si="40"/>
        <v>30550</v>
      </c>
      <c r="D536" s="106">
        <f t="shared" si="41"/>
        <v>36298.025147295324</v>
      </c>
      <c r="E536" s="106">
        <v>30550</v>
      </c>
      <c r="F536" s="106">
        <v>0</v>
      </c>
      <c r="G536" s="106">
        <v>0</v>
      </c>
      <c r="H536" s="106">
        <v>0</v>
      </c>
      <c r="I536" s="106">
        <v>3207.75</v>
      </c>
      <c r="J536" s="106">
        <v>916.5</v>
      </c>
      <c r="K536" s="106">
        <v>916.5</v>
      </c>
      <c r="L536" s="106">
        <f t="shared" si="42"/>
        <v>5748.0251472953214</v>
      </c>
      <c r="M536" s="106"/>
      <c r="N536" s="106">
        <v>424.3055555555556</v>
      </c>
      <c r="O536" s="106">
        <v>4243.0555555555557</v>
      </c>
      <c r="P536" s="106">
        <v>1080.6640361842103</v>
      </c>
      <c r="Q536" s="106"/>
      <c r="R536" s="106">
        <f t="shared" si="43"/>
        <v>41338.775147295324</v>
      </c>
      <c r="S536" s="106">
        <f t="shared" si="44"/>
        <v>41338.775147295324</v>
      </c>
      <c r="T536" s="106" t="s">
        <v>1232</v>
      </c>
    </row>
    <row r="537" spans="1:20" ht="23.25" thickBot="1">
      <c r="A537" s="239" t="s">
        <v>1348</v>
      </c>
      <c r="B537" s="114">
        <v>1</v>
      </c>
      <c r="C537" s="106">
        <f t="shared" si="40"/>
        <v>17550</v>
      </c>
      <c r="D537" s="106">
        <f t="shared" si="41"/>
        <v>20715.967140000001</v>
      </c>
      <c r="E537" s="106">
        <v>17550</v>
      </c>
      <c r="F537" s="106">
        <v>0</v>
      </c>
      <c r="G537" s="106">
        <v>0</v>
      </c>
      <c r="H537" s="106">
        <v>0</v>
      </c>
      <c r="I537" s="106">
        <v>1842.75</v>
      </c>
      <c r="J537" s="106">
        <v>526.5</v>
      </c>
      <c r="K537" s="106">
        <v>526.5</v>
      </c>
      <c r="L537" s="106">
        <f t="shared" si="42"/>
        <v>3165.9671399999997</v>
      </c>
      <c r="M537" s="106"/>
      <c r="N537" s="106">
        <v>243.75</v>
      </c>
      <c r="O537" s="106">
        <v>2437.5</v>
      </c>
      <c r="P537" s="106">
        <v>484.71713999999974</v>
      </c>
      <c r="Q537" s="106"/>
      <c r="R537" s="106">
        <f t="shared" si="43"/>
        <v>23611.717140000001</v>
      </c>
      <c r="S537" s="106">
        <f t="shared" si="44"/>
        <v>23611.717140000001</v>
      </c>
      <c r="T537" s="106" t="s">
        <v>1232</v>
      </c>
    </row>
    <row r="538" spans="1:20" ht="23.25" thickBot="1">
      <c r="A538" s="239" t="s">
        <v>1348</v>
      </c>
      <c r="B538" s="114">
        <v>2</v>
      </c>
      <c r="C538" s="106">
        <f t="shared" si="40"/>
        <v>15986.845000000001</v>
      </c>
      <c r="D538" s="106">
        <f t="shared" si="41"/>
        <v>18861.190126111112</v>
      </c>
      <c r="E538" s="106">
        <v>15986.845000000001</v>
      </c>
      <c r="F538" s="106">
        <v>0</v>
      </c>
      <c r="G538" s="106">
        <v>0</v>
      </c>
      <c r="H538" s="106">
        <v>0</v>
      </c>
      <c r="I538" s="106">
        <v>1678.618725</v>
      </c>
      <c r="J538" s="106">
        <v>479.60534999999999</v>
      </c>
      <c r="K538" s="106">
        <v>479.60534999999999</v>
      </c>
      <c r="L538" s="106">
        <f t="shared" si="42"/>
        <v>2874.3451261111113</v>
      </c>
      <c r="M538" s="106"/>
      <c r="N538" s="106">
        <v>222.03951388888891</v>
      </c>
      <c r="O538" s="106">
        <v>2220.3951388888891</v>
      </c>
      <c r="P538" s="106">
        <v>431.91047333333319</v>
      </c>
      <c r="Q538" s="106"/>
      <c r="R538" s="106">
        <f t="shared" si="43"/>
        <v>21499.019551111116</v>
      </c>
      <c r="S538" s="106">
        <f t="shared" si="44"/>
        <v>42998.039102222232</v>
      </c>
      <c r="T538" s="106" t="s">
        <v>1232</v>
      </c>
    </row>
    <row r="539" spans="1:20" ht="23.25" thickBot="1">
      <c r="A539" s="239" t="s">
        <v>1348</v>
      </c>
      <c r="B539" s="114">
        <v>1</v>
      </c>
      <c r="C539" s="106">
        <f t="shared" si="40"/>
        <v>15925.82</v>
      </c>
      <c r="D539" s="106">
        <f t="shared" si="41"/>
        <v>18795.464522222221</v>
      </c>
      <c r="E539" s="106">
        <v>15925.82</v>
      </c>
      <c r="F539" s="106">
        <v>0</v>
      </c>
      <c r="G539" s="106">
        <v>0</v>
      </c>
      <c r="H539" s="106">
        <v>0</v>
      </c>
      <c r="I539" s="106">
        <v>1672.2110999999998</v>
      </c>
      <c r="J539" s="106">
        <v>477.77459999999996</v>
      </c>
      <c r="K539" s="106">
        <v>477.77459999999996</v>
      </c>
      <c r="L539" s="106">
        <f t="shared" si="42"/>
        <v>2869.6445222222219</v>
      </c>
      <c r="M539" s="106"/>
      <c r="N539" s="106">
        <v>221.19194444444443</v>
      </c>
      <c r="O539" s="106">
        <v>2211.9194444444447</v>
      </c>
      <c r="P539" s="106">
        <v>436.53313333333313</v>
      </c>
      <c r="Q539" s="106"/>
      <c r="R539" s="106">
        <f t="shared" si="43"/>
        <v>21423.224822222222</v>
      </c>
      <c r="S539" s="106">
        <f t="shared" si="44"/>
        <v>21423.224822222222</v>
      </c>
      <c r="T539" s="106" t="s">
        <v>1232</v>
      </c>
    </row>
    <row r="540" spans="1:20" ht="15.75" thickBot="1">
      <c r="A540" s="239" t="s">
        <v>1349</v>
      </c>
      <c r="B540" s="114">
        <v>1</v>
      </c>
      <c r="C540" s="106">
        <f t="shared" si="40"/>
        <v>23992</v>
      </c>
      <c r="D540" s="106">
        <f t="shared" si="41"/>
        <v>28401.616591111109</v>
      </c>
      <c r="E540" s="106">
        <v>23992</v>
      </c>
      <c r="F540" s="106">
        <v>0</v>
      </c>
      <c r="G540" s="106">
        <v>0</v>
      </c>
      <c r="H540" s="106">
        <v>0</v>
      </c>
      <c r="I540" s="106">
        <v>2519.16</v>
      </c>
      <c r="J540" s="106">
        <v>719.75999999999988</v>
      </c>
      <c r="K540" s="106">
        <v>719.75999999999988</v>
      </c>
      <c r="L540" s="106">
        <f t="shared" si="42"/>
        <v>4409.6165911111111</v>
      </c>
      <c r="M540" s="106"/>
      <c r="N540" s="106">
        <v>333.22222222222223</v>
      </c>
      <c r="O540" s="106">
        <v>3332.2222222222222</v>
      </c>
      <c r="P540" s="106">
        <v>744.17214666666666</v>
      </c>
      <c r="Q540" s="106"/>
      <c r="R540" s="106">
        <f t="shared" si="43"/>
        <v>32360.29659111111</v>
      </c>
      <c r="S540" s="106">
        <f t="shared" si="44"/>
        <v>32360.29659111111</v>
      </c>
      <c r="T540" s="106" t="s">
        <v>1232</v>
      </c>
    </row>
    <row r="541" spans="1:20" ht="23.25" thickBot="1">
      <c r="A541" s="239" t="s">
        <v>1350</v>
      </c>
      <c r="B541" s="114">
        <v>1</v>
      </c>
      <c r="C541" s="106">
        <f t="shared" si="40"/>
        <v>23992</v>
      </c>
      <c r="D541" s="106">
        <f t="shared" si="41"/>
        <v>28401.616591111109</v>
      </c>
      <c r="E541" s="106">
        <v>23992</v>
      </c>
      <c r="F541" s="106">
        <v>0</v>
      </c>
      <c r="G541" s="106">
        <v>0</v>
      </c>
      <c r="H541" s="106">
        <v>0</v>
      </c>
      <c r="I541" s="106">
        <v>2519.16</v>
      </c>
      <c r="J541" s="106">
        <v>719.75999999999988</v>
      </c>
      <c r="K541" s="106">
        <v>719.75999999999988</v>
      </c>
      <c r="L541" s="106">
        <f t="shared" si="42"/>
        <v>4409.6165911111111</v>
      </c>
      <c r="M541" s="106"/>
      <c r="N541" s="106">
        <v>333.22222222222223</v>
      </c>
      <c r="O541" s="106">
        <v>3332.2222222222222</v>
      </c>
      <c r="P541" s="106">
        <v>744.17214666666666</v>
      </c>
      <c r="Q541" s="106"/>
      <c r="R541" s="106">
        <f t="shared" si="43"/>
        <v>32360.29659111111</v>
      </c>
      <c r="S541" s="106">
        <f t="shared" si="44"/>
        <v>32360.29659111111</v>
      </c>
      <c r="T541" s="106" t="s">
        <v>1232</v>
      </c>
    </row>
    <row r="542" spans="1:20" ht="15.75" thickBot="1">
      <c r="A542" s="239" t="s">
        <v>1351</v>
      </c>
      <c r="B542" s="114">
        <v>7</v>
      </c>
      <c r="C542" s="106">
        <f t="shared" si="40"/>
        <v>23795.887103999998</v>
      </c>
      <c r="D542" s="106">
        <f t="shared" si="41"/>
        <v>28169.135648063995</v>
      </c>
      <c r="E542" s="106">
        <v>23795.887103999998</v>
      </c>
      <c r="F542" s="106">
        <v>991.49529599999994</v>
      </c>
      <c r="G542" s="106">
        <v>0</v>
      </c>
      <c r="H542" s="106">
        <v>0</v>
      </c>
      <c r="I542" s="106">
        <v>2498.5681459200005</v>
      </c>
      <c r="J542" s="106">
        <v>713.87661312000012</v>
      </c>
      <c r="K542" s="106">
        <v>713.87661312000012</v>
      </c>
      <c r="L542" s="106">
        <f t="shared" si="42"/>
        <v>4373.2485440639994</v>
      </c>
      <c r="M542" s="106"/>
      <c r="N542" s="106">
        <v>330.49843200000004</v>
      </c>
      <c r="O542" s="106">
        <v>3304.98432</v>
      </c>
      <c r="P542" s="106">
        <v>737.76579206399992</v>
      </c>
      <c r="Q542" s="106"/>
      <c r="R542" s="106">
        <f t="shared" si="43"/>
        <v>33086.952316224</v>
      </c>
      <c r="S542" s="106">
        <f t="shared" si="44"/>
        <v>231608.66621356801</v>
      </c>
      <c r="T542" s="106" t="s">
        <v>1232</v>
      </c>
    </row>
    <row r="543" spans="1:20" ht="15.75" thickBot="1">
      <c r="A543" s="239" t="s">
        <v>1352</v>
      </c>
      <c r="B543" s="114">
        <v>1</v>
      </c>
      <c r="C543" s="106">
        <f t="shared" si="40"/>
        <v>10145.414999999999</v>
      </c>
      <c r="D543" s="106">
        <f t="shared" si="41"/>
        <v>11955.187027817981</v>
      </c>
      <c r="E543" s="106">
        <v>10145.414999999999</v>
      </c>
      <c r="F543" s="106">
        <v>258.33333333333331</v>
      </c>
      <c r="G543" s="106">
        <v>1000</v>
      </c>
      <c r="H543" s="106">
        <v>0</v>
      </c>
      <c r="I543" s="106">
        <v>1065.2685749999998</v>
      </c>
      <c r="J543" s="106">
        <v>304.36244999999991</v>
      </c>
      <c r="K543" s="106">
        <v>304.36244999999991</v>
      </c>
      <c r="L543" s="106">
        <f t="shared" si="42"/>
        <v>1809.7720278179822</v>
      </c>
      <c r="M543" s="106"/>
      <c r="N543" s="106">
        <v>140.90854166666665</v>
      </c>
      <c r="O543" s="106">
        <v>1409.0854166666668</v>
      </c>
      <c r="P543" s="106">
        <v>259.77806948464888</v>
      </c>
      <c r="Q543" s="106"/>
      <c r="R543" s="106">
        <f t="shared" si="43"/>
        <v>14887.513836151316</v>
      </c>
      <c r="S543" s="106">
        <f t="shared" si="44"/>
        <v>14887.513836151316</v>
      </c>
      <c r="T543" s="106" t="s">
        <v>1232</v>
      </c>
    </row>
    <row r="544" spans="1:20" ht="15.75" thickBot="1">
      <c r="A544" s="239" t="s">
        <v>1352</v>
      </c>
      <c r="B544" s="114">
        <v>2</v>
      </c>
      <c r="C544" s="106">
        <f t="shared" si="40"/>
        <v>10892.603651153599</v>
      </c>
      <c r="D544" s="106">
        <f t="shared" si="41"/>
        <v>12843.965812841845</v>
      </c>
      <c r="E544" s="106">
        <v>10892.603651153599</v>
      </c>
      <c r="F544" s="106">
        <v>258.33333333333331</v>
      </c>
      <c r="G544" s="106">
        <v>1000</v>
      </c>
      <c r="H544" s="106">
        <v>50</v>
      </c>
      <c r="I544" s="106">
        <v>1143.7233833711277</v>
      </c>
      <c r="J544" s="106">
        <v>326.77810953460795</v>
      </c>
      <c r="K544" s="106">
        <v>326.77810953460795</v>
      </c>
      <c r="L544" s="106">
        <f t="shared" si="42"/>
        <v>1951.3621616882456</v>
      </c>
      <c r="M544" s="106"/>
      <c r="N544" s="106">
        <v>151.28616182157774</v>
      </c>
      <c r="O544" s="106">
        <v>1512.8616182157775</v>
      </c>
      <c r="P544" s="106">
        <v>287.21438165089023</v>
      </c>
      <c r="Q544" s="106"/>
      <c r="R544" s="106">
        <f t="shared" si="43"/>
        <v>15949.57874861552</v>
      </c>
      <c r="S544" s="106">
        <f t="shared" si="44"/>
        <v>31899.157497231041</v>
      </c>
      <c r="T544" s="106" t="s">
        <v>1232</v>
      </c>
    </row>
    <row r="545" spans="1:20" ht="15.75" thickBot="1">
      <c r="A545" s="239" t="s">
        <v>1352</v>
      </c>
      <c r="B545" s="114">
        <v>4</v>
      </c>
      <c r="C545" s="106">
        <f t="shared" si="40"/>
        <v>10892.604685865199</v>
      </c>
      <c r="D545" s="106">
        <f t="shared" si="41"/>
        <v>12772.163410221661</v>
      </c>
      <c r="E545" s="106">
        <v>10892.604685865199</v>
      </c>
      <c r="F545" s="106">
        <v>258.35416666666669</v>
      </c>
      <c r="G545" s="106">
        <v>1000</v>
      </c>
      <c r="H545" s="106">
        <v>50</v>
      </c>
      <c r="I545" s="106">
        <v>1143.723492015846</v>
      </c>
      <c r="J545" s="106">
        <v>326.77814057595594</v>
      </c>
      <c r="K545" s="106">
        <v>326.77814057595594</v>
      </c>
      <c r="L545" s="106">
        <f t="shared" si="42"/>
        <v>1879.5587243564619</v>
      </c>
      <c r="M545" s="106"/>
      <c r="N545" s="106">
        <v>151.28617619257219</v>
      </c>
      <c r="O545" s="106">
        <v>1512.861761925722</v>
      </c>
      <c r="P545" s="106">
        <v>215.41078623816767</v>
      </c>
      <c r="Q545" s="106"/>
      <c r="R545" s="106">
        <f t="shared" si="43"/>
        <v>15877.797350056086</v>
      </c>
      <c r="S545" s="106">
        <f t="shared" si="44"/>
        <v>63511.189400224343</v>
      </c>
      <c r="T545" s="106" t="s">
        <v>1232</v>
      </c>
    </row>
    <row r="546" spans="1:20" ht="15.75" thickBot="1">
      <c r="A546" s="239" t="s">
        <v>1352</v>
      </c>
      <c r="B546" s="114">
        <v>2</v>
      </c>
      <c r="C546" s="106">
        <f t="shared" si="40"/>
        <v>10167.591382620001</v>
      </c>
      <c r="D546" s="106">
        <f t="shared" si="41"/>
        <v>11951.14429951632</v>
      </c>
      <c r="E546" s="106">
        <v>10167.591382620001</v>
      </c>
      <c r="F546" s="106">
        <v>258.33333333333331</v>
      </c>
      <c r="G546" s="106">
        <v>1000</v>
      </c>
      <c r="H546" s="106">
        <v>50</v>
      </c>
      <c r="I546" s="106">
        <v>1067.5970951751001</v>
      </c>
      <c r="J546" s="106">
        <v>305.02774147860003</v>
      </c>
      <c r="K546" s="106">
        <v>305.02774147860003</v>
      </c>
      <c r="L546" s="106">
        <f t="shared" si="42"/>
        <v>1783.5529168963187</v>
      </c>
      <c r="M546" s="106"/>
      <c r="N546" s="106">
        <v>141.21654698083336</v>
      </c>
      <c r="O546" s="106">
        <v>1412.1654698083337</v>
      </c>
      <c r="P546" s="106">
        <v>230.17090010715171</v>
      </c>
      <c r="Q546" s="106"/>
      <c r="R546" s="106">
        <f t="shared" si="43"/>
        <v>14937.130210981953</v>
      </c>
      <c r="S546" s="106">
        <f t="shared" si="44"/>
        <v>29874.260421963907</v>
      </c>
      <c r="T546" s="106" t="s">
        <v>1232</v>
      </c>
    </row>
    <row r="547" spans="1:20" ht="15.75" thickBot="1">
      <c r="A547" s="239" t="s">
        <v>1352</v>
      </c>
      <c r="B547" s="114">
        <v>2</v>
      </c>
      <c r="C547" s="106">
        <f t="shared" si="40"/>
        <v>9673.6467660000017</v>
      </c>
      <c r="D547" s="106">
        <f t="shared" si="41"/>
        <v>11381.109575826358</v>
      </c>
      <c r="E547" s="106">
        <v>9673.6467660000017</v>
      </c>
      <c r="F547" s="106">
        <v>258.33333333333331</v>
      </c>
      <c r="G547" s="106">
        <v>1000</v>
      </c>
      <c r="H547" s="106">
        <v>50</v>
      </c>
      <c r="I547" s="106">
        <v>1015.7329104300002</v>
      </c>
      <c r="J547" s="106">
        <v>290.20940298000005</v>
      </c>
      <c r="K547" s="106">
        <v>290.20940298000005</v>
      </c>
      <c r="L547" s="106">
        <f t="shared" si="42"/>
        <v>1707.4628098263556</v>
      </c>
      <c r="M547" s="106"/>
      <c r="N547" s="106">
        <v>134.35620508333338</v>
      </c>
      <c r="O547" s="106">
        <v>1343.5620508333336</v>
      </c>
      <c r="P547" s="106">
        <v>229.54455390968872</v>
      </c>
      <c r="Q547" s="106"/>
      <c r="R547" s="106">
        <f t="shared" si="43"/>
        <v>14285.594625549693</v>
      </c>
      <c r="S547" s="106">
        <f t="shared" si="44"/>
        <v>28571.189251099386</v>
      </c>
      <c r="T547" s="106" t="s">
        <v>1232</v>
      </c>
    </row>
    <row r="548" spans="1:20" ht="15.75" thickBot="1">
      <c r="A548" s="239" t="s">
        <v>1352</v>
      </c>
      <c r="B548" s="114">
        <v>1</v>
      </c>
      <c r="C548" s="106">
        <f t="shared" si="40"/>
        <v>10831.098330000001</v>
      </c>
      <c r="D548" s="106">
        <f t="shared" si="41"/>
        <v>12771.239187540001</v>
      </c>
      <c r="E548" s="106">
        <v>10831.098330000001</v>
      </c>
      <c r="F548" s="106">
        <v>258.33333333333331</v>
      </c>
      <c r="G548" s="106">
        <v>1000</v>
      </c>
      <c r="H548" s="106">
        <v>50</v>
      </c>
      <c r="I548" s="106">
        <v>1137.2653246500001</v>
      </c>
      <c r="J548" s="106">
        <v>324.93294989999998</v>
      </c>
      <c r="K548" s="106">
        <v>324.93294989999998</v>
      </c>
      <c r="L548" s="106">
        <f t="shared" si="42"/>
        <v>1940.1408575400005</v>
      </c>
      <c r="M548" s="106"/>
      <c r="N548" s="106">
        <v>150.43192125000002</v>
      </c>
      <c r="O548" s="106">
        <v>1504.3192125000003</v>
      </c>
      <c r="P548" s="106">
        <v>285.38972379000018</v>
      </c>
      <c r="Q548" s="106"/>
      <c r="R548" s="106">
        <f t="shared" si="43"/>
        <v>15866.703745323333</v>
      </c>
      <c r="S548" s="106">
        <f t="shared" si="44"/>
        <v>15866.703745323333</v>
      </c>
      <c r="T548" s="106" t="s">
        <v>1232</v>
      </c>
    </row>
    <row r="549" spans="1:20" ht="15.75" thickBot="1">
      <c r="A549" s="239" t="s">
        <v>1352</v>
      </c>
      <c r="B549" s="114">
        <v>1</v>
      </c>
      <c r="C549" s="106">
        <f t="shared" si="40"/>
        <v>11634.786413506401</v>
      </c>
      <c r="D549" s="106">
        <f t="shared" si="41"/>
        <v>13711.177301954856</v>
      </c>
      <c r="E549" s="106">
        <v>11634.786413506401</v>
      </c>
      <c r="F549" s="106">
        <v>258.33333333333331</v>
      </c>
      <c r="G549" s="106">
        <v>1000</v>
      </c>
      <c r="H549" s="106">
        <v>50</v>
      </c>
      <c r="I549" s="106">
        <v>1221.6525734181721</v>
      </c>
      <c r="J549" s="106">
        <v>349.04359240519199</v>
      </c>
      <c r="K549" s="106">
        <v>349.04359240519199</v>
      </c>
      <c r="L549" s="106">
        <f t="shared" si="42"/>
        <v>2076.3908884484554</v>
      </c>
      <c r="M549" s="106"/>
      <c r="N549" s="106">
        <v>161.59425574314446</v>
      </c>
      <c r="O549" s="106">
        <v>1615.9425574314446</v>
      </c>
      <c r="P549" s="106">
        <v>298.85407527386656</v>
      </c>
      <c r="Q549" s="106"/>
      <c r="R549" s="106">
        <f t="shared" si="43"/>
        <v>16939.250393516748</v>
      </c>
      <c r="S549" s="106">
        <f t="shared" si="44"/>
        <v>16939.250393516748</v>
      </c>
      <c r="T549" s="106" t="s">
        <v>1232</v>
      </c>
    </row>
    <row r="550" spans="1:20" ht="15.75" thickBot="1">
      <c r="A550" s="239" t="s">
        <v>1352</v>
      </c>
      <c r="B550" s="114">
        <v>2</v>
      </c>
      <c r="C550" s="106">
        <f t="shared" si="40"/>
        <v>11744.406006753201</v>
      </c>
      <c r="D550" s="106">
        <f t="shared" si="41"/>
        <v>13851.174775985284</v>
      </c>
      <c r="E550" s="106">
        <v>11744.406006753201</v>
      </c>
      <c r="F550" s="106">
        <v>258.33333333333331</v>
      </c>
      <c r="G550" s="106">
        <v>500</v>
      </c>
      <c r="H550" s="106">
        <v>25</v>
      </c>
      <c r="I550" s="106">
        <v>1233.1626307090862</v>
      </c>
      <c r="J550" s="106">
        <v>352.33218020259602</v>
      </c>
      <c r="K550" s="106">
        <v>352.33218020259602</v>
      </c>
      <c r="L550" s="106">
        <f t="shared" si="42"/>
        <v>2106.7687692320837</v>
      </c>
      <c r="M550" s="106"/>
      <c r="N550" s="106">
        <v>163.11675009379448</v>
      </c>
      <c r="O550" s="106">
        <v>1631.1675009379444</v>
      </c>
      <c r="P550" s="106">
        <v>312.48451820034501</v>
      </c>
      <c r="Q550" s="106"/>
      <c r="R550" s="106">
        <f t="shared" si="43"/>
        <v>16572.335100432898</v>
      </c>
      <c r="S550" s="106">
        <f t="shared" si="44"/>
        <v>33144.670200865796</v>
      </c>
      <c r="T550" s="106" t="s">
        <v>1232</v>
      </c>
    </row>
    <row r="551" spans="1:20" ht="15.75" thickBot="1">
      <c r="A551" s="239" t="s">
        <v>1352</v>
      </c>
      <c r="B551" s="114">
        <v>7</v>
      </c>
      <c r="C551" s="106">
        <f t="shared" si="40"/>
        <v>11478.383670855315</v>
      </c>
      <c r="D551" s="106">
        <f t="shared" si="41"/>
        <v>13518.817790399784</v>
      </c>
      <c r="E551" s="106">
        <v>11478.383670855315</v>
      </c>
      <c r="F551" s="106">
        <v>258.33333333333331</v>
      </c>
      <c r="G551" s="106">
        <v>857.14285714285722</v>
      </c>
      <c r="H551" s="106">
        <v>42.857142857142861</v>
      </c>
      <c r="I551" s="106">
        <v>1205.2302854398079</v>
      </c>
      <c r="J551" s="106">
        <v>344.35151012565939</v>
      </c>
      <c r="K551" s="106">
        <v>344.35151012565939</v>
      </c>
      <c r="L551" s="106">
        <f t="shared" si="42"/>
        <v>2040.4341195444686</v>
      </c>
      <c r="M551" s="106"/>
      <c r="N551" s="106">
        <v>159.42199542854604</v>
      </c>
      <c r="O551" s="106">
        <v>1594.2199542854603</v>
      </c>
      <c r="P551" s="106">
        <v>286.79216983046229</v>
      </c>
      <c r="Q551" s="106"/>
      <c r="R551" s="106">
        <f t="shared" si="43"/>
        <v>16571.084429424245</v>
      </c>
      <c r="S551" s="106">
        <f t="shared" si="44"/>
        <v>115997.59100596972</v>
      </c>
      <c r="T551" s="106" t="s">
        <v>1232</v>
      </c>
    </row>
    <row r="552" spans="1:20" ht="15.75" thickBot="1">
      <c r="A552" s="239" t="s">
        <v>1352</v>
      </c>
      <c r="B552" s="114">
        <v>1</v>
      </c>
      <c r="C552" s="106">
        <f t="shared" si="40"/>
        <v>11634.786413506401</v>
      </c>
      <c r="D552" s="106">
        <f t="shared" si="41"/>
        <v>13721.555696948348</v>
      </c>
      <c r="E552" s="106">
        <v>11634.786413506401</v>
      </c>
      <c r="F552" s="106">
        <v>258.33333333333331</v>
      </c>
      <c r="G552" s="106">
        <v>1000</v>
      </c>
      <c r="H552" s="106">
        <v>50</v>
      </c>
      <c r="I552" s="106">
        <v>1221.6525734181721</v>
      </c>
      <c r="J552" s="106">
        <v>349.04359240519199</v>
      </c>
      <c r="K552" s="106">
        <v>349.04359240519199</v>
      </c>
      <c r="L552" s="106">
        <f t="shared" si="42"/>
        <v>2086.7692834419458</v>
      </c>
      <c r="M552" s="106"/>
      <c r="N552" s="106">
        <v>161.59425574314446</v>
      </c>
      <c r="O552" s="106">
        <v>1615.9425574314446</v>
      </c>
      <c r="P552" s="106">
        <v>309.23247026735669</v>
      </c>
      <c r="Q552" s="106"/>
      <c r="R552" s="106">
        <f t="shared" si="43"/>
        <v>16949.628788510239</v>
      </c>
      <c r="S552" s="106">
        <f t="shared" si="44"/>
        <v>16949.628788510239</v>
      </c>
      <c r="T552" s="106" t="s">
        <v>1232</v>
      </c>
    </row>
    <row r="553" spans="1:20" ht="15.75" thickBot="1">
      <c r="A553" s="239" t="s">
        <v>1352</v>
      </c>
      <c r="B553" s="114">
        <v>2</v>
      </c>
      <c r="C553" s="106">
        <f t="shared" si="40"/>
        <v>9086.3744999999999</v>
      </c>
      <c r="D553" s="106">
        <f t="shared" si="41"/>
        <v>10659.805413055556</v>
      </c>
      <c r="E553" s="106">
        <v>9086.3744999999999</v>
      </c>
      <c r="F553" s="106">
        <v>258.33333333333331</v>
      </c>
      <c r="G553" s="106">
        <v>1000</v>
      </c>
      <c r="H553" s="106">
        <v>50</v>
      </c>
      <c r="I553" s="106">
        <v>954.0693225</v>
      </c>
      <c r="J553" s="106">
        <v>272.59123500000004</v>
      </c>
      <c r="K553" s="106">
        <v>272.59123500000004</v>
      </c>
      <c r="L553" s="106">
        <f t="shared" si="42"/>
        <v>1573.4309130555555</v>
      </c>
      <c r="M553" s="106"/>
      <c r="N553" s="106">
        <v>126.19964583333332</v>
      </c>
      <c r="O553" s="106">
        <v>1261.9964583333333</v>
      </c>
      <c r="P553" s="106">
        <v>185.23480888888898</v>
      </c>
      <c r="Q553" s="106"/>
      <c r="R553" s="106">
        <f t="shared" si="43"/>
        <v>13467.390538888889</v>
      </c>
      <c r="S553" s="106">
        <f t="shared" si="44"/>
        <v>26934.781077777778</v>
      </c>
      <c r="T553" s="106" t="s">
        <v>1232</v>
      </c>
    </row>
    <row r="554" spans="1:20" ht="15.75" thickBot="1">
      <c r="A554" s="239" t="s">
        <v>1352</v>
      </c>
      <c r="B554" s="114">
        <v>8</v>
      </c>
      <c r="C554" s="106">
        <f t="shared" si="40"/>
        <v>11284.1287335168</v>
      </c>
      <c r="D554" s="106">
        <f t="shared" si="41"/>
        <v>13306.922471342865</v>
      </c>
      <c r="E554" s="106">
        <v>11284.1287335168</v>
      </c>
      <c r="F554" s="106">
        <v>363.08932220000003</v>
      </c>
      <c r="G554" s="106">
        <v>1000</v>
      </c>
      <c r="H554" s="106">
        <v>50</v>
      </c>
      <c r="I554" s="106">
        <v>1184.8335170192638</v>
      </c>
      <c r="J554" s="106">
        <v>338.52386200550399</v>
      </c>
      <c r="K554" s="106">
        <v>338.52386200550399</v>
      </c>
      <c r="L554" s="106">
        <f t="shared" si="42"/>
        <v>2022.7937378260649</v>
      </c>
      <c r="M554" s="106"/>
      <c r="N554" s="106">
        <v>156.72401018773334</v>
      </c>
      <c r="O554" s="106">
        <v>1567.2401018773335</v>
      </c>
      <c r="P554" s="106">
        <v>298.82962576099823</v>
      </c>
      <c r="Q554" s="106"/>
      <c r="R554" s="106">
        <f t="shared" si="43"/>
        <v>16581.893034573135</v>
      </c>
      <c r="S554" s="106">
        <f t="shared" si="44"/>
        <v>132655.14427658508</v>
      </c>
      <c r="T554" s="106" t="s">
        <v>1232</v>
      </c>
    </row>
    <row r="555" spans="1:20" ht="15.75" thickBot="1">
      <c r="A555" s="239" t="s">
        <v>1352</v>
      </c>
      <c r="B555" s="114">
        <v>1</v>
      </c>
      <c r="C555" s="106">
        <f t="shared" si="40"/>
        <v>11634.783450000001</v>
      </c>
      <c r="D555" s="106">
        <f t="shared" si="41"/>
        <v>13721.552192766667</v>
      </c>
      <c r="E555" s="106">
        <v>11634.783450000001</v>
      </c>
      <c r="F555" s="106">
        <v>258.33333333333331</v>
      </c>
      <c r="G555" s="106">
        <v>1000</v>
      </c>
      <c r="H555" s="106">
        <v>50</v>
      </c>
      <c r="I555" s="106">
        <v>1221.6522622499999</v>
      </c>
      <c r="J555" s="106">
        <v>349.04350349999999</v>
      </c>
      <c r="K555" s="106">
        <v>349.04350349999999</v>
      </c>
      <c r="L555" s="106">
        <f t="shared" si="42"/>
        <v>2086.7687427666665</v>
      </c>
      <c r="M555" s="106"/>
      <c r="N555" s="106">
        <v>161.59421458333335</v>
      </c>
      <c r="O555" s="106">
        <v>1615.9421458333334</v>
      </c>
      <c r="P555" s="106">
        <v>309.23238234999991</v>
      </c>
      <c r="Q555" s="106"/>
      <c r="R555" s="106">
        <f t="shared" si="43"/>
        <v>16949.624795349999</v>
      </c>
      <c r="S555" s="106">
        <f t="shared" si="44"/>
        <v>16949.624795349999</v>
      </c>
      <c r="T555" s="106" t="s">
        <v>1236</v>
      </c>
    </row>
    <row r="556" spans="1:20" ht="15.75" thickBot="1">
      <c r="A556" s="239" t="s">
        <v>1352</v>
      </c>
      <c r="B556" s="114">
        <v>1</v>
      </c>
      <c r="C556" s="106">
        <f t="shared" si="40"/>
        <v>11634.786413506401</v>
      </c>
      <c r="D556" s="106">
        <f t="shared" si="41"/>
        <v>13721.555696948348</v>
      </c>
      <c r="E556" s="106">
        <v>11634.786413506401</v>
      </c>
      <c r="F556" s="106">
        <v>258.33333333333331</v>
      </c>
      <c r="G556" s="106">
        <v>1000</v>
      </c>
      <c r="H556" s="106">
        <v>50</v>
      </c>
      <c r="I556" s="106">
        <v>1221.6525734181721</v>
      </c>
      <c r="J556" s="106">
        <v>349.04359240519199</v>
      </c>
      <c r="K556" s="106">
        <v>349.04359240519199</v>
      </c>
      <c r="L556" s="106">
        <f t="shared" si="42"/>
        <v>2086.7692834419458</v>
      </c>
      <c r="M556" s="106"/>
      <c r="N556" s="106">
        <v>161.59425574314446</v>
      </c>
      <c r="O556" s="106">
        <v>1615.9425574314446</v>
      </c>
      <c r="P556" s="106">
        <v>309.23247026735669</v>
      </c>
      <c r="Q556" s="106"/>
      <c r="R556" s="106">
        <f t="shared" si="43"/>
        <v>16949.628788510239</v>
      </c>
      <c r="S556" s="106">
        <f t="shared" si="44"/>
        <v>16949.628788510239</v>
      </c>
      <c r="T556" s="106" t="s">
        <v>1232</v>
      </c>
    </row>
    <row r="557" spans="1:20" ht="15.75" thickBot="1">
      <c r="A557" s="239" t="s">
        <v>1352</v>
      </c>
      <c r="B557" s="114">
        <v>1</v>
      </c>
      <c r="C557" s="106">
        <f t="shared" si="40"/>
        <v>10301.655000000001</v>
      </c>
      <c r="D557" s="106">
        <f t="shared" si="41"/>
        <v>11875.518958333334</v>
      </c>
      <c r="E557" s="106">
        <v>10301.655000000001</v>
      </c>
      <c r="F557" s="106">
        <v>0</v>
      </c>
      <c r="G557" s="106">
        <v>0</v>
      </c>
      <c r="H557" s="106">
        <v>4.166666666666667</v>
      </c>
      <c r="I557" s="106">
        <v>1081.673775</v>
      </c>
      <c r="J557" s="106">
        <v>309.04965000000004</v>
      </c>
      <c r="K557" s="106">
        <v>309.04965000000004</v>
      </c>
      <c r="L557" s="106">
        <f t="shared" si="42"/>
        <v>1573.8639583333336</v>
      </c>
      <c r="M557" s="106"/>
      <c r="N557" s="106">
        <v>143.07854166666667</v>
      </c>
      <c r="O557" s="106">
        <v>1430.7854166666668</v>
      </c>
      <c r="P557" s="106">
        <v>0</v>
      </c>
      <c r="Q557" s="106"/>
      <c r="R557" s="106">
        <f t="shared" si="43"/>
        <v>13579.458700000001</v>
      </c>
      <c r="S557" s="106">
        <f t="shared" si="44"/>
        <v>13579.458700000001</v>
      </c>
      <c r="T557" s="106" t="s">
        <v>1232</v>
      </c>
    </row>
    <row r="558" spans="1:20" ht="15.75" thickBot="1">
      <c r="A558" s="239" t="s">
        <v>1352</v>
      </c>
      <c r="B558" s="114">
        <v>5</v>
      </c>
      <c r="C558" s="106">
        <f t="shared" si="40"/>
        <v>11376.105116320161</v>
      </c>
      <c r="D558" s="106">
        <f t="shared" si="41"/>
        <v>13415.679434208796</v>
      </c>
      <c r="E558" s="106">
        <v>11376.105116320161</v>
      </c>
      <c r="F558" s="106">
        <v>258.33333333333331</v>
      </c>
      <c r="G558" s="106">
        <v>800</v>
      </c>
      <c r="H558" s="106">
        <v>40</v>
      </c>
      <c r="I558" s="106">
        <v>1194.4910372136167</v>
      </c>
      <c r="J558" s="106">
        <v>341.28315348960484</v>
      </c>
      <c r="K558" s="106">
        <v>341.28315348960484</v>
      </c>
      <c r="L558" s="106">
        <f t="shared" si="42"/>
        <v>2039.5743178886341</v>
      </c>
      <c r="M558" s="106"/>
      <c r="N558" s="106">
        <v>158.00145994889115</v>
      </c>
      <c r="O558" s="106">
        <v>1580.0145994889115</v>
      </c>
      <c r="P558" s="106">
        <v>301.5582584508316</v>
      </c>
      <c r="Q558" s="106"/>
      <c r="R558" s="106">
        <f t="shared" si="43"/>
        <v>16391.070111734956</v>
      </c>
      <c r="S558" s="106">
        <f t="shared" si="44"/>
        <v>81955.350558674778</v>
      </c>
      <c r="T558" s="106" t="s">
        <v>1232</v>
      </c>
    </row>
    <row r="559" spans="1:20" ht="15.75" thickBot="1">
      <c r="A559" s="239" t="s">
        <v>1352</v>
      </c>
      <c r="B559" s="114">
        <v>3</v>
      </c>
      <c r="C559" s="106">
        <f t="shared" si="40"/>
        <v>8813.8145971400008</v>
      </c>
      <c r="D559" s="106">
        <f t="shared" si="41"/>
        <v>10354.093459678714</v>
      </c>
      <c r="E559" s="106">
        <v>8813.8145971400008</v>
      </c>
      <c r="F559" s="106">
        <v>258.33333333333331</v>
      </c>
      <c r="G559" s="106">
        <v>1000</v>
      </c>
      <c r="H559" s="106">
        <v>33.333333333333336</v>
      </c>
      <c r="I559" s="106">
        <v>925.45053269969992</v>
      </c>
      <c r="J559" s="106">
        <v>264.41443791419999</v>
      </c>
      <c r="K559" s="106">
        <v>264.41443791419999</v>
      </c>
      <c r="L559" s="106">
        <f t="shared" si="42"/>
        <v>1540.2788625387134</v>
      </c>
      <c r="M559" s="106"/>
      <c r="N559" s="106">
        <v>122.41409162694445</v>
      </c>
      <c r="O559" s="106">
        <v>1224.1409162694447</v>
      </c>
      <c r="P559" s="106">
        <v>193.72385464232443</v>
      </c>
      <c r="Q559" s="106"/>
      <c r="R559" s="106">
        <f t="shared" si="43"/>
        <v>13100.039534873482</v>
      </c>
      <c r="S559" s="106">
        <f t="shared" si="44"/>
        <v>39300.118604620446</v>
      </c>
      <c r="T559" s="106" t="s">
        <v>1232</v>
      </c>
    </row>
    <row r="560" spans="1:20" ht="15.75" thickBot="1">
      <c r="A560" s="239" t="s">
        <v>1352</v>
      </c>
      <c r="B560" s="114">
        <v>2</v>
      </c>
      <c r="C560" s="106">
        <f t="shared" si="40"/>
        <v>11697.148639999999</v>
      </c>
      <c r="D560" s="106">
        <f t="shared" si="41"/>
        <v>13626.999024723889</v>
      </c>
      <c r="E560" s="106">
        <v>11697.148639999999</v>
      </c>
      <c r="F560" s="106">
        <v>258.33333333333331</v>
      </c>
      <c r="G560" s="106">
        <v>500</v>
      </c>
      <c r="H560" s="106">
        <v>25</v>
      </c>
      <c r="I560" s="106">
        <v>1228.2006072000001</v>
      </c>
      <c r="J560" s="106">
        <v>350.91445920000001</v>
      </c>
      <c r="K560" s="106">
        <v>350.91445920000001</v>
      </c>
      <c r="L560" s="106">
        <f t="shared" si="42"/>
        <v>1929.850384723889</v>
      </c>
      <c r="M560" s="106"/>
      <c r="N560" s="106">
        <v>162.46039777777779</v>
      </c>
      <c r="O560" s="106">
        <v>1624.6039777777778</v>
      </c>
      <c r="P560" s="106">
        <v>142.78600916833338</v>
      </c>
      <c r="Q560" s="106"/>
      <c r="R560" s="106">
        <f t="shared" si="43"/>
        <v>16340.36188365722</v>
      </c>
      <c r="S560" s="106">
        <f t="shared" si="44"/>
        <v>32680.723767314441</v>
      </c>
      <c r="T560" s="106" t="s">
        <v>1232</v>
      </c>
    </row>
    <row r="561" spans="1:20" ht="15.75" thickBot="1">
      <c r="A561" s="239" t="s">
        <v>1352</v>
      </c>
      <c r="B561" s="114">
        <v>5</v>
      </c>
      <c r="C561" s="106">
        <f t="shared" si="40"/>
        <v>12225.557945402561</v>
      </c>
      <c r="D561" s="106">
        <f t="shared" si="41"/>
        <v>14420.110212774895</v>
      </c>
      <c r="E561" s="106">
        <v>12225.557945402561</v>
      </c>
      <c r="F561" s="106">
        <v>206.66666666666666</v>
      </c>
      <c r="G561" s="106">
        <v>800</v>
      </c>
      <c r="H561" s="106">
        <v>40</v>
      </c>
      <c r="I561" s="106">
        <v>1283.6835842672688</v>
      </c>
      <c r="J561" s="106">
        <v>366.76673836207686</v>
      </c>
      <c r="K561" s="106">
        <v>366.76673836207686</v>
      </c>
      <c r="L561" s="106">
        <f t="shared" si="42"/>
        <v>2194.5522673723335</v>
      </c>
      <c r="M561" s="106"/>
      <c r="N561" s="106">
        <v>169.7994159083689</v>
      </c>
      <c r="O561" s="106">
        <v>1697.9941590836888</v>
      </c>
      <c r="P561" s="106">
        <v>326.75869238027593</v>
      </c>
      <c r="Q561" s="106"/>
      <c r="R561" s="106">
        <f t="shared" si="43"/>
        <v>17483.993940432985</v>
      </c>
      <c r="S561" s="106">
        <f t="shared" si="44"/>
        <v>87419.969702164934</v>
      </c>
      <c r="T561" s="106" t="s">
        <v>1232</v>
      </c>
    </row>
    <row r="562" spans="1:20" ht="15.75" thickBot="1">
      <c r="A562" s="239" t="s">
        <v>1352</v>
      </c>
      <c r="B562" s="114">
        <v>3</v>
      </c>
      <c r="C562" s="106">
        <f t="shared" si="40"/>
        <v>10892.603651153599</v>
      </c>
      <c r="D562" s="106">
        <f t="shared" si="41"/>
        <v>12843.965812841845</v>
      </c>
      <c r="E562" s="106">
        <v>10892.603651153599</v>
      </c>
      <c r="F562" s="106">
        <v>258.33333333333331</v>
      </c>
      <c r="G562" s="106">
        <v>1000</v>
      </c>
      <c r="H562" s="106">
        <v>50</v>
      </c>
      <c r="I562" s="106">
        <v>1143.7233833711277</v>
      </c>
      <c r="J562" s="106">
        <v>326.77810953460795</v>
      </c>
      <c r="K562" s="106">
        <v>326.77810953460795</v>
      </c>
      <c r="L562" s="106">
        <f t="shared" si="42"/>
        <v>1951.3621616882456</v>
      </c>
      <c r="M562" s="106"/>
      <c r="N562" s="106">
        <v>151.28616182157774</v>
      </c>
      <c r="O562" s="106">
        <v>1512.8616182157775</v>
      </c>
      <c r="P562" s="106">
        <v>287.21438165089023</v>
      </c>
      <c r="Q562" s="106"/>
      <c r="R562" s="106">
        <f t="shared" si="43"/>
        <v>15949.57874861552</v>
      </c>
      <c r="S562" s="106">
        <f t="shared" si="44"/>
        <v>47848.736245846565</v>
      </c>
      <c r="T562" s="106" t="s">
        <v>1232</v>
      </c>
    </row>
    <row r="563" spans="1:20" ht="15.75" thickBot="1">
      <c r="A563" s="239" t="s">
        <v>1352</v>
      </c>
      <c r="B563" s="114">
        <v>1</v>
      </c>
      <c r="C563" s="106">
        <f t="shared" si="40"/>
        <v>10991.89309</v>
      </c>
      <c r="D563" s="106">
        <f t="shared" si="41"/>
        <v>12961.370058197777</v>
      </c>
      <c r="E563" s="106">
        <v>10991.89309</v>
      </c>
      <c r="F563" s="106">
        <v>258.33333333333331</v>
      </c>
      <c r="G563" s="106">
        <v>1000</v>
      </c>
      <c r="H563" s="106">
        <v>50</v>
      </c>
      <c r="I563" s="106">
        <v>1154.14877445</v>
      </c>
      <c r="J563" s="106">
        <v>329.75679270000001</v>
      </c>
      <c r="K563" s="106">
        <v>329.75679270000001</v>
      </c>
      <c r="L563" s="106">
        <f t="shared" si="42"/>
        <v>1969.4769681977775</v>
      </c>
      <c r="M563" s="106"/>
      <c r="N563" s="106">
        <v>152.66518180555556</v>
      </c>
      <c r="O563" s="106">
        <v>1526.6518180555556</v>
      </c>
      <c r="P563" s="106">
        <v>290.15996833666645</v>
      </c>
      <c r="Q563" s="106"/>
      <c r="R563" s="106">
        <f t="shared" si="43"/>
        <v>16083.365751381112</v>
      </c>
      <c r="S563" s="106">
        <f t="shared" si="44"/>
        <v>16083.365751381112</v>
      </c>
      <c r="T563" s="106" t="s">
        <v>1232</v>
      </c>
    </row>
    <row r="564" spans="1:20" ht="15.75" thickBot="1">
      <c r="A564" s="256" t="s">
        <v>1352</v>
      </c>
      <c r="B564" s="114">
        <v>3</v>
      </c>
      <c r="C564" s="106">
        <f t="shared" si="40"/>
        <v>11634.847285670934</v>
      </c>
      <c r="D564" s="106">
        <f t="shared" si="41"/>
        <v>13721.627674901119</v>
      </c>
      <c r="E564" s="106">
        <v>11634.847285670934</v>
      </c>
      <c r="F564" s="106">
        <v>258.33333333333331</v>
      </c>
      <c r="G564" s="106">
        <v>1000</v>
      </c>
      <c r="H564" s="106">
        <v>50</v>
      </c>
      <c r="I564" s="106">
        <v>1221.6589649954481</v>
      </c>
      <c r="J564" s="106">
        <v>349.04541857012799</v>
      </c>
      <c r="K564" s="106">
        <v>349.04541857012799</v>
      </c>
      <c r="L564" s="106">
        <f t="shared" si="42"/>
        <v>2086.7803892301863</v>
      </c>
      <c r="M564" s="106"/>
      <c r="N564" s="106">
        <v>161.5951011898741</v>
      </c>
      <c r="O564" s="106">
        <v>1615.9510118987409</v>
      </c>
      <c r="P564" s="106">
        <v>309.23427614157117</v>
      </c>
      <c r="Q564" s="106"/>
      <c r="R564" s="106">
        <f t="shared" si="43"/>
        <v>16949.710810370158</v>
      </c>
      <c r="S564" s="106">
        <f t="shared" si="44"/>
        <v>50849.132431110469</v>
      </c>
      <c r="T564" s="106" t="s">
        <v>1232</v>
      </c>
    </row>
    <row r="565" spans="1:20" ht="15.75" thickBot="1">
      <c r="A565" s="256" t="s">
        <v>1352</v>
      </c>
      <c r="B565" s="114">
        <v>1</v>
      </c>
      <c r="C565" s="106">
        <f t="shared" si="40"/>
        <v>12557.049808250002</v>
      </c>
      <c r="D565" s="106">
        <f t="shared" si="41"/>
        <v>14812.080924377391</v>
      </c>
      <c r="E565" s="106">
        <v>12557.049808250002</v>
      </c>
      <c r="F565" s="106">
        <v>258.33333333333331</v>
      </c>
      <c r="G565" s="106">
        <v>0</v>
      </c>
      <c r="H565" s="106">
        <v>0</v>
      </c>
      <c r="I565" s="106">
        <v>1318.4902298662503</v>
      </c>
      <c r="J565" s="106">
        <v>376.71149424750007</v>
      </c>
      <c r="K565" s="106">
        <v>376.71149424750007</v>
      </c>
      <c r="L565" s="106">
        <f t="shared" si="42"/>
        <v>2255.0311161273894</v>
      </c>
      <c r="M565" s="106"/>
      <c r="N565" s="106">
        <v>174.4034695590278</v>
      </c>
      <c r="O565" s="106">
        <v>1744.034695590278</v>
      </c>
      <c r="P565" s="106">
        <v>336.59295097808348</v>
      </c>
      <c r="Q565" s="106"/>
      <c r="R565" s="106">
        <f t="shared" si="43"/>
        <v>17142.327476071976</v>
      </c>
      <c r="S565" s="106">
        <f t="shared" si="44"/>
        <v>17142.327476071976</v>
      </c>
      <c r="T565" s="106" t="s">
        <v>1232</v>
      </c>
    </row>
    <row r="566" spans="1:20" ht="15.75" thickBot="1">
      <c r="A566" s="256" t="s">
        <v>1352</v>
      </c>
      <c r="B566" s="114">
        <v>3</v>
      </c>
      <c r="C566" s="106">
        <f t="shared" si="40"/>
        <v>10048.856511257867</v>
      </c>
      <c r="D566" s="106">
        <f t="shared" si="41"/>
        <v>11832.237638795881</v>
      </c>
      <c r="E566" s="106">
        <v>10048.856511257867</v>
      </c>
      <c r="F566" s="106">
        <v>258.33333333333331</v>
      </c>
      <c r="G566" s="106">
        <v>1000</v>
      </c>
      <c r="H566" s="106">
        <v>50</v>
      </c>
      <c r="I566" s="106">
        <v>1055.1299336820759</v>
      </c>
      <c r="J566" s="106">
        <v>301.46569533773601</v>
      </c>
      <c r="K566" s="106">
        <v>301.46569533773601</v>
      </c>
      <c r="L566" s="106">
        <f t="shared" si="42"/>
        <v>1783.3811275380147</v>
      </c>
      <c r="M566" s="106"/>
      <c r="N566" s="106">
        <v>139.56745154524813</v>
      </c>
      <c r="O566" s="106">
        <v>1395.6745154524813</v>
      </c>
      <c r="P566" s="106">
        <v>248.13916054028525</v>
      </c>
      <c r="Q566" s="106"/>
      <c r="R566" s="106">
        <f t="shared" si="43"/>
        <v>14798.632296486763</v>
      </c>
      <c r="S566" s="106">
        <f t="shared" si="44"/>
        <v>44395.896889460288</v>
      </c>
      <c r="T566" s="106" t="s">
        <v>1232</v>
      </c>
    </row>
    <row r="567" spans="1:20" ht="15.75" thickBot="1">
      <c r="A567" s="256" t="s">
        <v>1352</v>
      </c>
      <c r="B567" s="114">
        <v>1</v>
      </c>
      <c r="C567" s="106">
        <f t="shared" si="40"/>
        <v>10634.4705562976</v>
      </c>
      <c r="D567" s="106">
        <f t="shared" si="41"/>
        <v>12538.737768902118</v>
      </c>
      <c r="E567" s="106">
        <v>10634.4705562976</v>
      </c>
      <c r="F567" s="106">
        <v>258.33333333333331</v>
      </c>
      <c r="G567" s="106">
        <v>1000</v>
      </c>
      <c r="H567" s="106">
        <v>50</v>
      </c>
      <c r="I567" s="106">
        <v>1116.6194084112478</v>
      </c>
      <c r="J567" s="106">
        <v>319.03411668892795</v>
      </c>
      <c r="K567" s="106">
        <v>319.03411668892795</v>
      </c>
      <c r="L567" s="106">
        <f t="shared" si="42"/>
        <v>1904.2672126045179</v>
      </c>
      <c r="M567" s="106"/>
      <c r="N567" s="106">
        <v>147.70097994857778</v>
      </c>
      <c r="O567" s="106">
        <v>1477.0097994857779</v>
      </c>
      <c r="P567" s="106">
        <v>279.55643317016239</v>
      </c>
      <c r="Q567" s="106"/>
      <c r="R567" s="106">
        <f t="shared" si="43"/>
        <v>15601.758744024557</v>
      </c>
      <c r="S567" s="106">
        <f t="shared" si="44"/>
        <v>15601.758744024557</v>
      </c>
      <c r="T567" s="106" t="s">
        <v>1232</v>
      </c>
    </row>
    <row r="568" spans="1:20" ht="23.25" thickBot="1">
      <c r="A568" s="256" t="s">
        <v>1353</v>
      </c>
      <c r="B568" s="114">
        <v>1</v>
      </c>
      <c r="C568" s="106">
        <f t="shared" si="40"/>
        <v>11634.788440040002</v>
      </c>
      <c r="D568" s="106">
        <f t="shared" si="41"/>
        <v>13721.558093211745</v>
      </c>
      <c r="E568" s="106">
        <v>11634.788440040002</v>
      </c>
      <c r="F568" s="106">
        <v>258.33333333333331</v>
      </c>
      <c r="G568" s="106">
        <v>1000</v>
      </c>
      <c r="H568" s="106">
        <v>50</v>
      </c>
      <c r="I568" s="106">
        <v>1221.6527862042001</v>
      </c>
      <c r="J568" s="106">
        <v>349.04365320120002</v>
      </c>
      <c r="K568" s="106">
        <v>349.04365320120002</v>
      </c>
      <c r="L568" s="106">
        <f t="shared" si="42"/>
        <v>2086.7696531717424</v>
      </c>
      <c r="M568" s="106"/>
      <c r="N568" s="106">
        <v>161.59428388944445</v>
      </c>
      <c r="O568" s="106">
        <v>1615.9428388944445</v>
      </c>
      <c r="P568" s="106">
        <v>309.23253038785339</v>
      </c>
      <c r="Q568" s="106"/>
      <c r="R568" s="106">
        <f t="shared" si="43"/>
        <v>16949.631519151681</v>
      </c>
      <c r="S568" s="106">
        <f t="shared" si="44"/>
        <v>16949.631519151681</v>
      </c>
      <c r="T568" s="106" t="s">
        <v>1232</v>
      </c>
    </row>
    <row r="569" spans="1:20" ht="23.25" thickBot="1">
      <c r="A569" s="256" t="s">
        <v>1354</v>
      </c>
      <c r="B569" s="114">
        <v>1</v>
      </c>
      <c r="C569" s="106">
        <f t="shared" si="40"/>
        <v>11634.788440040002</v>
      </c>
      <c r="D569" s="106">
        <f t="shared" si="41"/>
        <v>13721.558093211745</v>
      </c>
      <c r="E569" s="106">
        <v>11634.788440040002</v>
      </c>
      <c r="F569" s="106">
        <v>258.33333333333331</v>
      </c>
      <c r="G569" s="106">
        <v>1000</v>
      </c>
      <c r="H569" s="106">
        <v>50</v>
      </c>
      <c r="I569" s="106">
        <v>1221.6527862042001</v>
      </c>
      <c r="J569" s="106">
        <v>349.04365320120002</v>
      </c>
      <c r="K569" s="106">
        <v>349.04365320120002</v>
      </c>
      <c r="L569" s="106">
        <f t="shared" si="42"/>
        <v>2086.7696531717424</v>
      </c>
      <c r="M569" s="106"/>
      <c r="N569" s="106">
        <v>161.59428388944445</v>
      </c>
      <c r="O569" s="106">
        <v>1615.9428388944445</v>
      </c>
      <c r="P569" s="106">
        <v>309.23253038785339</v>
      </c>
      <c r="Q569" s="106"/>
      <c r="R569" s="106">
        <f t="shared" si="43"/>
        <v>16949.631519151681</v>
      </c>
      <c r="S569" s="106">
        <f t="shared" si="44"/>
        <v>16949.631519151681</v>
      </c>
      <c r="T569" s="106" t="s">
        <v>1232</v>
      </c>
    </row>
    <row r="570" spans="1:20" ht="34.5" thickBot="1">
      <c r="A570" s="256" t="s">
        <v>1355</v>
      </c>
      <c r="B570" s="114">
        <v>1</v>
      </c>
      <c r="C570" s="106">
        <f t="shared" si="40"/>
        <v>12467.831450000001</v>
      </c>
      <c r="D570" s="106">
        <f t="shared" si="41"/>
        <v>14706.585172322224</v>
      </c>
      <c r="E570" s="106">
        <v>12467.831450000001</v>
      </c>
      <c r="F570" s="106">
        <v>258.33333333333331</v>
      </c>
      <c r="G570" s="106">
        <v>0</v>
      </c>
      <c r="H570" s="106">
        <v>0</v>
      </c>
      <c r="I570" s="106">
        <v>1309.1223022500003</v>
      </c>
      <c r="J570" s="106">
        <v>374.03494350000005</v>
      </c>
      <c r="K570" s="106">
        <v>374.03494350000005</v>
      </c>
      <c r="L570" s="106">
        <f t="shared" si="42"/>
        <v>2238.7537223222225</v>
      </c>
      <c r="M570" s="106"/>
      <c r="N570" s="106">
        <v>173.16432569444444</v>
      </c>
      <c r="O570" s="106">
        <v>1731.6432569444448</v>
      </c>
      <c r="P570" s="106">
        <v>333.94613968333329</v>
      </c>
      <c r="Q570" s="106"/>
      <c r="R570" s="106">
        <f t="shared" si="43"/>
        <v>17022.110694905561</v>
      </c>
      <c r="S570" s="106">
        <f t="shared" si="44"/>
        <v>17022.110694905561</v>
      </c>
      <c r="T570" s="106" t="s">
        <v>1236</v>
      </c>
    </row>
    <row r="571" spans="1:20" ht="34.5" thickBot="1">
      <c r="A571" s="256" t="s">
        <v>1355</v>
      </c>
      <c r="B571" s="114">
        <v>5</v>
      </c>
      <c r="C571" s="106">
        <f t="shared" si="40"/>
        <v>9941.8790448600012</v>
      </c>
      <c r="D571" s="106">
        <f t="shared" si="41"/>
        <v>11707.511592944484</v>
      </c>
      <c r="E571" s="106">
        <v>9941.8790448600012</v>
      </c>
      <c r="F571" s="106">
        <v>258.33333333333331</v>
      </c>
      <c r="G571" s="106">
        <v>1000</v>
      </c>
      <c r="H571" s="106">
        <v>50</v>
      </c>
      <c r="I571" s="106">
        <v>1043.8972997103001</v>
      </c>
      <c r="J571" s="106">
        <v>298.25637134580006</v>
      </c>
      <c r="K571" s="106">
        <v>298.25637134580006</v>
      </c>
      <c r="L571" s="106">
        <f t="shared" si="42"/>
        <v>1765.6325480844821</v>
      </c>
      <c r="M571" s="106"/>
      <c r="N571" s="106">
        <v>138.08165340083335</v>
      </c>
      <c r="O571" s="106">
        <v>1380.8165340083335</v>
      </c>
      <c r="P571" s="106">
        <v>246.73436067531532</v>
      </c>
      <c r="Q571" s="106"/>
      <c r="R571" s="106">
        <f t="shared" si="43"/>
        <v>14656.254968679717</v>
      </c>
      <c r="S571" s="106">
        <f t="shared" si="44"/>
        <v>73281.274843398583</v>
      </c>
      <c r="T571" s="106" t="s">
        <v>1236</v>
      </c>
    </row>
    <row r="572" spans="1:20" ht="34.5" thickBot="1">
      <c r="A572" s="256" t="s">
        <v>1355</v>
      </c>
      <c r="B572" s="114">
        <v>3</v>
      </c>
      <c r="C572" s="106">
        <f t="shared" si="40"/>
        <v>12993.523613848267</v>
      </c>
      <c r="D572" s="106">
        <f t="shared" si="41"/>
        <v>15328.186950952584</v>
      </c>
      <c r="E572" s="106">
        <v>12993.523613848267</v>
      </c>
      <c r="F572" s="106">
        <v>258.33333333333331</v>
      </c>
      <c r="G572" s="106">
        <v>0</v>
      </c>
      <c r="H572" s="106">
        <v>0</v>
      </c>
      <c r="I572" s="106">
        <v>1364.3199794540676</v>
      </c>
      <c r="J572" s="106">
        <v>389.80570841544795</v>
      </c>
      <c r="K572" s="106">
        <v>389.80570841544795</v>
      </c>
      <c r="L572" s="106">
        <f t="shared" si="42"/>
        <v>2334.6633371043172</v>
      </c>
      <c r="M572" s="106"/>
      <c r="N572" s="106">
        <v>180.4656057478926</v>
      </c>
      <c r="O572" s="106">
        <v>1804.6560574789257</v>
      </c>
      <c r="P572" s="106">
        <v>349.54167387749879</v>
      </c>
      <c r="Q572" s="106"/>
      <c r="R572" s="106">
        <f t="shared" si="43"/>
        <v>17730.451680570881</v>
      </c>
      <c r="S572" s="106">
        <f t="shared" si="44"/>
        <v>53191.355041712639</v>
      </c>
      <c r="T572" s="106" t="s">
        <v>1232</v>
      </c>
    </row>
    <row r="573" spans="1:20" ht="34.5" thickBot="1">
      <c r="A573" s="256" t="s">
        <v>1355</v>
      </c>
      <c r="B573" s="114">
        <v>1</v>
      </c>
      <c r="C573" s="106">
        <f t="shared" si="40"/>
        <v>9941.8790448600012</v>
      </c>
      <c r="D573" s="106">
        <f t="shared" si="41"/>
        <v>11707.511592944484</v>
      </c>
      <c r="E573" s="106">
        <v>9941.8790448600012</v>
      </c>
      <c r="F573" s="106">
        <v>258.33333333333331</v>
      </c>
      <c r="G573" s="106">
        <v>1000</v>
      </c>
      <c r="H573" s="106">
        <v>50</v>
      </c>
      <c r="I573" s="106">
        <v>1043.8972997103001</v>
      </c>
      <c r="J573" s="106">
        <v>298.25637134580001</v>
      </c>
      <c r="K573" s="106">
        <v>298.25637134580001</v>
      </c>
      <c r="L573" s="106">
        <f t="shared" si="42"/>
        <v>1765.6325480844821</v>
      </c>
      <c r="M573" s="106"/>
      <c r="N573" s="106">
        <v>138.08165340083335</v>
      </c>
      <c r="O573" s="106">
        <v>1380.8165340083335</v>
      </c>
      <c r="P573" s="106">
        <v>246.73436067531532</v>
      </c>
      <c r="Q573" s="106"/>
      <c r="R573" s="106">
        <f t="shared" si="43"/>
        <v>14656.254968679717</v>
      </c>
      <c r="S573" s="106">
        <f t="shared" si="44"/>
        <v>14656.254968679717</v>
      </c>
      <c r="T573" s="106" t="s">
        <v>1236</v>
      </c>
    </row>
    <row r="574" spans="1:20" ht="23.25" thickBot="1">
      <c r="A574" s="256" t="s">
        <v>1356</v>
      </c>
      <c r="B574" s="114">
        <v>5</v>
      </c>
      <c r="C574" s="106">
        <f t="shared" si="40"/>
        <v>12228.852016218802</v>
      </c>
      <c r="D574" s="106">
        <f t="shared" si="41"/>
        <v>14424.005268511166</v>
      </c>
      <c r="E574" s="106">
        <v>12228.852016218802</v>
      </c>
      <c r="F574" s="106">
        <v>494.21484061666678</v>
      </c>
      <c r="G574" s="106">
        <v>700</v>
      </c>
      <c r="H574" s="106">
        <v>0</v>
      </c>
      <c r="I574" s="106">
        <v>1284.0294617029742</v>
      </c>
      <c r="J574" s="106">
        <v>366.86556048656411</v>
      </c>
      <c r="K574" s="106">
        <v>366.86556048656411</v>
      </c>
      <c r="L574" s="106">
        <f t="shared" si="42"/>
        <v>2195.1532522923635</v>
      </c>
      <c r="M574" s="106"/>
      <c r="N574" s="106">
        <v>169.84516689192782</v>
      </c>
      <c r="O574" s="106">
        <v>1698.4516689192781</v>
      </c>
      <c r="P574" s="106">
        <v>326.85641648115762</v>
      </c>
      <c r="Q574" s="106"/>
      <c r="R574" s="106">
        <f t="shared" si="43"/>
        <v>17635.980691803932</v>
      </c>
      <c r="S574" s="106">
        <f t="shared" si="44"/>
        <v>88179.903459019668</v>
      </c>
      <c r="T574" s="106" t="s">
        <v>1236</v>
      </c>
    </row>
    <row r="575" spans="1:20" ht="23.25" thickBot="1">
      <c r="A575" s="256" t="s">
        <v>1356</v>
      </c>
      <c r="B575" s="114">
        <v>1</v>
      </c>
      <c r="C575" s="106">
        <f t="shared" si="40"/>
        <v>12228.6780720848</v>
      </c>
      <c r="D575" s="106">
        <f t="shared" si="41"/>
        <v>14423.799589236271</v>
      </c>
      <c r="E575" s="106">
        <v>12228.6780720848</v>
      </c>
      <c r="F575" s="106">
        <v>494.2078108666667</v>
      </c>
      <c r="G575" s="106">
        <v>700</v>
      </c>
      <c r="H575" s="106">
        <v>0</v>
      </c>
      <c r="I575" s="106">
        <v>1284.011197568904</v>
      </c>
      <c r="J575" s="106">
        <v>366.86034216254393</v>
      </c>
      <c r="K575" s="106">
        <v>366.86034216254393</v>
      </c>
      <c r="L575" s="106">
        <f t="shared" si="42"/>
        <v>2195.1215171514709</v>
      </c>
      <c r="M575" s="106"/>
      <c r="N575" s="106">
        <v>169.84275100117779</v>
      </c>
      <c r="O575" s="106">
        <v>1698.4275100117777</v>
      </c>
      <c r="P575" s="106">
        <v>326.85125613851568</v>
      </c>
      <c r="Q575" s="106"/>
      <c r="R575" s="106">
        <f t="shared" si="43"/>
        <v>17635.739281996928</v>
      </c>
      <c r="S575" s="106">
        <f t="shared" si="44"/>
        <v>17635.739281996928</v>
      </c>
      <c r="T575" s="106" t="s">
        <v>1232</v>
      </c>
    </row>
    <row r="576" spans="1:20" ht="23.25" thickBot="1">
      <c r="A576" s="256" t="s">
        <v>1357</v>
      </c>
      <c r="B576" s="114">
        <v>6</v>
      </c>
      <c r="C576" s="106">
        <f t="shared" si="40"/>
        <v>12228.852016218802</v>
      </c>
      <c r="D576" s="106">
        <f t="shared" si="41"/>
        <v>14424.005268511166</v>
      </c>
      <c r="E576" s="106">
        <v>12228.852016218802</v>
      </c>
      <c r="F576" s="106">
        <v>494.21484061666678</v>
      </c>
      <c r="G576" s="106">
        <v>700</v>
      </c>
      <c r="H576" s="106">
        <v>0</v>
      </c>
      <c r="I576" s="106">
        <v>1284.0294617029742</v>
      </c>
      <c r="J576" s="106">
        <v>366.86556048656411</v>
      </c>
      <c r="K576" s="106">
        <v>366.86556048656411</v>
      </c>
      <c r="L576" s="106">
        <f t="shared" si="42"/>
        <v>2195.1532522923635</v>
      </c>
      <c r="M576" s="106"/>
      <c r="N576" s="106">
        <v>169.84516689192782</v>
      </c>
      <c r="O576" s="106">
        <v>1698.4516689192778</v>
      </c>
      <c r="P576" s="106">
        <v>326.85641648115762</v>
      </c>
      <c r="Q576" s="106"/>
      <c r="R576" s="106">
        <f t="shared" si="43"/>
        <v>17635.980691803932</v>
      </c>
      <c r="S576" s="106">
        <f t="shared" si="44"/>
        <v>105815.88415082359</v>
      </c>
      <c r="T576" s="106" t="s">
        <v>1236</v>
      </c>
    </row>
    <row r="577" spans="1:20" ht="23.25" thickBot="1">
      <c r="A577" s="256" t="s">
        <v>1357</v>
      </c>
      <c r="B577" s="114">
        <v>1</v>
      </c>
      <c r="C577" s="106">
        <f t="shared" si="40"/>
        <v>12228.6780720848</v>
      </c>
      <c r="D577" s="106">
        <f t="shared" si="41"/>
        <v>14423.799589236271</v>
      </c>
      <c r="E577" s="106">
        <v>12228.6780720848</v>
      </c>
      <c r="F577" s="106">
        <v>494.2078108666667</v>
      </c>
      <c r="G577" s="106">
        <v>700</v>
      </c>
      <c r="H577" s="106">
        <v>0</v>
      </c>
      <c r="I577" s="106">
        <v>1284.011197568904</v>
      </c>
      <c r="J577" s="106">
        <v>366.86034216254393</v>
      </c>
      <c r="K577" s="106">
        <v>366.86034216254393</v>
      </c>
      <c r="L577" s="106">
        <f t="shared" si="42"/>
        <v>2195.1215171514709</v>
      </c>
      <c r="M577" s="106"/>
      <c r="N577" s="106">
        <v>169.84275100117779</v>
      </c>
      <c r="O577" s="106">
        <v>1698.4275100117777</v>
      </c>
      <c r="P577" s="106">
        <v>326.85125613851568</v>
      </c>
      <c r="Q577" s="106"/>
      <c r="R577" s="106">
        <f t="shared" si="43"/>
        <v>17635.739281996928</v>
      </c>
      <c r="S577" s="106">
        <f t="shared" si="44"/>
        <v>17635.739281996928</v>
      </c>
      <c r="T577" s="106" t="s">
        <v>1232</v>
      </c>
    </row>
    <row r="578" spans="1:20" ht="15.75" thickBot="1">
      <c r="A578" s="256" t="s">
        <v>1358</v>
      </c>
      <c r="B578" s="114">
        <v>1</v>
      </c>
      <c r="C578" s="106">
        <f t="shared" si="40"/>
        <v>54815</v>
      </c>
      <c r="D578" s="106">
        <f t="shared" si="41"/>
        <v>65423.004722222227</v>
      </c>
      <c r="E578" s="106">
        <v>54815</v>
      </c>
      <c r="F578" s="106">
        <v>0</v>
      </c>
      <c r="G578" s="106">
        <v>0</v>
      </c>
      <c r="H578" s="106">
        <v>0</v>
      </c>
      <c r="I578" s="106">
        <v>5755.5749999999998</v>
      </c>
      <c r="J578" s="106">
        <v>1644.4499999999998</v>
      </c>
      <c r="K578" s="106">
        <v>1644.4499999999998</v>
      </c>
      <c r="L578" s="106">
        <f t="shared" si="42"/>
        <v>10608.004722222226</v>
      </c>
      <c r="M578" s="106"/>
      <c r="N578" s="106">
        <v>761.31944444444446</v>
      </c>
      <c r="O578" s="106">
        <v>7613.1944444444453</v>
      </c>
      <c r="P578" s="106">
        <v>2233.4908333333346</v>
      </c>
      <c r="Q578" s="106"/>
      <c r="R578" s="106">
        <f t="shared" si="43"/>
        <v>74467.479722222211</v>
      </c>
      <c r="S578" s="106">
        <f t="shared" si="44"/>
        <v>74467.479722222211</v>
      </c>
      <c r="T578" s="106" t="s">
        <v>1232</v>
      </c>
    </row>
    <row r="579" spans="1:20" ht="15.75" thickBot="1">
      <c r="A579" s="256" t="s">
        <v>1359</v>
      </c>
      <c r="B579" s="114">
        <v>1</v>
      </c>
      <c r="C579" s="106">
        <f t="shared" si="40"/>
        <v>10700.476557012802</v>
      </c>
      <c r="D579" s="106">
        <f t="shared" si="41"/>
        <v>12607.241220437492</v>
      </c>
      <c r="E579" s="106">
        <v>10700.476557012802</v>
      </c>
      <c r="F579" s="106">
        <v>258.33333333333331</v>
      </c>
      <c r="G579" s="106">
        <v>1000</v>
      </c>
      <c r="H579" s="106">
        <v>50</v>
      </c>
      <c r="I579" s="106">
        <v>1123.5500384863442</v>
      </c>
      <c r="J579" s="106">
        <v>321.01429671038403</v>
      </c>
      <c r="K579" s="106">
        <v>321.01429671038403</v>
      </c>
      <c r="L579" s="106">
        <f t="shared" si="42"/>
        <v>1906.7646634246894</v>
      </c>
      <c r="M579" s="106"/>
      <c r="N579" s="106">
        <v>148.61772995851115</v>
      </c>
      <c r="O579" s="106">
        <v>1486.1772995851115</v>
      </c>
      <c r="P579" s="106">
        <v>271.96963388106684</v>
      </c>
      <c r="Q579" s="106"/>
      <c r="R579" s="106">
        <f t="shared" si="43"/>
        <v>15681.153185677937</v>
      </c>
      <c r="S579" s="106">
        <f t="shared" si="44"/>
        <v>15681.153185677937</v>
      </c>
      <c r="T579" s="106" t="s">
        <v>1236</v>
      </c>
    </row>
    <row r="580" spans="1:20" ht="15.75" thickBot="1">
      <c r="A580" s="256" t="s">
        <v>1359</v>
      </c>
      <c r="B580" s="114">
        <v>1</v>
      </c>
      <c r="C580" s="106">
        <f t="shared" si="40"/>
        <v>10700.476557012802</v>
      </c>
      <c r="D580" s="106">
        <f t="shared" si="41"/>
        <v>12616.786197747804</v>
      </c>
      <c r="E580" s="106">
        <v>10700.476557012802</v>
      </c>
      <c r="F580" s="106">
        <v>258.33333333333331</v>
      </c>
      <c r="G580" s="106">
        <v>1000</v>
      </c>
      <c r="H580" s="106">
        <v>50</v>
      </c>
      <c r="I580" s="106">
        <v>1123.5500384863442</v>
      </c>
      <c r="J580" s="106">
        <v>321.01429671038403</v>
      </c>
      <c r="K580" s="106">
        <v>321.01429671038403</v>
      </c>
      <c r="L580" s="106">
        <f t="shared" si="42"/>
        <v>1916.3096407350024</v>
      </c>
      <c r="M580" s="106"/>
      <c r="N580" s="106">
        <v>148.61772995851115</v>
      </c>
      <c r="O580" s="106">
        <v>1486.1772995851115</v>
      </c>
      <c r="P580" s="106">
        <v>281.51461119137974</v>
      </c>
      <c r="Q580" s="106"/>
      <c r="R580" s="106">
        <f t="shared" si="43"/>
        <v>15690.69816298825</v>
      </c>
      <c r="S580" s="106">
        <f t="shared" si="44"/>
        <v>15690.69816298825</v>
      </c>
      <c r="T580" s="106" t="s">
        <v>1236</v>
      </c>
    </row>
    <row r="581" spans="1:20" ht="15.75" thickBot="1">
      <c r="A581" s="256" t="s">
        <v>1359</v>
      </c>
      <c r="B581" s="114">
        <v>1</v>
      </c>
      <c r="C581" s="106">
        <f t="shared" si="40"/>
        <v>10700.476557012802</v>
      </c>
      <c r="D581" s="106">
        <f t="shared" si="41"/>
        <v>12607.241220437492</v>
      </c>
      <c r="E581" s="106">
        <v>10700.476557012802</v>
      </c>
      <c r="F581" s="106">
        <v>258.33333333333331</v>
      </c>
      <c r="G581" s="106">
        <v>1000</v>
      </c>
      <c r="H581" s="106">
        <v>50</v>
      </c>
      <c r="I581" s="106">
        <v>1123.5500384863442</v>
      </c>
      <c r="J581" s="106">
        <v>321.01429671038403</v>
      </c>
      <c r="K581" s="106">
        <v>321.01429671038403</v>
      </c>
      <c r="L581" s="106">
        <f t="shared" si="42"/>
        <v>1906.7646634246894</v>
      </c>
      <c r="M581" s="106"/>
      <c r="N581" s="106">
        <v>148.61772995851115</v>
      </c>
      <c r="O581" s="106">
        <v>1486.1772995851115</v>
      </c>
      <c r="P581" s="106">
        <v>271.96963388106684</v>
      </c>
      <c r="Q581" s="106"/>
      <c r="R581" s="106">
        <f t="shared" si="43"/>
        <v>15681.153185677937</v>
      </c>
      <c r="S581" s="106">
        <f t="shared" si="44"/>
        <v>15681.153185677937</v>
      </c>
      <c r="T581" s="106" t="s">
        <v>1236</v>
      </c>
    </row>
    <row r="582" spans="1:20" ht="15.75" thickBot="1">
      <c r="A582" s="256" t="s">
        <v>1359</v>
      </c>
      <c r="B582" s="114">
        <v>2</v>
      </c>
      <c r="C582" s="106">
        <f t="shared" si="40"/>
        <v>10700.476557012802</v>
      </c>
      <c r="D582" s="106">
        <f t="shared" si="41"/>
        <v>12616.786197747804</v>
      </c>
      <c r="E582" s="106">
        <v>10700.476557012802</v>
      </c>
      <c r="F582" s="106">
        <v>258.33333333333331</v>
      </c>
      <c r="G582" s="106">
        <v>1000</v>
      </c>
      <c r="H582" s="106">
        <v>50</v>
      </c>
      <c r="I582" s="106">
        <v>1123.5500384863442</v>
      </c>
      <c r="J582" s="106">
        <v>321.01429671038403</v>
      </c>
      <c r="K582" s="106">
        <v>321.01429671038403</v>
      </c>
      <c r="L582" s="106">
        <f t="shared" si="42"/>
        <v>1916.3096407350024</v>
      </c>
      <c r="M582" s="106"/>
      <c r="N582" s="106">
        <v>148.61772995851115</v>
      </c>
      <c r="O582" s="106">
        <v>1486.1772995851115</v>
      </c>
      <c r="P582" s="106">
        <v>281.51461119137974</v>
      </c>
      <c r="Q582" s="106"/>
      <c r="R582" s="106">
        <f t="shared" si="43"/>
        <v>15690.69816298825</v>
      </c>
      <c r="S582" s="106">
        <f t="shared" si="44"/>
        <v>31381.396325976501</v>
      </c>
      <c r="T582" s="106" t="s">
        <v>1236</v>
      </c>
    </row>
    <row r="583" spans="1:20" ht="15.75" thickBot="1">
      <c r="A583" s="256" t="s">
        <v>1359</v>
      </c>
      <c r="B583" s="114">
        <v>2</v>
      </c>
      <c r="C583" s="106">
        <f t="shared" ref="C583:C597" si="45">E583</f>
        <v>10700.476557012802</v>
      </c>
      <c r="D583" s="106">
        <f t="shared" ref="D583:D597" si="46">E583+L583</f>
        <v>12616.786197747804</v>
      </c>
      <c r="E583" s="106">
        <v>10700.476557012802</v>
      </c>
      <c r="F583" s="106">
        <v>258.33333333333331</v>
      </c>
      <c r="G583" s="106">
        <v>1000</v>
      </c>
      <c r="H583" s="106">
        <v>50</v>
      </c>
      <c r="I583" s="106">
        <v>1123.5500384863442</v>
      </c>
      <c r="J583" s="106">
        <v>321.01429671038403</v>
      </c>
      <c r="K583" s="106">
        <v>321.01429671038403</v>
      </c>
      <c r="L583" s="106">
        <f t="shared" ref="L583:L597" si="47">N583+O583+P583</f>
        <v>1916.3096407350024</v>
      </c>
      <c r="M583" s="106"/>
      <c r="N583" s="106">
        <v>148.61772995851115</v>
      </c>
      <c r="O583" s="106">
        <v>1486.1772995851115</v>
      </c>
      <c r="P583" s="106">
        <v>281.51461119137974</v>
      </c>
      <c r="Q583" s="106"/>
      <c r="R583" s="106">
        <f t="shared" ref="R583:R597" si="48">E583+F583+G583+I583+J583+K583+L583+Q583+H583</f>
        <v>15690.69816298825</v>
      </c>
      <c r="S583" s="106">
        <f t="shared" ref="S583:S597" si="49">R583*B583</f>
        <v>31381.396325976501</v>
      </c>
      <c r="T583" s="106" t="s">
        <v>1236</v>
      </c>
    </row>
    <row r="584" spans="1:20" ht="23.25" thickBot="1">
      <c r="A584" s="256" t="s">
        <v>1360</v>
      </c>
      <c r="B584" s="114">
        <v>1</v>
      </c>
      <c r="C584" s="106">
        <f t="shared" si="45"/>
        <v>9284.6536578600007</v>
      </c>
      <c r="D584" s="106">
        <f t="shared" si="46"/>
        <v>10907.758136985489</v>
      </c>
      <c r="E584" s="106">
        <v>9284.6536578600007</v>
      </c>
      <c r="F584" s="106">
        <v>258.33333333333331</v>
      </c>
      <c r="G584" s="106">
        <v>1000</v>
      </c>
      <c r="H584" s="106">
        <v>50</v>
      </c>
      <c r="I584" s="106">
        <v>974.88863407530016</v>
      </c>
      <c r="J584" s="106">
        <v>278.53960973580001</v>
      </c>
      <c r="K584" s="106">
        <v>278.53960973580001</v>
      </c>
      <c r="L584" s="106">
        <f t="shared" si="47"/>
        <v>1623.1044791254885</v>
      </c>
      <c r="M584" s="106"/>
      <c r="N584" s="106">
        <v>128.95352302583333</v>
      </c>
      <c r="O584" s="106">
        <v>1289.5352302583333</v>
      </c>
      <c r="P584" s="106">
        <v>204.61572584132173</v>
      </c>
      <c r="Q584" s="106"/>
      <c r="R584" s="106">
        <f t="shared" si="48"/>
        <v>13748.059323865724</v>
      </c>
      <c r="S584" s="106">
        <f t="shared" si="49"/>
        <v>13748.059323865724</v>
      </c>
      <c r="T584" s="106" t="s">
        <v>1236</v>
      </c>
    </row>
    <row r="585" spans="1:20" ht="23.25" thickBot="1">
      <c r="A585" s="256" t="s">
        <v>1360</v>
      </c>
      <c r="B585" s="114">
        <v>10</v>
      </c>
      <c r="C585" s="106">
        <f t="shared" si="45"/>
        <v>9252.7756313999998</v>
      </c>
      <c r="D585" s="106">
        <f t="shared" si="46"/>
        <v>10869.469154595537</v>
      </c>
      <c r="E585" s="106">
        <v>9252.7756313999998</v>
      </c>
      <c r="F585" s="106">
        <v>258.33333333333331</v>
      </c>
      <c r="G585" s="106">
        <v>1000</v>
      </c>
      <c r="H585" s="106">
        <v>50</v>
      </c>
      <c r="I585" s="106">
        <v>971.54144129700001</v>
      </c>
      <c r="J585" s="106">
        <v>277.58326894199996</v>
      </c>
      <c r="K585" s="106">
        <v>277.58326894199996</v>
      </c>
      <c r="L585" s="106">
        <f t="shared" si="47"/>
        <v>1616.6935231955379</v>
      </c>
      <c r="M585" s="106"/>
      <c r="N585" s="106">
        <v>128.51077265833337</v>
      </c>
      <c r="O585" s="106">
        <v>1285.1077265833335</v>
      </c>
      <c r="P585" s="106">
        <v>203.07502395387112</v>
      </c>
      <c r="Q585" s="106"/>
      <c r="R585" s="106">
        <f t="shared" si="48"/>
        <v>13704.510467109872</v>
      </c>
      <c r="S585" s="106">
        <f t="shared" si="49"/>
        <v>137045.10467109873</v>
      </c>
      <c r="T585" s="106" t="s">
        <v>1236</v>
      </c>
    </row>
    <row r="586" spans="1:20" ht="23.25" thickBot="1">
      <c r="A586" s="256" t="s">
        <v>1360</v>
      </c>
      <c r="B586" s="114">
        <v>1</v>
      </c>
      <c r="C586" s="106">
        <f t="shared" si="45"/>
        <v>9126.7757384999986</v>
      </c>
      <c r="D586" s="106">
        <f t="shared" si="46"/>
        <v>10718.153641373498</v>
      </c>
      <c r="E586" s="106">
        <v>9126.7757384999986</v>
      </c>
      <c r="F586" s="106">
        <v>258.33333333333331</v>
      </c>
      <c r="G586" s="106">
        <v>1000</v>
      </c>
      <c r="H586" s="106">
        <v>50</v>
      </c>
      <c r="I586" s="106">
        <v>958.31145254249975</v>
      </c>
      <c r="J586" s="106">
        <v>273.80327215499995</v>
      </c>
      <c r="K586" s="106">
        <v>273.80327215499995</v>
      </c>
      <c r="L586" s="106">
        <f t="shared" si="47"/>
        <v>1591.3779028734998</v>
      </c>
      <c r="M586" s="106"/>
      <c r="N586" s="106">
        <v>126.76077414583331</v>
      </c>
      <c r="O586" s="106">
        <v>1267.6077414583333</v>
      </c>
      <c r="P586" s="106">
        <v>197.00938726933325</v>
      </c>
      <c r="Q586" s="106"/>
      <c r="R586" s="106">
        <f t="shared" si="48"/>
        <v>13532.404971559332</v>
      </c>
      <c r="S586" s="106">
        <f t="shared" si="49"/>
        <v>13532.404971559332</v>
      </c>
      <c r="T586" s="106" t="s">
        <v>1232</v>
      </c>
    </row>
    <row r="587" spans="1:20" ht="23.25" thickBot="1">
      <c r="A587" s="256" t="s">
        <v>1361</v>
      </c>
      <c r="B587" s="114">
        <v>2</v>
      </c>
      <c r="C587" s="106">
        <f t="shared" si="45"/>
        <v>12739.202245</v>
      </c>
      <c r="D587" s="106">
        <f t="shared" si="46"/>
        <v>15027.466061254445</v>
      </c>
      <c r="E587" s="106">
        <v>12739.202245</v>
      </c>
      <c r="F587" s="106">
        <v>129.16666666666666</v>
      </c>
      <c r="G587" s="106">
        <v>0</v>
      </c>
      <c r="H587" s="106">
        <v>2.0833333333333335</v>
      </c>
      <c r="I587" s="106">
        <v>1337.616235725</v>
      </c>
      <c r="J587" s="106">
        <v>382.17606734999998</v>
      </c>
      <c r="K587" s="106">
        <v>382.17606734999998</v>
      </c>
      <c r="L587" s="106">
        <f t="shared" si="47"/>
        <v>2288.2638162544445</v>
      </c>
      <c r="M587" s="106"/>
      <c r="N587" s="106">
        <v>176.9333645138889</v>
      </c>
      <c r="O587" s="106">
        <v>1769.3336451388889</v>
      </c>
      <c r="P587" s="106">
        <v>341.99680660166655</v>
      </c>
      <c r="Q587" s="106"/>
      <c r="R587" s="106">
        <f t="shared" si="48"/>
        <v>17260.684431679441</v>
      </c>
      <c r="S587" s="106">
        <f t="shared" si="49"/>
        <v>34521.368863358883</v>
      </c>
      <c r="T587" s="106" t="s">
        <v>1232</v>
      </c>
    </row>
    <row r="588" spans="1:20" ht="15.75" thickBot="1">
      <c r="A588" s="256" t="s">
        <v>1362</v>
      </c>
      <c r="B588" s="114">
        <v>6</v>
      </c>
      <c r="C588" s="106">
        <f t="shared" si="45"/>
        <v>3155.0710186800006</v>
      </c>
      <c r="D588" s="106">
        <f t="shared" si="46"/>
        <v>3654.3744333666009</v>
      </c>
      <c r="E588" s="106">
        <v>3155.0710186800006</v>
      </c>
      <c r="F588" s="106">
        <v>258.33333333333331</v>
      </c>
      <c r="G588" s="106">
        <v>1000</v>
      </c>
      <c r="H588" s="106">
        <v>50</v>
      </c>
      <c r="I588" s="106">
        <v>331.28245696140004</v>
      </c>
      <c r="J588" s="106">
        <v>94.65213056040001</v>
      </c>
      <c r="K588" s="106">
        <v>94.65213056040001</v>
      </c>
      <c r="L588" s="106">
        <f t="shared" si="47"/>
        <v>499.30341468660015</v>
      </c>
      <c r="M588" s="106"/>
      <c r="N588" s="106">
        <v>43.820430815000009</v>
      </c>
      <c r="O588" s="106">
        <v>438.20430815000014</v>
      </c>
      <c r="P588" s="106">
        <v>17.278675721599999</v>
      </c>
      <c r="Q588" s="106"/>
      <c r="R588" s="106">
        <f t="shared" si="48"/>
        <v>5483.2944847821354</v>
      </c>
      <c r="S588" s="106">
        <f t="shared" si="49"/>
        <v>32899.766908692814</v>
      </c>
      <c r="T588" s="106" t="s">
        <v>1236</v>
      </c>
    </row>
    <row r="589" spans="1:20" ht="15.75" thickBot="1">
      <c r="A589" s="256" t="s">
        <v>1362</v>
      </c>
      <c r="B589" s="114">
        <v>8</v>
      </c>
      <c r="C589" s="106">
        <f t="shared" si="45"/>
        <v>3154.8802593840005</v>
      </c>
      <c r="D589" s="106">
        <f t="shared" si="46"/>
        <v>3654.1528346510804</v>
      </c>
      <c r="E589" s="106">
        <v>3154.8802593840005</v>
      </c>
      <c r="F589" s="106">
        <v>258.33333333333331</v>
      </c>
      <c r="G589" s="106">
        <v>1000</v>
      </c>
      <c r="H589" s="106">
        <v>50</v>
      </c>
      <c r="I589" s="106">
        <v>331.26242723531999</v>
      </c>
      <c r="J589" s="106">
        <v>94.646407781520011</v>
      </c>
      <c r="K589" s="106">
        <v>94.646407781520011</v>
      </c>
      <c r="L589" s="106">
        <f t="shared" si="47"/>
        <v>499.27257526707996</v>
      </c>
      <c r="M589" s="106"/>
      <c r="N589" s="106">
        <v>43.817781380333344</v>
      </c>
      <c r="O589" s="106">
        <v>438.17781380333332</v>
      </c>
      <c r="P589" s="106">
        <v>17.276980083413335</v>
      </c>
      <c r="Q589" s="106"/>
      <c r="R589" s="106">
        <f t="shared" si="48"/>
        <v>5483.0414107827737</v>
      </c>
      <c r="S589" s="106">
        <f t="shared" si="49"/>
        <v>43864.33128626219</v>
      </c>
      <c r="T589" s="106" t="s">
        <v>1232</v>
      </c>
    </row>
    <row r="590" spans="1:20" ht="15.75" thickBot="1">
      <c r="A590" s="256" t="s">
        <v>1363</v>
      </c>
      <c r="B590" s="114">
        <v>5</v>
      </c>
      <c r="C590" s="106">
        <f t="shared" si="45"/>
        <v>9317.5209657600026</v>
      </c>
      <c r="D590" s="106">
        <f t="shared" si="46"/>
        <v>10931.744949532093</v>
      </c>
      <c r="E590" s="106">
        <v>9317.5209657600026</v>
      </c>
      <c r="F590" s="106">
        <v>258.33333333333331</v>
      </c>
      <c r="G590" s="106">
        <v>1000</v>
      </c>
      <c r="H590" s="106">
        <v>50</v>
      </c>
      <c r="I590" s="106">
        <v>978.33970140480005</v>
      </c>
      <c r="J590" s="106">
        <v>279.52562897280001</v>
      </c>
      <c r="K590" s="106">
        <v>279.52562897280001</v>
      </c>
      <c r="L590" s="106">
        <f t="shared" si="47"/>
        <v>1614.2239837720895</v>
      </c>
      <c r="M590" s="106"/>
      <c r="N590" s="106">
        <v>129.41001341333336</v>
      </c>
      <c r="O590" s="106">
        <v>1294.1001341333338</v>
      </c>
      <c r="P590" s="106">
        <v>190.71383622542223</v>
      </c>
      <c r="Q590" s="106"/>
      <c r="R590" s="106">
        <f t="shared" si="48"/>
        <v>13777.469242215828</v>
      </c>
      <c r="S590" s="106">
        <f t="shared" si="49"/>
        <v>68887.346211079144</v>
      </c>
      <c r="T590" s="106" t="s">
        <v>1232</v>
      </c>
    </row>
    <row r="591" spans="1:20" ht="15.75" thickBot="1">
      <c r="A591" s="256" t="s">
        <v>1364</v>
      </c>
      <c r="B591" s="114">
        <v>1</v>
      </c>
      <c r="C591" s="106">
        <f t="shared" si="45"/>
        <v>6497.519635824</v>
      </c>
      <c r="D591" s="106">
        <f t="shared" si="46"/>
        <v>7570.0781080162296</v>
      </c>
      <c r="E591" s="106">
        <v>6497.519635824</v>
      </c>
      <c r="F591" s="106">
        <v>258.33333333333331</v>
      </c>
      <c r="G591" s="106">
        <v>1000</v>
      </c>
      <c r="H591" s="106">
        <v>50</v>
      </c>
      <c r="I591" s="106">
        <v>682.23956176152001</v>
      </c>
      <c r="J591" s="106">
        <v>194.92558907472002</v>
      </c>
      <c r="K591" s="106">
        <v>194.92558907472002</v>
      </c>
      <c r="L591" s="106">
        <f t="shared" si="47"/>
        <v>1072.5584721922294</v>
      </c>
      <c r="M591" s="106"/>
      <c r="N591" s="106">
        <v>90.243328275333326</v>
      </c>
      <c r="O591" s="106">
        <v>902.4332827533334</v>
      </c>
      <c r="P591" s="106">
        <v>79.881861163562775</v>
      </c>
      <c r="Q591" s="106"/>
      <c r="R591" s="106">
        <f t="shared" si="48"/>
        <v>9950.5021812605246</v>
      </c>
      <c r="S591" s="106">
        <f t="shared" si="49"/>
        <v>9950.5021812605246</v>
      </c>
      <c r="T591" s="106" t="s">
        <v>1236</v>
      </c>
    </row>
    <row r="592" spans="1:20" ht="15.75" thickBot="1">
      <c r="A592" s="256" t="s">
        <v>1364</v>
      </c>
      <c r="B592" s="114">
        <v>1</v>
      </c>
      <c r="C592" s="106">
        <f t="shared" si="45"/>
        <v>6497.519635824</v>
      </c>
      <c r="D592" s="106">
        <f t="shared" si="46"/>
        <v>7570.0781080162296</v>
      </c>
      <c r="E592" s="106">
        <v>6497.519635824</v>
      </c>
      <c r="F592" s="106">
        <v>258.33333333333331</v>
      </c>
      <c r="G592" s="106">
        <v>1000</v>
      </c>
      <c r="H592" s="106">
        <v>50</v>
      </c>
      <c r="I592" s="106">
        <v>682.23956176152001</v>
      </c>
      <c r="J592" s="106">
        <v>194.92558907472002</v>
      </c>
      <c r="K592" s="106">
        <v>194.92558907472002</v>
      </c>
      <c r="L592" s="106">
        <f t="shared" si="47"/>
        <v>1072.5584721922294</v>
      </c>
      <c r="M592" s="106"/>
      <c r="N592" s="106">
        <v>90.243328275333326</v>
      </c>
      <c r="O592" s="106">
        <v>902.4332827533334</v>
      </c>
      <c r="P592" s="106">
        <v>79.881861163562775</v>
      </c>
      <c r="Q592" s="106"/>
      <c r="R592" s="106">
        <f t="shared" si="48"/>
        <v>9950.5021812605246</v>
      </c>
      <c r="S592" s="106">
        <f t="shared" si="49"/>
        <v>9950.5021812605246</v>
      </c>
      <c r="T592" s="106" t="s">
        <v>1236</v>
      </c>
    </row>
    <row r="593" spans="1:20" ht="15.75" thickBot="1">
      <c r="A593" s="256" t="s">
        <v>1364</v>
      </c>
      <c r="B593" s="114">
        <v>1</v>
      </c>
      <c r="C593" s="106">
        <f t="shared" si="45"/>
        <v>6497.519635824</v>
      </c>
      <c r="D593" s="106">
        <f t="shared" si="46"/>
        <v>7570.0781080162296</v>
      </c>
      <c r="E593" s="106">
        <v>6497.519635824</v>
      </c>
      <c r="F593" s="106">
        <v>258.33333333333331</v>
      </c>
      <c r="G593" s="106">
        <v>1000</v>
      </c>
      <c r="H593" s="106">
        <v>50</v>
      </c>
      <c r="I593" s="106">
        <v>682.23956176152001</v>
      </c>
      <c r="J593" s="106">
        <v>194.92558907472002</v>
      </c>
      <c r="K593" s="106">
        <v>194.92558907472002</v>
      </c>
      <c r="L593" s="106">
        <f t="shared" si="47"/>
        <v>1072.5584721922294</v>
      </c>
      <c r="M593" s="106"/>
      <c r="N593" s="106">
        <v>90.243328275333326</v>
      </c>
      <c r="O593" s="106">
        <v>902.4332827533334</v>
      </c>
      <c r="P593" s="106">
        <v>79.881861163562775</v>
      </c>
      <c r="Q593" s="106"/>
      <c r="R593" s="106">
        <f t="shared" si="48"/>
        <v>9950.5021812605246</v>
      </c>
      <c r="S593" s="106">
        <f t="shared" si="49"/>
        <v>9950.5021812605246</v>
      </c>
      <c r="T593" s="106" t="s">
        <v>1236</v>
      </c>
    </row>
    <row r="594" spans="1:20" ht="15.75" thickBot="1">
      <c r="A594" s="256" t="s">
        <v>1364</v>
      </c>
      <c r="B594" s="114">
        <v>8</v>
      </c>
      <c r="C594" s="106">
        <f t="shared" si="45"/>
        <v>6284.8127432894998</v>
      </c>
      <c r="D594" s="106">
        <f t="shared" si="46"/>
        <v>7325.6518468020595</v>
      </c>
      <c r="E594" s="106">
        <v>6284.8127432894998</v>
      </c>
      <c r="F594" s="106">
        <v>258.33333333333331</v>
      </c>
      <c r="G594" s="106">
        <v>1000</v>
      </c>
      <c r="H594" s="106">
        <v>50</v>
      </c>
      <c r="I594" s="106">
        <v>659.90533804539757</v>
      </c>
      <c r="J594" s="106">
        <v>188.54438229868495</v>
      </c>
      <c r="K594" s="106">
        <v>188.54438229868495</v>
      </c>
      <c r="L594" s="106">
        <f t="shared" si="47"/>
        <v>1040.8391035125599</v>
      </c>
      <c r="M594" s="106"/>
      <c r="N594" s="106">
        <v>87.289065879020825</v>
      </c>
      <c r="O594" s="106">
        <v>872.89065879020836</v>
      </c>
      <c r="P594" s="106">
        <v>80.659378843330515</v>
      </c>
      <c r="Q594" s="106"/>
      <c r="R594" s="106">
        <f t="shared" si="48"/>
        <v>9670.9792827781621</v>
      </c>
      <c r="S594" s="106">
        <f t="shared" si="49"/>
        <v>77367.834262225297</v>
      </c>
      <c r="T594" s="106" t="s">
        <v>1236</v>
      </c>
    </row>
    <row r="595" spans="1:20" ht="15.75" thickBot="1">
      <c r="A595" s="256" t="s">
        <v>1364</v>
      </c>
      <c r="B595" s="114">
        <v>2</v>
      </c>
      <c r="C595" s="106">
        <f t="shared" si="45"/>
        <v>6497.519635824</v>
      </c>
      <c r="D595" s="106">
        <f t="shared" si="46"/>
        <v>7570.0781080162296</v>
      </c>
      <c r="E595" s="106">
        <v>6497.519635824</v>
      </c>
      <c r="F595" s="106">
        <v>258.33333333333331</v>
      </c>
      <c r="G595" s="106">
        <v>1000</v>
      </c>
      <c r="H595" s="106">
        <v>50</v>
      </c>
      <c r="I595" s="106">
        <v>682.23956176152001</v>
      </c>
      <c r="J595" s="106">
        <v>194.92558907472002</v>
      </c>
      <c r="K595" s="106">
        <v>194.92558907472002</v>
      </c>
      <c r="L595" s="106">
        <f t="shared" si="47"/>
        <v>1072.5584721922294</v>
      </c>
      <c r="M595" s="106"/>
      <c r="N595" s="106">
        <v>90.243328275333326</v>
      </c>
      <c r="O595" s="106">
        <v>902.4332827533334</v>
      </c>
      <c r="P595" s="106">
        <v>79.881861163562775</v>
      </c>
      <c r="Q595" s="106"/>
      <c r="R595" s="106">
        <f t="shared" si="48"/>
        <v>9950.5021812605246</v>
      </c>
      <c r="S595" s="106">
        <f t="shared" si="49"/>
        <v>19901.004362521049</v>
      </c>
      <c r="T595" s="106" t="s">
        <v>1236</v>
      </c>
    </row>
    <row r="596" spans="1:20" ht="15.75" thickBot="1">
      <c r="A596" s="256" t="s">
        <v>1364</v>
      </c>
      <c r="B596" s="114">
        <v>3</v>
      </c>
      <c r="C596" s="106">
        <f t="shared" si="45"/>
        <v>6497.519635824</v>
      </c>
      <c r="D596" s="106">
        <f t="shared" si="46"/>
        <v>7570.0781080162296</v>
      </c>
      <c r="E596" s="106">
        <v>6497.519635824</v>
      </c>
      <c r="F596" s="106">
        <v>258.33333333333331</v>
      </c>
      <c r="G596" s="106">
        <v>1000</v>
      </c>
      <c r="H596" s="106">
        <v>50</v>
      </c>
      <c r="I596" s="106">
        <v>682.23956176152001</v>
      </c>
      <c r="J596" s="106">
        <v>194.92558907472002</v>
      </c>
      <c r="K596" s="106">
        <v>194.92558907472002</v>
      </c>
      <c r="L596" s="106">
        <f t="shared" si="47"/>
        <v>1072.5584721922294</v>
      </c>
      <c r="M596" s="106"/>
      <c r="N596" s="106">
        <v>90.243328275333326</v>
      </c>
      <c r="O596" s="106">
        <v>902.4332827533334</v>
      </c>
      <c r="P596" s="106">
        <v>79.881861163562775</v>
      </c>
      <c r="Q596" s="106"/>
      <c r="R596" s="106">
        <f t="shared" si="48"/>
        <v>9950.5021812605246</v>
      </c>
      <c r="S596" s="106">
        <f t="shared" si="49"/>
        <v>29851.506543781572</v>
      </c>
      <c r="T596" s="106" t="s">
        <v>1236</v>
      </c>
    </row>
    <row r="597" spans="1:20" ht="15.75" thickBot="1">
      <c r="A597" s="256" t="s">
        <v>1364</v>
      </c>
      <c r="B597" s="114">
        <v>2</v>
      </c>
      <c r="C597" s="106">
        <f t="shared" si="45"/>
        <v>6497.519635824</v>
      </c>
      <c r="D597" s="106">
        <f t="shared" si="46"/>
        <v>7570.0781080162296</v>
      </c>
      <c r="E597" s="106">
        <v>6497.519635824</v>
      </c>
      <c r="F597" s="106">
        <v>258.33333333333331</v>
      </c>
      <c r="G597" s="106">
        <v>1000</v>
      </c>
      <c r="H597" s="106">
        <v>50</v>
      </c>
      <c r="I597" s="106">
        <v>682.23956176152001</v>
      </c>
      <c r="J597" s="106">
        <v>194.92558907472002</v>
      </c>
      <c r="K597" s="106">
        <v>194.92558907472002</v>
      </c>
      <c r="L597" s="106">
        <f t="shared" si="47"/>
        <v>1072.5584721922294</v>
      </c>
      <c r="M597" s="106"/>
      <c r="N597" s="106">
        <v>90.243328275333326</v>
      </c>
      <c r="O597" s="106">
        <v>902.4332827533334</v>
      </c>
      <c r="P597" s="106">
        <v>79.881861163562775</v>
      </c>
      <c r="Q597" s="106"/>
      <c r="R597" s="106">
        <f t="shared" si="48"/>
        <v>9950.5021812605246</v>
      </c>
      <c r="S597" s="106">
        <f t="shared" si="49"/>
        <v>19901.004362521049</v>
      </c>
      <c r="T597" s="106" t="s">
        <v>1236</v>
      </c>
    </row>
    <row r="598" spans="1:20" ht="15.75" thickBot="1">
      <c r="A598" s="239" t="s">
        <v>1365</v>
      </c>
      <c r="B598" s="115">
        <f>SUM(B6:B597)</f>
        <v>2906</v>
      </c>
      <c r="C598" s="240">
        <f>SUM(C6:C597)</f>
        <v>9019937.4538735952</v>
      </c>
      <c r="D598" s="256">
        <f t="shared" ref="D598:T598" si="50">SUM(D6:D597)</f>
        <v>10659684.435704598</v>
      </c>
      <c r="E598" s="256">
        <f t="shared" si="50"/>
        <v>9019937.4538735952</v>
      </c>
      <c r="F598" s="256">
        <f t="shared" si="50"/>
        <v>106996.77001990794</v>
      </c>
      <c r="G598" s="256">
        <f t="shared" si="50"/>
        <v>319674.31077694235</v>
      </c>
      <c r="H598" s="256">
        <f t="shared" si="50"/>
        <v>15245.053258145364</v>
      </c>
      <c r="I598" s="256">
        <f t="shared" si="50"/>
        <v>930327.4820567281</v>
      </c>
      <c r="J598" s="256">
        <f t="shared" si="50"/>
        <v>265807.85201620834</v>
      </c>
      <c r="K598" s="256">
        <f t="shared" si="50"/>
        <v>265807.85201620834</v>
      </c>
      <c r="L598" s="256">
        <f t="shared" si="50"/>
        <v>1639746.9818309948</v>
      </c>
      <c r="M598" s="256">
        <f t="shared" si="50"/>
        <v>0</v>
      </c>
      <c r="N598" s="256">
        <f t="shared" si="50"/>
        <v>125273.43685935537</v>
      </c>
      <c r="O598" s="256">
        <f t="shared" si="50"/>
        <v>1252734.3685935559</v>
      </c>
      <c r="P598" s="256">
        <f t="shared" si="50"/>
        <v>261739.17637808438</v>
      </c>
      <c r="Q598" s="256">
        <f t="shared" si="50"/>
        <v>0</v>
      </c>
      <c r="R598" s="256">
        <f t="shared" si="50"/>
        <v>12563543.755848734</v>
      </c>
      <c r="S598" s="256">
        <f t="shared" si="50"/>
        <v>48939259.275838122</v>
      </c>
      <c r="T598" s="256">
        <f t="shared" si="50"/>
        <v>0</v>
      </c>
    </row>
  </sheetData>
  <autoFilter ref="A5:T598">
    <filterColumn colId="7"/>
  </autoFilter>
  <mergeCells count="18">
    <mergeCell ref="R4:R5"/>
    <mergeCell ref="A1:T1"/>
    <mergeCell ref="A2:T2"/>
    <mergeCell ref="A3:A5"/>
    <mergeCell ref="B3:B5"/>
    <mergeCell ref="C3:C5"/>
    <mergeCell ref="D3:D5"/>
    <mergeCell ref="E3:R3"/>
    <mergeCell ref="T3:T4"/>
    <mergeCell ref="E4:E5"/>
    <mergeCell ref="F4:K4"/>
    <mergeCell ref="L4:L5"/>
    <mergeCell ref="S4:S5"/>
    <mergeCell ref="M4:M5"/>
    <mergeCell ref="N4:N5"/>
    <mergeCell ref="O4:O5"/>
    <mergeCell ref="P4:P5"/>
    <mergeCell ref="Q4:Q5"/>
  </mergeCells>
  <pageMargins left="0.70866141732283472" right="0.70866141732283472" top="0.74803149606299213" bottom="0.74803149606299213" header="0.31496062992125984" footer="0.31496062992125984"/>
  <pageSetup scale="50" orientation="landscape" verticalDpi="0" r:id="rId1"/>
  <legacyDrawing r:id="rId2"/>
</worksheet>
</file>

<file path=xl/worksheets/sheet4.xml><?xml version="1.0" encoding="utf-8"?>
<worksheet xmlns="http://schemas.openxmlformats.org/spreadsheetml/2006/main" xmlns:r="http://schemas.openxmlformats.org/officeDocument/2006/relationships">
  <sheetPr>
    <tabColor theme="3" tint="0.39997558519241921"/>
  </sheetPr>
  <dimension ref="A1:H147"/>
  <sheetViews>
    <sheetView workbookViewId="0">
      <selection activeCell="D16" sqref="D14:H16"/>
    </sheetView>
  </sheetViews>
  <sheetFormatPr baseColWidth="10" defaultRowHeight="15"/>
  <cols>
    <col min="1" max="1" width="4.85546875" bestFit="1" customWidth="1"/>
    <col min="2" max="2" width="21" customWidth="1"/>
    <col min="3" max="3" width="34.85546875" customWidth="1"/>
    <col min="4" max="4" width="13.28515625" style="235" bestFit="1" customWidth="1"/>
    <col min="5" max="5" width="28.28515625" customWidth="1"/>
    <col min="6" max="6" width="5.85546875" customWidth="1"/>
    <col min="7" max="7" width="23.85546875" customWidth="1"/>
    <col min="8" max="8" width="18" bestFit="1" customWidth="1"/>
  </cols>
  <sheetData>
    <row r="1" spans="1:8" ht="15.75" thickBot="1">
      <c r="A1" s="270" t="s">
        <v>697</v>
      </c>
      <c r="B1" s="270"/>
      <c r="C1" s="270"/>
      <c r="D1" s="270"/>
      <c r="E1" s="270"/>
      <c r="F1" s="270"/>
      <c r="G1" s="270"/>
      <c r="H1" s="270"/>
    </row>
    <row r="2" spans="1:8" ht="15.75" thickBot="1">
      <c r="A2" s="140">
        <v>1</v>
      </c>
      <c r="B2" s="141" t="s">
        <v>698</v>
      </c>
      <c r="C2" s="160">
        <f>H3+H6+H11-+H21+H23+H26+H30+H35</f>
        <v>710714381.99835801</v>
      </c>
      <c r="D2" s="228"/>
      <c r="E2" s="143"/>
      <c r="F2" s="143"/>
      <c r="G2" s="144"/>
      <c r="H2" s="142" t="s">
        <v>699</v>
      </c>
    </row>
    <row r="3" spans="1:8" ht="15.75" thickBot="1">
      <c r="A3" s="145"/>
      <c r="B3" s="146">
        <v>1.1000000000000001</v>
      </c>
      <c r="C3" s="147" t="s">
        <v>700</v>
      </c>
      <c r="D3" s="229"/>
      <c r="E3" s="146"/>
      <c r="F3" s="146"/>
      <c r="G3" s="146" t="s">
        <v>701</v>
      </c>
      <c r="H3" s="149">
        <f>G4+G5</f>
        <v>65700670.423935913</v>
      </c>
    </row>
    <row r="4" spans="1:8" ht="27" thickBot="1">
      <c r="A4" s="150"/>
      <c r="B4" s="151"/>
      <c r="C4" s="151"/>
      <c r="D4" s="230" t="s">
        <v>702</v>
      </c>
      <c r="E4" s="151" t="s">
        <v>700</v>
      </c>
      <c r="F4" s="151" t="s">
        <v>133</v>
      </c>
      <c r="G4" s="152">
        <v>58589420.52683536</v>
      </c>
      <c r="H4" s="151"/>
    </row>
    <row r="5" spans="1:8" ht="27" thickBot="1">
      <c r="A5" s="150"/>
      <c r="B5" s="151"/>
      <c r="C5" s="151"/>
      <c r="D5" s="230" t="s">
        <v>703</v>
      </c>
      <c r="E5" s="151" t="s">
        <v>704</v>
      </c>
      <c r="F5" s="151" t="s">
        <v>133</v>
      </c>
      <c r="G5" s="152">
        <v>7111249.8971005511</v>
      </c>
      <c r="H5" s="151"/>
    </row>
    <row r="6" spans="1:8" ht="15.75" thickBot="1">
      <c r="A6" s="145"/>
      <c r="B6" s="146">
        <v>1.2</v>
      </c>
      <c r="C6" s="147" t="s">
        <v>705</v>
      </c>
      <c r="D6" s="229"/>
      <c r="E6" s="148"/>
      <c r="F6" s="148"/>
      <c r="G6" s="147" t="s">
        <v>706</v>
      </c>
      <c r="H6" s="146"/>
    </row>
    <row r="7" spans="1:8" ht="27" thickBot="1">
      <c r="A7" s="150"/>
      <c r="B7" s="151"/>
      <c r="C7" s="151"/>
      <c r="D7" s="230" t="s">
        <v>707</v>
      </c>
      <c r="E7" s="151" t="s">
        <v>708</v>
      </c>
      <c r="F7" s="151" t="s">
        <v>133</v>
      </c>
      <c r="G7" s="151" t="s">
        <v>144</v>
      </c>
      <c r="H7" s="151"/>
    </row>
    <row r="8" spans="1:8" ht="27" thickBot="1">
      <c r="A8" s="150"/>
      <c r="B8" s="151"/>
      <c r="C8" s="151"/>
      <c r="D8" s="230" t="s">
        <v>709</v>
      </c>
      <c r="E8" s="151" t="s">
        <v>710</v>
      </c>
      <c r="F8" s="151" t="s">
        <v>133</v>
      </c>
      <c r="G8" s="151" t="s">
        <v>144</v>
      </c>
      <c r="H8" s="151"/>
    </row>
    <row r="9" spans="1:8" ht="27" thickBot="1">
      <c r="A9" s="150"/>
      <c r="B9" s="151"/>
      <c r="C9" s="151"/>
      <c r="D9" s="230" t="s">
        <v>711</v>
      </c>
      <c r="E9" s="151" t="s">
        <v>712</v>
      </c>
      <c r="F9" s="151" t="s">
        <v>133</v>
      </c>
      <c r="G9" s="151" t="s">
        <v>144</v>
      </c>
      <c r="H9" s="151"/>
    </row>
    <row r="10" spans="1:8" ht="27" thickBot="1">
      <c r="A10" s="150"/>
      <c r="B10" s="151"/>
      <c r="C10" s="151"/>
      <c r="D10" s="230" t="s">
        <v>713</v>
      </c>
      <c r="E10" s="151" t="s">
        <v>714</v>
      </c>
      <c r="F10" s="151" t="s">
        <v>133</v>
      </c>
      <c r="G10" s="151" t="s">
        <v>144</v>
      </c>
      <c r="H10" s="151"/>
    </row>
    <row r="11" spans="1:8" ht="15.75" thickBot="1">
      <c r="A11" s="145"/>
      <c r="B11" s="146">
        <v>1.3</v>
      </c>
      <c r="C11" s="147" t="s">
        <v>715</v>
      </c>
      <c r="D11" s="229"/>
      <c r="E11" s="148"/>
      <c r="F11" s="148"/>
      <c r="G11" s="147" t="s">
        <v>716</v>
      </c>
      <c r="H11" s="149">
        <f>G12+G15+G16+G20:G20</f>
        <v>103203991.75335285</v>
      </c>
    </row>
    <row r="12" spans="1:8" ht="27" thickBot="1">
      <c r="A12" s="150"/>
      <c r="B12" s="151"/>
      <c r="C12" s="151"/>
      <c r="D12" s="230" t="s">
        <v>717</v>
      </c>
      <c r="E12" s="151" t="s">
        <v>718</v>
      </c>
      <c r="F12" s="151" t="s">
        <v>133</v>
      </c>
      <c r="G12" s="152">
        <v>26910191.264933422</v>
      </c>
      <c r="H12" s="152"/>
    </row>
    <row r="13" spans="1:8" ht="27" thickBot="1">
      <c r="A13" s="150"/>
      <c r="B13" s="151"/>
      <c r="C13" s="151"/>
      <c r="D13" s="230" t="s">
        <v>719</v>
      </c>
      <c r="E13" s="151" t="s">
        <v>720</v>
      </c>
      <c r="F13" s="151" t="s">
        <v>133</v>
      </c>
      <c r="G13" s="151" t="s">
        <v>144</v>
      </c>
      <c r="H13" s="151"/>
    </row>
    <row r="14" spans="1:8" ht="27" thickBot="1">
      <c r="A14" s="150"/>
      <c r="B14" s="151"/>
      <c r="C14" s="151"/>
      <c r="D14" s="230" t="s">
        <v>721</v>
      </c>
      <c r="E14" s="151" t="s">
        <v>722</v>
      </c>
      <c r="F14" s="151" t="s">
        <v>133</v>
      </c>
      <c r="G14" s="151" t="s">
        <v>144</v>
      </c>
      <c r="H14" s="151"/>
    </row>
    <row r="15" spans="1:8" ht="27" thickBot="1">
      <c r="A15" s="150"/>
      <c r="B15" s="151"/>
      <c r="C15" s="151"/>
      <c r="D15" s="230" t="s">
        <v>723</v>
      </c>
      <c r="E15" s="151" t="s">
        <v>724</v>
      </c>
      <c r="F15" s="151" t="s">
        <v>725</v>
      </c>
      <c r="G15" s="152">
        <v>55116185.224642858</v>
      </c>
      <c r="H15" s="151"/>
    </row>
    <row r="16" spans="1:8" ht="27" thickBot="1">
      <c r="A16" s="150"/>
      <c r="B16" s="151"/>
      <c r="C16" s="151"/>
      <c r="D16" s="230" t="s">
        <v>726</v>
      </c>
      <c r="E16" s="151" t="s">
        <v>727</v>
      </c>
      <c r="F16" s="151" t="s">
        <v>133</v>
      </c>
      <c r="G16" s="152">
        <v>13642950.07834933</v>
      </c>
      <c r="H16" s="151"/>
    </row>
    <row r="17" spans="1:8" ht="27" thickBot="1">
      <c r="A17" s="150"/>
      <c r="B17" s="151"/>
      <c r="C17" s="151"/>
      <c r="D17" s="230" t="s">
        <v>728</v>
      </c>
      <c r="E17" s="151" t="s">
        <v>729</v>
      </c>
      <c r="F17" s="151" t="s">
        <v>133</v>
      </c>
      <c r="G17" s="151" t="s">
        <v>144</v>
      </c>
      <c r="H17" s="151"/>
    </row>
    <row r="18" spans="1:8" ht="27" thickBot="1">
      <c r="A18" s="150"/>
      <c r="B18" s="151"/>
      <c r="C18" s="151"/>
      <c r="D18" s="230" t="s">
        <v>730</v>
      </c>
      <c r="E18" s="151" t="s">
        <v>731</v>
      </c>
      <c r="F18" s="151" t="s">
        <v>133</v>
      </c>
      <c r="G18" s="151" t="s">
        <v>144</v>
      </c>
      <c r="H18" s="151"/>
    </row>
    <row r="19" spans="1:8" ht="27" thickBot="1">
      <c r="A19" s="150"/>
      <c r="B19" s="151"/>
      <c r="C19" s="151"/>
      <c r="D19" s="230" t="s">
        <v>732</v>
      </c>
      <c r="E19" s="151" t="s">
        <v>733</v>
      </c>
      <c r="F19" s="151" t="s">
        <v>133</v>
      </c>
      <c r="G19" s="151" t="s">
        <v>144</v>
      </c>
      <c r="H19" s="151"/>
    </row>
    <row r="20" spans="1:8" ht="27" thickBot="1">
      <c r="A20" s="150"/>
      <c r="B20" s="151"/>
      <c r="C20" s="151"/>
      <c r="D20" s="230" t="s">
        <v>734</v>
      </c>
      <c r="E20" s="151" t="s">
        <v>735</v>
      </c>
      <c r="F20" s="151" t="s">
        <v>133</v>
      </c>
      <c r="G20" s="152">
        <v>7534665.1854272559</v>
      </c>
      <c r="H20" s="151"/>
    </row>
    <row r="21" spans="1:8" ht="15.75" thickBot="1">
      <c r="A21" s="153"/>
      <c r="B21" s="147">
        <v>1.4</v>
      </c>
      <c r="C21" s="147" t="s">
        <v>736</v>
      </c>
      <c r="D21" s="229"/>
      <c r="E21" s="148"/>
      <c r="F21" s="148"/>
      <c r="G21" s="147" t="s">
        <v>737</v>
      </c>
      <c r="H21" s="147"/>
    </row>
    <row r="22" spans="1:8" ht="27" thickBot="1">
      <c r="A22" s="150"/>
      <c r="B22" s="151"/>
      <c r="C22" s="151"/>
      <c r="D22" s="230" t="s">
        <v>738</v>
      </c>
      <c r="E22" s="151" t="s">
        <v>736</v>
      </c>
      <c r="F22" s="151" t="s">
        <v>133</v>
      </c>
      <c r="G22" s="151" t="s">
        <v>144</v>
      </c>
      <c r="H22" s="151"/>
    </row>
    <row r="23" spans="1:8" ht="15.75" thickBot="1">
      <c r="A23" s="153"/>
      <c r="B23" s="147">
        <v>1.5</v>
      </c>
      <c r="C23" s="147" t="s">
        <v>739</v>
      </c>
      <c r="D23" s="229"/>
      <c r="E23" s="148"/>
      <c r="F23" s="148"/>
      <c r="G23" s="147" t="s">
        <v>740</v>
      </c>
      <c r="H23" s="154">
        <f>G24+G25</f>
        <v>131119939.90874493</v>
      </c>
    </row>
    <row r="24" spans="1:8" ht="27" thickBot="1">
      <c r="A24" s="150"/>
      <c r="B24" s="151"/>
      <c r="C24" s="151"/>
      <c r="D24" s="230" t="s">
        <v>741</v>
      </c>
      <c r="E24" s="151" t="s">
        <v>742</v>
      </c>
      <c r="F24" s="151" t="s">
        <v>133</v>
      </c>
      <c r="G24" s="152">
        <v>4526174.2450000001</v>
      </c>
      <c r="H24" s="151"/>
    </row>
    <row r="25" spans="1:8" ht="27" thickBot="1">
      <c r="A25" s="150"/>
      <c r="B25" s="151"/>
      <c r="C25" s="151"/>
      <c r="D25" s="230" t="s">
        <v>743</v>
      </c>
      <c r="E25" s="151" t="s">
        <v>744</v>
      </c>
      <c r="F25" s="151" t="s">
        <v>133</v>
      </c>
      <c r="G25" s="152">
        <v>126593765.66374493</v>
      </c>
      <c r="H25" s="151"/>
    </row>
    <row r="26" spans="1:8" ht="15.75" thickBot="1">
      <c r="A26" s="153"/>
      <c r="B26" s="147">
        <v>1.6</v>
      </c>
      <c r="C26" s="147" t="s">
        <v>745</v>
      </c>
      <c r="D26" s="231"/>
      <c r="E26" s="147"/>
      <c r="F26" s="246"/>
      <c r="G26" s="147" t="s">
        <v>746</v>
      </c>
      <c r="H26" s="147"/>
    </row>
    <row r="27" spans="1:8" ht="15.75" thickBot="1">
      <c r="A27" s="155"/>
      <c r="B27" s="156"/>
      <c r="C27" s="156"/>
      <c r="D27" s="230" t="s">
        <v>747</v>
      </c>
      <c r="E27" s="157" t="s">
        <v>748</v>
      </c>
      <c r="F27" s="156" t="s">
        <v>133</v>
      </c>
      <c r="G27" s="156" t="s">
        <v>144</v>
      </c>
      <c r="H27" s="156"/>
    </row>
    <row r="28" spans="1:8" ht="15.75" thickBot="1">
      <c r="A28" s="155"/>
      <c r="B28" s="156"/>
      <c r="C28" s="156"/>
      <c r="D28" s="230" t="s">
        <v>749</v>
      </c>
      <c r="E28" s="157" t="s">
        <v>750</v>
      </c>
      <c r="F28" s="156" t="s">
        <v>133</v>
      </c>
      <c r="G28" s="156" t="s">
        <v>144</v>
      </c>
      <c r="H28" s="156"/>
    </row>
    <row r="29" spans="1:8" ht="15.75" thickBot="1">
      <c r="A29" s="155"/>
      <c r="B29" s="156"/>
      <c r="C29" s="156"/>
      <c r="D29" s="230" t="s">
        <v>751</v>
      </c>
      <c r="E29" s="157" t="s">
        <v>752</v>
      </c>
      <c r="F29" s="156" t="s">
        <v>133</v>
      </c>
      <c r="G29" s="156" t="s">
        <v>144</v>
      </c>
      <c r="H29" s="156"/>
    </row>
    <row r="30" spans="1:8" ht="15.75" thickBot="1">
      <c r="A30" s="153"/>
      <c r="B30" s="147">
        <v>1.7</v>
      </c>
      <c r="C30" s="147" t="s">
        <v>753</v>
      </c>
      <c r="D30" s="229"/>
      <c r="E30" s="148"/>
      <c r="F30" s="148"/>
      <c r="G30" s="147" t="s">
        <v>740</v>
      </c>
      <c r="H30" s="154">
        <f>G31+G32</f>
        <v>215738614.69412175</v>
      </c>
    </row>
    <row r="31" spans="1:8" ht="27" thickBot="1">
      <c r="A31" s="150"/>
      <c r="B31" s="151"/>
      <c r="C31" s="151"/>
      <c r="D31" s="230" t="s">
        <v>754</v>
      </c>
      <c r="E31" s="151" t="s">
        <v>755</v>
      </c>
      <c r="F31" s="151" t="s">
        <v>133</v>
      </c>
      <c r="G31" s="152">
        <v>203117682.25559768</v>
      </c>
      <c r="H31" s="151"/>
    </row>
    <row r="32" spans="1:8" ht="27" thickBot="1">
      <c r="A32" s="150"/>
      <c r="B32" s="151"/>
      <c r="C32" s="151"/>
      <c r="D32" s="230" t="s">
        <v>756</v>
      </c>
      <c r="E32" s="151" t="s">
        <v>757</v>
      </c>
      <c r="F32" s="151" t="s">
        <v>133</v>
      </c>
      <c r="G32" s="152">
        <v>12620932.438524079</v>
      </c>
      <c r="H32" s="151"/>
    </row>
    <row r="33" spans="1:8" ht="27" thickBot="1">
      <c r="A33" s="150"/>
      <c r="B33" s="151"/>
      <c r="C33" s="151"/>
      <c r="D33" s="230" t="s">
        <v>758</v>
      </c>
      <c r="E33" s="151" t="s">
        <v>759</v>
      </c>
      <c r="F33" s="151" t="s">
        <v>133</v>
      </c>
      <c r="G33" s="151" t="s">
        <v>144</v>
      </c>
      <c r="H33" s="151"/>
    </row>
    <row r="34" spans="1:8" ht="27" thickBot="1">
      <c r="A34" s="150"/>
      <c r="B34" s="151"/>
      <c r="C34" s="151"/>
      <c r="D34" s="230" t="s">
        <v>760</v>
      </c>
      <c r="E34" s="151" t="s">
        <v>761</v>
      </c>
      <c r="F34" s="151" t="s">
        <v>133</v>
      </c>
      <c r="G34" s="151" t="s">
        <v>144</v>
      </c>
      <c r="H34" s="151"/>
    </row>
    <row r="35" spans="1:8" ht="15.75" thickBot="1">
      <c r="A35" s="153"/>
      <c r="B35" s="147">
        <v>1.8</v>
      </c>
      <c r="C35" s="147" t="s">
        <v>346</v>
      </c>
      <c r="D35" s="229"/>
      <c r="E35" s="148"/>
      <c r="F35" s="148"/>
      <c r="G35" s="147" t="s">
        <v>762</v>
      </c>
      <c r="H35" s="154">
        <f>G36+G38+G40</f>
        <v>194951165.21820256</v>
      </c>
    </row>
    <row r="36" spans="1:8" ht="27" thickBot="1">
      <c r="A36" s="150"/>
      <c r="B36" s="151"/>
      <c r="C36" s="151"/>
      <c r="D36" s="230" t="s">
        <v>763</v>
      </c>
      <c r="E36" s="151" t="s">
        <v>764</v>
      </c>
      <c r="F36" s="151" t="s">
        <v>133</v>
      </c>
      <c r="G36" s="152">
        <v>1092704.04</v>
      </c>
      <c r="H36" s="151"/>
    </row>
    <row r="37" spans="1:8" ht="27" thickBot="1">
      <c r="A37" s="150"/>
      <c r="B37" s="151"/>
      <c r="C37" s="151"/>
      <c r="D37" s="230" t="s">
        <v>765</v>
      </c>
      <c r="E37" s="151" t="s">
        <v>766</v>
      </c>
      <c r="F37" s="151" t="s">
        <v>133</v>
      </c>
      <c r="G37" s="151" t="s">
        <v>144</v>
      </c>
      <c r="H37" s="151"/>
    </row>
    <row r="38" spans="1:8" ht="27" thickBot="1">
      <c r="A38" s="150"/>
      <c r="B38" s="151"/>
      <c r="C38" s="151"/>
      <c r="D38" s="230" t="s">
        <v>767</v>
      </c>
      <c r="E38" s="151" t="s">
        <v>768</v>
      </c>
      <c r="F38" s="151" t="s">
        <v>133</v>
      </c>
      <c r="G38" s="152">
        <v>24958405.190000001</v>
      </c>
      <c r="H38" s="151"/>
    </row>
    <row r="39" spans="1:8" ht="27" thickBot="1">
      <c r="A39" s="150"/>
      <c r="B39" s="151"/>
      <c r="C39" s="151"/>
      <c r="D39" s="230" t="s">
        <v>769</v>
      </c>
      <c r="E39" s="151" t="s">
        <v>770</v>
      </c>
      <c r="F39" s="151" t="s">
        <v>133</v>
      </c>
      <c r="G39" s="151" t="s">
        <v>144</v>
      </c>
      <c r="H39" s="151"/>
    </row>
    <row r="40" spans="1:8" ht="27" thickBot="1">
      <c r="A40" s="150"/>
      <c r="B40" s="151"/>
      <c r="C40" s="151"/>
      <c r="D40" s="230" t="s">
        <v>771</v>
      </c>
      <c r="E40" s="151" t="s">
        <v>735</v>
      </c>
      <c r="F40" s="151" t="s">
        <v>133</v>
      </c>
      <c r="G40" s="152">
        <v>168900055.98820257</v>
      </c>
      <c r="H40" s="151"/>
    </row>
    <row r="41" spans="1:8" ht="15.75" thickBot="1">
      <c r="A41" s="158">
        <v>2</v>
      </c>
      <c r="B41" s="141" t="s">
        <v>772</v>
      </c>
      <c r="C41" s="160">
        <f>H42+H49+H57+H63+H68+H75+H85</f>
        <v>778586749.10810399</v>
      </c>
      <c r="D41" s="228"/>
      <c r="E41" s="159"/>
      <c r="F41" s="159"/>
      <c r="G41" s="160"/>
      <c r="H41" s="161" t="s">
        <v>773</v>
      </c>
    </row>
    <row r="42" spans="1:8" ht="15.75" thickBot="1">
      <c r="A42" s="153"/>
      <c r="B42" s="147">
        <v>2.1</v>
      </c>
      <c r="C42" s="147" t="s">
        <v>774</v>
      </c>
      <c r="D42" s="229"/>
      <c r="E42" s="147"/>
      <c r="F42" s="147"/>
      <c r="G42" s="147" t="s">
        <v>775</v>
      </c>
      <c r="H42" s="154">
        <f>G43+G47</f>
        <v>7670666.0800000001</v>
      </c>
    </row>
    <row r="43" spans="1:8" ht="15.75" thickBot="1">
      <c r="A43" s="155"/>
      <c r="B43" s="156"/>
      <c r="C43" s="156"/>
      <c r="D43" s="230" t="s">
        <v>776</v>
      </c>
      <c r="E43" s="156" t="s">
        <v>777</v>
      </c>
      <c r="F43" s="156" t="s">
        <v>133</v>
      </c>
      <c r="G43" s="237">
        <v>867716.11</v>
      </c>
      <c r="H43" s="156"/>
    </row>
    <row r="44" spans="1:8" ht="15.75" thickBot="1">
      <c r="A44" s="155"/>
      <c r="B44" s="156"/>
      <c r="C44" s="156"/>
      <c r="D44" s="230" t="s">
        <v>778</v>
      </c>
      <c r="E44" s="156" t="s">
        <v>779</v>
      </c>
      <c r="F44" s="156" t="s">
        <v>133</v>
      </c>
      <c r="G44" s="151" t="s">
        <v>144</v>
      </c>
      <c r="H44" s="156"/>
    </row>
    <row r="45" spans="1:8" ht="27" thickBot="1">
      <c r="A45" s="150"/>
      <c r="B45" s="151"/>
      <c r="C45" s="151"/>
      <c r="D45" s="230" t="s">
        <v>780</v>
      </c>
      <c r="E45" s="151" t="s">
        <v>781</v>
      </c>
      <c r="F45" s="151" t="s">
        <v>133</v>
      </c>
      <c r="G45" s="151" t="s">
        <v>144</v>
      </c>
      <c r="H45" s="151"/>
    </row>
    <row r="46" spans="1:8" ht="27" thickBot="1">
      <c r="A46" s="150"/>
      <c r="B46" s="151"/>
      <c r="C46" s="151"/>
      <c r="D46" s="230" t="s">
        <v>782</v>
      </c>
      <c r="E46" s="151" t="s">
        <v>783</v>
      </c>
      <c r="F46" s="151" t="s">
        <v>133</v>
      </c>
      <c r="G46" s="151" t="s">
        <v>144</v>
      </c>
      <c r="H46" s="151"/>
    </row>
    <row r="47" spans="1:8" ht="27" thickBot="1">
      <c r="A47" s="150"/>
      <c r="B47" s="151"/>
      <c r="C47" s="151"/>
      <c r="D47" s="230" t="s">
        <v>784</v>
      </c>
      <c r="E47" s="151" t="s">
        <v>785</v>
      </c>
      <c r="F47" s="151" t="s">
        <v>133</v>
      </c>
      <c r="G47" s="236">
        <v>6802949.9699999997</v>
      </c>
      <c r="H47" s="151"/>
    </row>
    <row r="48" spans="1:8" ht="27" thickBot="1">
      <c r="A48" s="150"/>
      <c r="B48" s="151"/>
      <c r="C48" s="151"/>
      <c r="D48" s="230" t="s">
        <v>1144</v>
      </c>
      <c r="E48" s="151" t="s">
        <v>786</v>
      </c>
      <c r="F48" s="151" t="s">
        <v>133</v>
      </c>
      <c r="G48" s="151" t="s">
        <v>144</v>
      </c>
      <c r="H48" s="151"/>
    </row>
    <row r="49" spans="1:8" ht="15.75" thickBot="1">
      <c r="A49" s="153"/>
      <c r="B49" s="147">
        <v>2.2000000000000002</v>
      </c>
      <c r="C49" s="147" t="s">
        <v>787</v>
      </c>
      <c r="D49" s="229"/>
      <c r="E49" s="148"/>
      <c r="F49" s="148"/>
      <c r="G49" s="147" t="s">
        <v>788</v>
      </c>
      <c r="H49" s="154">
        <f>G50+G51+G52+G53+G54+G55</f>
        <v>608246600.79919016</v>
      </c>
    </row>
    <row r="50" spans="1:8" ht="27" thickBot="1">
      <c r="A50" s="150"/>
      <c r="B50" s="151"/>
      <c r="C50" s="151"/>
      <c r="D50" s="230" t="s">
        <v>789</v>
      </c>
      <c r="E50" s="151" t="s">
        <v>790</v>
      </c>
      <c r="F50" s="151" t="s">
        <v>133</v>
      </c>
      <c r="G50" s="152">
        <v>42872962.590000004</v>
      </c>
      <c r="H50" s="151"/>
    </row>
    <row r="51" spans="1:8" ht="27" thickBot="1">
      <c r="A51" s="150"/>
      <c r="B51" s="151"/>
      <c r="C51" s="151"/>
      <c r="D51" s="230" t="s">
        <v>791</v>
      </c>
      <c r="E51" s="151" t="s">
        <v>792</v>
      </c>
      <c r="F51" s="151" t="s">
        <v>133</v>
      </c>
      <c r="G51" s="152">
        <v>258526052.3829571</v>
      </c>
      <c r="H51" s="151"/>
    </row>
    <row r="52" spans="1:8" ht="27" thickBot="1">
      <c r="A52" s="150"/>
      <c r="B52" s="151"/>
      <c r="C52" s="151"/>
      <c r="D52" s="230" t="s">
        <v>793</v>
      </c>
      <c r="E52" s="151" t="s">
        <v>794</v>
      </c>
      <c r="F52" s="151" t="s">
        <v>133</v>
      </c>
      <c r="G52" s="152">
        <v>101294662.04653305</v>
      </c>
      <c r="H52" s="151"/>
    </row>
    <row r="53" spans="1:8" ht="27" thickBot="1">
      <c r="A53" s="150"/>
      <c r="B53" s="151"/>
      <c r="C53" s="151"/>
      <c r="D53" s="230" t="s">
        <v>795</v>
      </c>
      <c r="E53" s="151" t="s">
        <v>796</v>
      </c>
      <c r="F53" s="151" t="s">
        <v>133</v>
      </c>
      <c r="G53" s="152">
        <v>105933413.68000001</v>
      </c>
      <c r="H53" s="151"/>
    </row>
    <row r="54" spans="1:8" ht="27" thickBot="1">
      <c r="A54" s="150"/>
      <c r="B54" s="151"/>
      <c r="C54" s="151"/>
      <c r="D54" s="230" t="s">
        <v>797</v>
      </c>
      <c r="E54" s="151" t="s">
        <v>798</v>
      </c>
      <c r="F54" s="151" t="s">
        <v>133</v>
      </c>
      <c r="G54" s="152">
        <v>250000</v>
      </c>
      <c r="H54" s="151"/>
    </row>
    <row r="55" spans="1:8" ht="27" thickBot="1">
      <c r="A55" s="150"/>
      <c r="B55" s="151"/>
      <c r="C55" s="151"/>
      <c r="D55" s="230" t="s">
        <v>799</v>
      </c>
      <c r="E55" s="151" t="s">
        <v>800</v>
      </c>
      <c r="F55" s="151" t="s">
        <v>133</v>
      </c>
      <c r="G55" s="152">
        <v>99369510.099700004</v>
      </c>
      <c r="H55" s="151"/>
    </row>
    <row r="56" spans="1:8" ht="27" thickBot="1">
      <c r="A56" s="150"/>
      <c r="B56" s="151"/>
      <c r="C56" s="151"/>
      <c r="D56" s="230" t="s">
        <v>801</v>
      </c>
      <c r="E56" s="151" t="s">
        <v>802</v>
      </c>
      <c r="F56" s="151" t="s">
        <v>133</v>
      </c>
      <c r="G56" s="151" t="s">
        <v>144</v>
      </c>
      <c r="H56" s="151"/>
    </row>
    <row r="57" spans="1:8" ht="15.75" thickBot="1">
      <c r="A57" s="153"/>
      <c r="B57" s="147">
        <v>2.2999999999999998</v>
      </c>
      <c r="C57" s="147" t="s">
        <v>803</v>
      </c>
      <c r="D57" s="229"/>
      <c r="E57" s="148"/>
      <c r="F57" s="148"/>
      <c r="G57" s="147" t="s">
        <v>804</v>
      </c>
      <c r="H57" s="154">
        <f>G59</f>
        <v>79095182.445059955</v>
      </c>
    </row>
    <row r="58" spans="1:8" ht="27" thickBot="1">
      <c r="A58" s="150"/>
      <c r="B58" s="151"/>
      <c r="C58" s="151"/>
      <c r="D58" s="230" t="s">
        <v>805</v>
      </c>
      <c r="E58" s="151" t="s">
        <v>806</v>
      </c>
      <c r="F58" s="151" t="s">
        <v>133</v>
      </c>
      <c r="G58" s="151" t="s">
        <v>144</v>
      </c>
      <c r="H58" s="151"/>
    </row>
    <row r="59" spans="1:8" ht="27" thickBot="1">
      <c r="A59" s="150"/>
      <c r="B59" s="151"/>
      <c r="C59" s="151"/>
      <c r="D59" s="230" t="s">
        <v>807</v>
      </c>
      <c r="E59" s="151" t="s">
        <v>808</v>
      </c>
      <c r="F59" s="151" t="s">
        <v>133</v>
      </c>
      <c r="G59" s="152">
        <v>79095182.445059955</v>
      </c>
      <c r="H59" s="151"/>
    </row>
    <row r="60" spans="1:8" ht="27" thickBot="1">
      <c r="A60" s="150"/>
      <c r="B60" s="151"/>
      <c r="C60" s="151"/>
      <c r="D60" s="230" t="s">
        <v>809</v>
      </c>
      <c r="E60" s="151" t="s">
        <v>810</v>
      </c>
      <c r="F60" s="151" t="s">
        <v>133</v>
      </c>
      <c r="G60" s="151" t="s">
        <v>144</v>
      </c>
      <c r="H60" s="151"/>
    </row>
    <row r="61" spans="1:8" ht="27" thickBot="1">
      <c r="A61" s="150"/>
      <c r="B61" s="151"/>
      <c r="C61" s="151"/>
      <c r="D61" s="230" t="s">
        <v>811</v>
      </c>
      <c r="E61" s="151" t="s">
        <v>812</v>
      </c>
      <c r="F61" s="151" t="s">
        <v>133</v>
      </c>
      <c r="G61" s="151" t="s">
        <v>144</v>
      </c>
      <c r="H61" s="151"/>
    </row>
    <row r="62" spans="1:8" ht="26.25">
      <c r="A62" s="162"/>
      <c r="B62" s="162"/>
      <c r="C62" s="162"/>
      <c r="D62" s="232" t="s">
        <v>813</v>
      </c>
      <c r="E62" s="163" t="s">
        <v>814</v>
      </c>
      <c r="F62" s="162" t="s">
        <v>133</v>
      </c>
      <c r="G62" s="162" t="s">
        <v>144</v>
      </c>
      <c r="H62" s="162"/>
    </row>
    <row r="63" spans="1:8" ht="15.75" thickBot="1">
      <c r="A63" s="153"/>
      <c r="B63" s="147">
        <v>2.4</v>
      </c>
      <c r="C63" s="147" t="s">
        <v>815</v>
      </c>
      <c r="D63" s="229"/>
      <c r="E63" s="148"/>
      <c r="F63" s="148"/>
      <c r="G63" s="147" t="s">
        <v>816</v>
      </c>
      <c r="H63" s="154">
        <f>G64</f>
        <v>11918939.84</v>
      </c>
    </row>
    <row r="64" spans="1:8" ht="27" thickBot="1">
      <c r="A64" s="150"/>
      <c r="B64" s="151"/>
      <c r="C64" s="151"/>
      <c r="D64" s="230" t="s">
        <v>817</v>
      </c>
      <c r="E64" s="151" t="s">
        <v>818</v>
      </c>
      <c r="F64" s="151" t="s">
        <v>133</v>
      </c>
      <c r="G64" s="236">
        <v>11918939.84</v>
      </c>
      <c r="H64" s="151"/>
    </row>
    <row r="65" spans="1:8" ht="27" thickBot="1">
      <c r="A65" s="150"/>
      <c r="B65" s="151"/>
      <c r="C65" s="151"/>
      <c r="D65" s="230" t="s">
        <v>819</v>
      </c>
      <c r="E65" s="151" t="s">
        <v>820</v>
      </c>
      <c r="F65" s="151" t="s">
        <v>133</v>
      </c>
      <c r="G65" s="151" t="s">
        <v>144</v>
      </c>
      <c r="H65" s="151"/>
    </row>
    <row r="66" spans="1:8" ht="27" thickBot="1">
      <c r="A66" s="150"/>
      <c r="B66" s="151"/>
      <c r="C66" s="151"/>
      <c r="D66" s="230" t="s">
        <v>821</v>
      </c>
      <c r="E66" s="151" t="s">
        <v>822</v>
      </c>
      <c r="F66" s="151" t="s">
        <v>133</v>
      </c>
      <c r="G66" s="151" t="s">
        <v>144</v>
      </c>
      <c r="H66" s="151"/>
    </row>
    <row r="67" spans="1:8" ht="27" thickBot="1">
      <c r="A67" s="150"/>
      <c r="B67" s="151"/>
      <c r="C67" s="151"/>
      <c r="D67" s="230" t="s">
        <v>823</v>
      </c>
      <c r="E67" s="151" t="s">
        <v>824</v>
      </c>
      <c r="F67" s="151" t="s">
        <v>133</v>
      </c>
      <c r="G67" s="151" t="s">
        <v>144</v>
      </c>
      <c r="H67" s="151"/>
    </row>
    <row r="68" spans="1:8" ht="15.75" thickBot="1">
      <c r="A68" s="153"/>
      <c r="B68" s="147">
        <v>2.5</v>
      </c>
      <c r="C68" s="147" t="s">
        <v>825</v>
      </c>
      <c r="D68" s="229"/>
      <c r="E68" s="148"/>
      <c r="F68" s="148"/>
      <c r="G68" s="147" t="s">
        <v>826</v>
      </c>
      <c r="H68" s="154">
        <f>G69</f>
        <v>37492994.829999998</v>
      </c>
    </row>
    <row r="69" spans="1:8" ht="27" thickBot="1">
      <c r="A69" s="150"/>
      <c r="B69" s="151"/>
      <c r="C69" s="151"/>
      <c r="D69" s="230" t="s">
        <v>827</v>
      </c>
      <c r="E69" s="151" t="s">
        <v>828</v>
      </c>
      <c r="F69" s="151" t="s">
        <v>133</v>
      </c>
      <c r="G69" s="152">
        <v>37492994.829999998</v>
      </c>
      <c r="H69" s="151"/>
    </row>
    <row r="70" spans="1:8" ht="27" thickBot="1">
      <c r="A70" s="150"/>
      <c r="B70" s="151"/>
      <c r="C70" s="151"/>
      <c r="D70" s="230" t="s">
        <v>829</v>
      </c>
      <c r="E70" s="151" t="s">
        <v>830</v>
      </c>
      <c r="F70" s="151" t="s">
        <v>133</v>
      </c>
      <c r="G70" s="151" t="s">
        <v>144</v>
      </c>
      <c r="H70" s="151"/>
    </row>
    <row r="71" spans="1:8" ht="27" thickBot="1">
      <c r="A71" s="150"/>
      <c r="B71" s="151"/>
      <c r="C71" s="151"/>
      <c r="D71" s="230" t="s">
        <v>831</v>
      </c>
      <c r="E71" s="151" t="s">
        <v>832</v>
      </c>
      <c r="F71" s="151" t="s">
        <v>133</v>
      </c>
      <c r="G71" s="151" t="s">
        <v>144</v>
      </c>
      <c r="H71" s="151"/>
    </row>
    <row r="72" spans="1:8" ht="27" thickBot="1">
      <c r="A72" s="150"/>
      <c r="B72" s="151"/>
      <c r="C72" s="151"/>
      <c r="D72" s="230" t="s">
        <v>833</v>
      </c>
      <c r="E72" s="151" t="s">
        <v>834</v>
      </c>
      <c r="F72" s="151" t="s">
        <v>133</v>
      </c>
      <c r="G72" s="151" t="s">
        <v>144</v>
      </c>
      <c r="H72" s="151"/>
    </row>
    <row r="73" spans="1:8" ht="27" thickBot="1">
      <c r="A73" s="150"/>
      <c r="B73" s="151"/>
      <c r="C73" s="151"/>
      <c r="D73" s="230" t="s">
        <v>835</v>
      </c>
      <c r="E73" s="151" t="s">
        <v>836</v>
      </c>
      <c r="F73" s="151" t="s">
        <v>133</v>
      </c>
      <c r="G73" s="151" t="s">
        <v>144</v>
      </c>
      <c r="H73" s="151"/>
    </row>
    <row r="74" spans="1:8" ht="27" thickBot="1">
      <c r="A74" s="150"/>
      <c r="B74" s="151"/>
      <c r="C74" s="151"/>
      <c r="D74" s="230" t="s">
        <v>837</v>
      </c>
      <c r="E74" s="151" t="s">
        <v>838</v>
      </c>
      <c r="F74" s="151" t="s">
        <v>133</v>
      </c>
      <c r="G74" s="151" t="s">
        <v>144</v>
      </c>
      <c r="H74" s="151"/>
    </row>
    <row r="75" spans="1:8" ht="15.75" thickBot="1">
      <c r="A75" s="153"/>
      <c r="B75" s="147">
        <v>2.6</v>
      </c>
      <c r="C75" s="147" t="s">
        <v>839</v>
      </c>
      <c r="D75" s="229"/>
      <c r="E75" s="148"/>
      <c r="F75" s="148"/>
      <c r="G75" s="147" t="s">
        <v>840</v>
      </c>
      <c r="H75" s="154">
        <f>G82+G83</f>
        <v>34162365.113853723</v>
      </c>
    </row>
    <row r="76" spans="1:8" ht="27" thickBot="1">
      <c r="A76" s="150"/>
      <c r="B76" s="151"/>
      <c r="C76" s="151"/>
      <c r="D76" s="230" t="s">
        <v>841</v>
      </c>
      <c r="E76" s="151" t="s">
        <v>842</v>
      </c>
      <c r="F76" s="151" t="s">
        <v>133</v>
      </c>
      <c r="G76" s="151" t="s">
        <v>144</v>
      </c>
      <c r="H76" s="151"/>
    </row>
    <row r="77" spans="1:8" ht="27" thickBot="1">
      <c r="A77" s="150"/>
      <c r="B77" s="151"/>
      <c r="C77" s="151"/>
      <c r="D77" s="230" t="s">
        <v>843</v>
      </c>
      <c r="E77" s="151" t="s">
        <v>844</v>
      </c>
      <c r="F77" s="151" t="s">
        <v>133</v>
      </c>
      <c r="G77" s="151" t="s">
        <v>144</v>
      </c>
      <c r="H77" s="151"/>
    </row>
    <row r="78" spans="1:8" ht="27" thickBot="1">
      <c r="A78" s="150"/>
      <c r="B78" s="151"/>
      <c r="C78" s="151"/>
      <c r="D78" s="230" t="s">
        <v>845</v>
      </c>
      <c r="E78" s="151" t="s">
        <v>846</v>
      </c>
      <c r="F78" s="151" t="s">
        <v>133</v>
      </c>
      <c r="G78" s="151" t="s">
        <v>144</v>
      </c>
      <c r="H78" s="151"/>
    </row>
    <row r="79" spans="1:8" ht="27" thickBot="1">
      <c r="A79" s="150"/>
      <c r="B79" s="151"/>
      <c r="C79" s="151"/>
      <c r="D79" s="230" t="s">
        <v>847</v>
      </c>
      <c r="E79" s="151" t="s">
        <v>848</v>
      </c>
      <c r="F79" s="151" t="s">
        <v>133</v>
      </c>
      <c r="G79" s="151" t="s">
        <v>144</v>
      </c>
      <c r="H79" s="151"/>
    </row>
    <row r="80" spans="1:8" ht="27" thickBot="1">
      <c r="A80" s="150"/>
      <c r="B80" s="151"/>
      <c r="C80" s="151"/>
      <c r="D80" s="230" t="s">
        <v>849</v>
      </c>
      <c r="E80" s="151" t="s">
        <v>850</v>
      </c>
      <c r="F80" s="151" t="s">
        <v>133</v>
      </c>
      <c r="G80" s="151" t="s">
        <v>144</v>
      </c>
      <c r="H80" s="151"/>
    </row>
    <row r="81" spans="1:8" ht="27" thickBot="1">
      <c r="A81" s="150"/>
      <c r="B81" s="151"/>
      <c r="C81" s="151"/>
      <c r="D81" s="230" t="s">
        <v>851</v>
      </c>
      <c r="E81" s="151" t="s">
        <v>852</v>
      </c>
      <c r="F81" s="151" t="s">
        <v>133</v>
      </c>
      <c r="G81" s="151" t="s">
        <v>144</v>
      </c>
      <c r="H81" s="151"/>
    </row>
    <row r="82" spans="1:8" ht="27" thickBot="1">
      <c r="A82" s="150"/>
      <c r="B82" s="151"/>
      <c r="C82" s="151"/>
      <c r="D82" s="230" t="s">
        <v>853</v>
      </c>
      <c r="E82" s="151" t="s">
        <v>854</v>
      </c>
      <c r="F82" s="151" t="s">
        <v>133</v>
      </c>
      <c r="G82" s="236">
        <v>20000</v>
      </c>
      <c r="H82" s="151"/>
    </row>
    <row r="83" spans="1:8" ht="27" thickBot="1">
      <c r="A83" s="150"/>
      <c r="B83" s="151"/>
      <c r="C83" s="151"/>
      <c r="D83" s="230" t="s">
        <v>855</v>
      </c>
      <c r="E83" s="151" t="s">
        <v>856</v>
      </c>
      <c r="F83" s="151" t="s">
        <v>133</v>
      </c>
      <c r="G83" s="152">
        <v>34142365.113853723</v>
      </c>
      <c r="H83" s="151"/>
    </row>
    <row r="84" spans="1:8" ht="27" thickBot="1">
      <c r="A84" s="150"/>
      <c r="B84" s="151"/>
      <c r="C84" s="151"/>
      <c r="D84" s="230" t="s">
        <v>857</v>
      </c>
      <c r="E84" s="151" t="s">
        <v>858</v>
      </c>
      <c r="F84" s="151" t="s">
        <v>133</v>
      </c>
      <c r="G84" s="151" t="s">
        <v>144</v>
      </c>
      <c r="H84" s="151"/>
    </row>
    <row r="85" spans="1:8" ht="15.75" thickBot="1">
      <c r="A85" s="153"/>
      <c r="B85" s="147">
        <v>2.7</v>
      </c>
      <c r="C85" s="147" t="s">
        <v>859</v>
      </c>
      <c r="D85" s="229"/>
      <c r="E85" s="148"/>
      <c r="F85" s="148"/>
      <c r="G85" s="147" t="s">
        <v>860</v>
      </c>
      <c r="H85" s="154"/>
    </row>
    <row r="86" spans="1:8" ht="27" thickBot="1">
      <c r="A86" s="150"/>
      <c r="B86" s="151"/>
      <c r="C86" s="151"/>
      <c r="D86" s="230" t="s">
        <v>861</v>
      </c>
      <c r="E86" s="151" t="s">
        <v>862</v>
      </c>
      <c r="F86" s="151" t="s">
        <v>133</v>
      </c>
      <c r="G86" s="152"/>
      <c r="H86" s="151"/>
    </row>
    <row r="87" spans="1:8" ht="15.75" thickBot="1">
      <c r="A87" s="158">
        <v>3</v>
      </c>
      <c r="B87" s="141" t="s">
        <v>863</v>
      </c>
      <c r="C87" s="160">
        <f>H88+H91+H98+H105+H109+H116+H118+H121+H126</f>
        <v>48731502.972578555</v>
      </c>
      <c r="D87" s="228"/>
      <c r="E87" s="159"/>
      <c r="F87" s="159"/>
      <c r="G87" s="160"/>
      <c r="H87" s="161" t="s">
        <v>864</v>
      </c>
    </row>
    <row r="88" spans="1:8" ht="15.75" thickBot="1">
      <c r="A88" s="153"/>
      <c r="B88" s="147">
        <v>3.1</v>
      </c>
      <c r="C88" s="147" t="s">
        <v>865</v>
      </c>
      <c r="D88" s="229"/>
      <c r="E88" s="147"/>
      <c r="F88" s="147"/>
      <c r="G88" s="147" t="s">
        <v>866</v>
      </c>
      <c r="H88" s="154">
        <f>G89+G90</f>
        <v>48151660.972578555</v>
      </c>
    </row>
    <row r="89" spans="1:8" ht="27" thickBot="1">
      <c r="A89" s="150"/>
      <c r="B89" s="151"/>
      <c r="C89" s="151"/>
      <c r="D89" s="230" t="s">
        <v>867</v>
      </c>
      <c r="E89" s="151" t="s">
        <v>865</v>
      </c>
      <c r="F89" s="151" t="s">
        <v>133</v>
      </c>
      <c r="G89" s="152">
        <v>46703160.972578555</v>
      </c>
      <c r="H89" s="151"/>
    </row>
    <row r="90" spans="1:8" ht="27" thickBot="1">
      <c r="A90" s="150"/>
      <c r="B90" s="151"/>
      <c r="C90" s="151"/>
      <c r="D90" s="230" t="s">
        <v>868</v>
      </c>
      <c r="E90" s="151" t="s">
        <v>869</v>
      </c>
      <c r="F90" s="151" t="s">
        <v>133</v>
      </c>
      <c r="G90" s="152">
        <v>1448500</v>
      </c>
      <c r="H90" s="151"/>
    </row>
    <row r="91" spans="1:8" ht="15.75" thickBot="1">
      <c r="A91" s="153"/>
      <c r="B91" s="147">
        <v>3.2</v>
      </c>
      <c r="C91" s="147" t="s">
        <v>870</v>
      </c>
      <c r="D91" s="229"/>
      <c r="E91" s="148"/>
      <c r="F91" s="148"/>
      <c r="G91" s="147" t="s">
        <v>871</v>
      </c>
      <c r="H91" s="154"/>
    </row>
    <row r="92" spans="1:8" ht="27" thickBot="1">
      <c r="A92" s="150"/>
      <c r="B92" s="151"/>
      <c r="C92" s="151"/>
      <c r="D92" s="230" t="s">
        <v>872</v>
      </c>
      <c r="E92" s="151" t="s">
        <v>873</v>
      </c>
      <c r="F92" s="151" t="s">
        <v>133</v>
      </c>
      <c r="G92" s="151" t="s">
        <v>144</v>
      </c>
      <c r="H92" s="151"/>
    </row>
    <row r="93" spans="1:8" ht="27" thickBot="1">
      <c r="A93" s="150"/>
      <c r="B93" s="151"/>
      <c r="C93" s="151"/>
      <c r="D93" s="230" t="s">
        <v>874</v>
      </c>
      <c r="E93" s="151" t="s">
        <v>875</v>
      </c>
      <c r="F93" s="151" t="s">
        <v>133</v>
      </c>
      <c r="G93" s="151" t="s">
        <v>144</v>
      </c>
      <c r="H93" s="151"/>
    </row>
    <row r="94" spans="1:8" ht="27" thickBot="1">
      <c r="A94" s="150"/>
      <c r="B94" s="151"/>
      <c r="C94" s="151"/>
      <c r="D94" s="230" t="s">
        <v>876</v>
      </c>
      <c r="E94" s="151" t="s">
        <v>877</v>
      </c>
      <c r="F94" s="151" t="s">
        <v>133</v>
      </c>
      <c r="G94" s="151" t="s">
        <v>144</v>
      </c>
      <c r="H94" s="151"/>
    </row>
    <row r="95" spans="1:8" ht="27" thickBot="1">
      <c r="A95" s="150"/>
      <c r="B95" s="151"/>
      <c r="C95" s="151"/>
      <c r="D95" s="230" t="s">
        <v>878</v>
      </c>
      <c r="E95" s="151" t="s">
        <v>879</v>
      </c>
      <c r="F95" s="151" t="s">
        <v>133</v>
      </c>
      <c r="G95" s="151" t="s">
        <v>144</v>
      </c>
      <c r="H95" s="151"/>
    </row>
    <row r="96" spans="1:8" ht="27" thickBot="1">
      <c r="A96" s="150"/>
      <c r="B96" s="151"/>
      <c r="C96" s="151"/>
      <c r="D96" s="230" t="s">
        <v>880</v>
      </c>
      <c r="E96" s="151" t="s">
        <v>881</v>
      </c>
      <c r="F96" s="151" t="s">
        <v>133</v>
      </c>
      <c r="G96" s="151" t="s">
        <v>144</v>
      </c>
      <c r="H96" s="151"/>
    </row>
    <row r="97" spans="1:8" ht="27" thickBot="1">
      <c r="A97" s="150"/>
      <c r="B97" s="151"/>
      <c r="C97" s="151"/>
      <c r="D97" s="230" t="s">
        <v>882</v>
      </c>
      <c r="E97" s="151" t="s">
        <v>883</v>
      </c>
      <c r="F97" s="151" t="s">
        <v>133</v>
      </c>
      <c r="G97" s="151" t="s">
        <v>144</v>
      </c>
      <c r="H97" s="151"/>
    </row>
    <row r="98" spans="1:8" ht="15.75" thickBot="1">
      <c r="A98" s="153"/>
      <c r="B98" s="147">
        <v>3.3</v>
      </c>
      <c r="C98" s="147" t="s">
        <v>884</v>
      </c>
      <c r="D98" s="231"/>
      <c r="E98" s="147"/>
      <c r="F98" s="147"/>
      <c r="G98" s="147" t="s">
        <v>885</v>
      </c>
      <c r="H98" s="147"/>
    </row>
    <row r="99" spans="1:8" ht="15.75" thickBot="1">
      <c r="A99" s="155"/>
      <c r="B99" s="156"/>
      <c r="C99" s="156"/>
      <c r="D99" s="230" t="s">
        <v>886</v>
      </c>
      <c r="E99" s="156" t="s">
        <v>887</v>
      </c>
      <c r="F99" s="156" t="s">
        <v>133</v>
      </c>
      <c r="G99" s="156" t="s">
        <v>144</v>
      </c>
      <c r="H99" s="156"/>
    </row>
    <row r="100" spans="1:8" ht="15.75" thickBot="1">
      <c r="A100" s="155"/>
      <c r="B100" s="156"/>
      <c r="C100" s="156"/>
      <c r="D100" s="230" t="s">
        <v>888</v>
      </c>
      <c r="E100" s="156" t="s">
        <v>889</v>
      </c>
      <c r="F100" s="156" t="s">
        <v>133</v>
      </c>
      <c r="G100" s="156" t="s">
        <v>144</v>
      </c>
      <c r="H100" s="156"/>
    </row>
    <row r="101" spans="1:8" ht="15.75" thickBot="1">
      <c r="A101" s="155"/>
      <c r="B101" s="156"/>
      <c r="C101" s="156"/>
      <c r="D101" s="230" t="s">
        <v>890</v>
      </c>
      <c r="E101" s="156" t="s">
        <v>891</v>
      </c>
      <c r="F101" s="156" t="s">
        <v>133</v>
      </c>
      <c r="G101" s="156" t="s">
        <v>144</v>
      </c>
      <c r="H101" s="156"/>
    </row>
    <row r="102" spans="1:8" ht="15.75" thickBot="1">
      <c r="A102" s="155"/>
      <c r="B102" s="156"/>
      <c r="C102" s="156"/>
      <c r="D102" s="230" t="s">
        <v>892</v>
      </c>
      <c r="E102" s="156" t="s">
        <v>893</v>
      </c>
      <c r="F102" s="156" t="s">
        <v>133</v>
      </c>
      <c r="G102" s="156" t="s">
        <v>144</v>
      </c>
      <c r="H102" s="156"/>
    </row>
    <row r="103" spans="1:8" ht="15.75" thickBot="1">
      <c r="A103" s="155"/>
      <c r="B103" s="156"/>
      <c r="C103" s="156"/>
      <c r="D103" s="230" t="s">
        <v>894</v>
      </c>
      <c r="E103" s="156" t="s">
        <v>895</v>
      </c>
      <c r="F103" s="156" t="s">
        <v>133</v>
      </c>
      <c r="G103" s="156" t="s">
        <v>144</v>
      </c>
      <c r="H103" s="156"/>
    </row>
    <row r="104" spans="1:8" ht="15.75" thickBot="1">
      <c r="A104" s="155"/>
      <c r="B104" s="156"/>
      <c r="C104" s="156"/>
      <c r="D104" s="230" t="s">
        <v>896</v>
      </c>
      <c r="E104" s="156" t="s">
        <v>897</v>
      </c>
      <c r="F104" s="156" t="s">
        <v>133</v>
      </c>
      <c r="G104" s="156" t="s">
        <v>144</v>
      </c>
      <c r="H104" s="156"/>
    </row>
    <row r="105" spans="1:8" ht="24" customHeight="1">
      <c r="A105" s="164"/>
      <c r="B105" s="164">
        <v>3.4</v>
      </c>
      <c r="C105" s="164" t="s">
        <v>898</v>
      </c>
      <c r="D105" s="233"/>
      <c r="E105" s="164"/>
      <c r="F105" s="164"/>
      <c r="G105" s="165" t="s">
        <v>1145</v>
      </c>
      <c r="H105" s="166"/>
    </row>
    <row r="106" spans="1:8" ht="15.75" thickBot="1">
      <c r="A106" s="155"/>
      <c r="B106" s="156"/>
      <c r="C106" s="156"/>
      <c r="D106" s="230" t="s">
        <v>900</v>
      </c>
      <c r="E106" s="156" t="s">
        <v>901</v>
      </c>
      <c r="F106" s="156" t="s">
        <v>133</v>
      </c>
      <c r="G106" s="156" t="s">
        <v>144</v>
      </c>
      <c r="H106" s="156"/>
    </row>
    <row r="107" spans="1:8" ht="15.75" thickBot="1">
      <c r="A107" s="155"/>
      <c r="B107" s="156"/>
      <c r="C107" s="156"/>
      <c r="D107" s="230" t="s">
        <v>902</v>
      </c>
      <c r="E107" s="156" t="s">
        <v>899</v>
      </c>
      <c r="F107" s="156" t="s">
        <v>133</v>
      </c>
      <c r="G107" s="156" t="s">
        <v>144</v>
      </c>
      <c r="H107" s="156"/>
    </row>
    <row r="108" spans="1:8" ht="15.75" thickBot="1">
      <c r="A108" s="155"/>
      <c r="B108" s="156"/>
      <c r="C108" s="156"/>
      <c r="D108" s="230" t="s">
        <v>903</v>
      </c>
      <c r="E108" s="156" t="s">
        <v>904</v>
      </c>
      <c r="F108" s="156" t="s">
        <v>133</v>
      </c>
      <c r="G108" s="156" t="s">
        <v>144</v>
      </c>
      <c r="H108" s="156"/>
    </row>
    <row r="109" spans="1:8" ht="15.75" thickBot="1">
      <c r="A109" s="167"/>
      <c r="B109" s="147">
        <v>3.5</v>
      </c>
      <c r="C109" s="147" t="s">
        <v>905</v>
      </c>
      <c r="D109" s="231"/>
      <c r="E109" s="147"/>
      <c r="F109" s="147"/>
      <c r="G109" s="147" t="s">
        <v>906</v>
      </c>
      <c r="H109" s="147"/>
    </row>
    <row r="110" spans="1:8" ht="15.75" thickBot="1">
      <c r="A110" s="155"/>
      <c r="B110" s="156"/>
      <c r="C110" s="156"/>
      <c r="D110" s="230" t="s">
        <v>907</v>
      </c>
      <c r="E110" s="156" t="s">
        <v>908</v>
      </c>
      <c r="F110" s="156" t="s">
        <v>133</v>
      </c>
      <c r="G110" s="156" t="s">
        <v>144</v>
      </c>
      <c r="H110" s="156"/>
    </row>
    <row r="111" spans="1:8" ht="15.75" thickBot="1">
      <c r="A111" s="155"/>
      <c r="B111" s="156"/>
      <c r="C111" s="156"/>
      <c r="D111" s="230" t="s">
        <v>909</v>
      </c>
      <c r="E111" s="156" t="s">
        <v>910</v>
      </c>
      <c r="F111" s="156" t="s">
        <v>133</v>
      </c>
      <c r="G111" s="156" t="s">
        <v>144</v>
      </c>
      <c r="H111" s="156"/>
    </row>
    <row r="112" spans="1:8" ht="15.75" thickBot="1">
      <c r="A112" s="155"/>
      <c r="B112" s="156"/>
      <c r="C112" s="156"/>
      <c r="D112" s="230" t="s">
        <v>911</v>
      </c>
      <c r="E112" s="156" t="s">
        <v>912</v>
      </c>
      <c r="F112" s="156" t="s">
        <v>133</v>
      </c>
      <c r="G112" s="156" t="s">
        <v>144</v>
      </c>
      <c r="H112" s="156"/>
    </row>
    <row r="113" spans="1:8" ht="15.75" thickBot="1">
      <c r="A113" s="155"/>
      <c r="B113" s="156"/>
      <c r="C113" s="156"/>
      <c r="D113" s="230" t="s">
        <v>913</v>
      </c>
      <c r="E113" s="156" t="s">
        <v>914</v>
      </c>
      <c r="F113" s="156" t="s">
        <v>133</v>
      </c>
      <c r="G113" s="156" t="s">
        <v>144</v>
      </c>
      <c r="H113" s="156"/>
    </row>
    <row r="114" spans="1:8" ht="15.75" thickBot="1">
      <c r="A114" s="155"/>
      <c r="B114" s="156"/>
      <c r="C114" s="156"/>
      <c r="D114" s="230" t="s">
        <v>915</v>
      </c>
      <c r="E114" s="156" t="s">
        <v>916</v>
      </c>
      <c r="F114" s="156" t="s">
        <v>133</v>
      </c>
      <c r="G114" s="156" t="s">
        <v>144</v>
      </c>
      <c r="H114" s="156"/>
    </row>
    <row r="115" spans="1:8" ht="15.75" thickBot="1">
      <c r="A115" s="155"/>
      <c r="B115" s="156"/>
      <c r="C115" s="156"/>
      <c r="D115" s="230" t="s">
        <v>917</v>
      </c>
      <c r="E115" s="156" t="s">
        <v>918</v>
      </c>
      <c r="F115" s="156" t="s">
        <v>133</v>
      </c>
      <c r="G115" s="156" t="s">
        <v>144</v>
      </c>
      <c r="H115" s="156"/>
    </row>
    <row r="116" spans="1:8" ht="15.75" thickBot="1">
      <c r="A116" s="153"/>
      <c r="B116" s="147">
        <v>3.6</v>
      </c>
      <c r="C116" s="147" t="s">
        <v>919</v>
      </c>
      <c r="D116" s="229"/>
      <c r="E116" s="148"/>
      <c r="F116" s="148"/>
      <c r="G116" s="147" t="s">
        <v>920</v>
      </c>
      <c r="H116" s="147"/>
    </row>
    <row r="117" spans="1:8" ht="27" thickBot="1">
      <c r="A117" s="150"/>
      <c r="B117" s="151"/>
      <c r="C117" s="151"/>
      <c r="D117" s="230" t="s">
        <v>921</v>
      </c>
      <c r="E117" s="151" t="s">
        <v>919</v>
      </c>
      <c r="F117" s="151" t="s">
        <v>133</v>
      </c>
      <c r="G117" s="151" t="s">
        <v>144</v>
      </c>
      <c r="H117" s="151"/>
    </row>
    <row r="118" spans="1:8" ht="15.75" thickBot="1">
      <c r="A118" s="153"/>
      <c r="B118" s="147">
        <v>3.7</v>
      </c>
      <c r="C118" s="147" t="s">
        <v>922</v>
      </c>
      <c r="D118" s="229"/>
      <c r="E118" s="148"/>
      <c r="F118" s="148"/>
      <c r="G118" s="147" t="s">
        <v>923</v>
      </c>
      <c r="H118" s="154">
        <f>G119</f>
        <v>579842</v>
      </c>
    </row>
    <row r="119" spans="1:8" ht="27" thickBot="1">
      <c r="A119" s="150"/>
      <c r="B119" s="151"/>
      <c r="C119" s="151"/>
      <c r="D119" s="230" t="s">
        <v>924</v>
      </c>
      <c r="E119" s="151" t="s">
        <v>922</v>
      </c>
      <c r="F119" s="151" t="s">
        <v>133</v>
      </c>
      <c r="G119" s="152">
        <v>579842</v>
      </c>
      <c r="H119" s="151"/>
    </row>
    <row r="120" spans="1:8" ht="27" thickBot="1">
      <c r="A120" s="150"/>
      <c r="B120" s="151"/>
      <c r="C120" s="151"/>
      <c r="D120" s="230" t="s">
        <v>925</v>
      </c>
      <c r="E120" s="151" t="s">
        <v>926</v>
      </c>
      <c r="F120" s="151" t="s">
        <v>133</v>
      </c>
      <c r="G120" s="151" t="s">
        <v>144</v>
      </c>
      <c r="H120" s="151"/>
    </row>
    <row r="121" spans="1:8" ht="15.75" thickBot="1">
      <c r="A121" s="153"/>
      <c r="B121" s="147">
        <v>3.8</v>
      </c>
      <c r="C121" s="147" t="s">
        <v>927</v>
      </c>
      <c r="D121" s="229"/>
      <c r="E121" s="148"/>
      <c r="F121" s="148"/>
      <c r="G121" s="147" t="s">
        <v>928</v>
      </c>
      <c r="H121" s="147"/>
    </row>
    <row r="122" spans="1:8" ht="27" thickBot="1">
      <c r="A122" s="150"/>
      <c r="B122" s="151"/>
      <c r="C122" s="151"/>
      <c r="D122" s="230" t="s">
        <v>929</v>
      </c>
      <c r="E122" s="151" t="s">
        <v>930</v>
      </c>
      <c r="F122" s="151" t="s">
        <v>133</v>
      </c>
      <c r="G122" s="151" t="s">
        <v>144</v>
      </c>
      <c r="H122" s="151"/>
    </row>
    <row r="123" spans="1:8" ht="27" thickBot="1">
      <c r="A123" s="150"/>
      <c r="B123" s="151"/>
      <c r="C123" s="151"/>
      <c r="D123" s="230" t="s">
        <v>931</v>
      </c>
      <c r="E123" s="151" t="s">
        <v>932</v>
      </c>
      <c r="F123" s="151" t="s">
        <v>133</v>
      </c>
      <c r="G123" s="151" t="s">
        <v>144</v>
      </c>
      <c r="H123" s="151"/>
    </row>
    <row r="124" spans="1:8" ht="27" thickBot="1">
      <c r="A124" s="150"/>
      <c r="B124" s="151"/>
      <c r="C124" s="151"/>
      <c r="D124" s="230" t="s">
        <v>933</v>
      </c>
      <c r="E124" s="151" t="s">
        <v>934</v>
      </c>
      <c r="F124" s="151" t="s">
        <v>133</v>
      </c>
      <c r="G124" s="151" t="s">
        <v>144</v>
      </c>
      <c r="H124" s="151"/>
    </row>
    <row r="125" spans="1:8" ht="27" thickBot="1">
      <c r="A125" s="150"/>
      <c r="B125" s="151"/>
      <c r="C125" s="151"/>
      <c r="D125" s="230" t="s">
        <v>935</v>
      </c>
      <c r="E125" s="151" t="s">
        <v>936</v>
      </c>
      <c r="F125" s="151" t="s">
        <v>133</v>
      </c>
      <c r="G125" s="151" t="s">
        <v>144</v>
      </c>
      <c r="H125" s="151"/>
    </row>
    <row r="126" spans="1:8" ht="15.75" thickBot="1">
      <c r="A126" s="153"/>
      <c r="B126" s="147">
        <v>3.9</v>
      </c>
      <c r="C126" s="147" t="s">
        <v>937</v>
      </c>
      <c r="D126" s="229"/>
      <c r="E126" s="148"/>
      <c r="F126" s="148"/>
      <c r="G126" s="147" t="s">
        <v>938</v>
      </c>
      <c r="H126" s="147"/>
    </row>
    <row r="127" spans="1:8" ht="27" thickBot="1">
      <c r="A127" s="150"/>
      <c r="B127" s="151"/>
      <c r="C127" s="151"/>
      <c r="D127" s="230" t="s">
        <v>939</v>
      </c>
      <c r="E127" s="151" t="s">
        <v>940</v>
      </c>
      <c r="F127" s="151" t="s">
        <v>133</v>
      </c>
      <c r="G127" s="151" t="s">
        <v>144</v>
      </c>
      <c r="H127" s="151"/>
    </row>
    <row r="128" spans="1:8" ht="27" thickBot="1">
      <c r="A128" s="150"/>
      <c r="B128" s="151"/>
      <c r="C128" s="151"/>
      <c r="D128" s="230" t="s">
        <v>941</v>
      </c>
      <c r="E128" s="151" t="s">
        <v>942</v>
      </c>
      <c r="F128" s="151" t="s">
        <v>133</v>
      </c>
      <c r="G128" s="151" t="s">
        <v>144</v>
      </c>
      <c r="H128" s="151"/>
    </row>
    <row r="129" spans="1:8" ht="27" thickBot="1">
      <c r="A129" s="150"/>
      <c r="B129" s="151"/>
      <c r="C129" s="151"/>
      <c r="D129" s="230" t="s">
        <v>943</v>
      </c>
      <c r="E129" s="151" t="s">
        <v>944</v>
      </c>
      <c r="F129" s="151" t="s">
        <v>133</v>
      </c>
      <c r="G129" s="151" t="s">
        <v>144</v>
      </c>
      <c r="H129" s="151"/>
    </row>
    <row r="130" spans="1:8" ht="25.5" customHeight="1" thickBot="1">
      <c r="A130" s="158">
        <v>4</v>
      </c>
      <c r="B130" s="141" t="s">
        <v>945</v>
      </c>
      <c r="C130" s="160">
        <f>H131+H134+H138+H143</f>
        <v>106494651.21000001</v>
      </c>
      <c r="D130" s="228"/>
      <c r="E130" s="159"/>
      <c r="F130" s="159"/>
      <c r="G130" s="160"/>
      <c r="H130" s="161" t="s">
        <v>946</v>
      </c>
    </row>
    <row r="131" spans="1:8" ht="27" thickBot="1">
      <c r="A131" s="145"/>
      <c r="B131" s="146">
        <v>4.0999999999999996</v>
      </c>
      <c r="C131" s="146" t="s">
        <v>947</v>
      </c>
      <c r="D131" s="229"/>
      <c r="E131" s="146"/>
      <c r="F131" s="146"/>
      <c r="G131" s="147" t="s">
        <v>948</v>
      </c>
      <c r="H131" s="149">
        <f>G132</f>
        <v>39651094.93</v>
      </c>
    </row>
    <row r="132" spans="1:8" ht="27" thickBot="1">
      <c r="A132" s="150"/>
      <c r="B132" s="151"/>
      <c r="C132" s="151"/>
      <c r="D132" s="230" t="s">
        <v>949</v>
      </c>
      <c r="E132" s="151" t="s">
        <v>950</v>
      </c>
      <c r="F132" s="151" t="s">
        <v>133</v>
      </c>
      <c r="G132" s="152">
        <v>39651094.93</v>
      </c>
      <c r="H132" s="151"/>
    </row>
    <row r="133" spans="1:8" ht="27" thickBot="1">
      <c r="A133" s="150"/>
      <c r="B133" s="151"/>
      <c r="C133" s="151"/>
      <c r="D133" s="230" t="s">
        <v>951</v>
      </c>
      <c r="E133" s="151" t="s">
        <v>952</v>
      </c>
      <c r="F133" s="151" t="s">
        <v>133</v>
      </c>
      <c r="G133" s="151" t="s">
        <v>144</v>
      </c>
      <c r="H133" s="151"/>
    </row>
    <row r="134" spans="1:8" ht="39.75" thickBot="1">
      <c r="A134" s="168"/>
      <c r="B134" s="146">
        <v>4.2</v>
      </c>
      <c r="C134" s="146" t="s">
        <v>953</v>
      </c>
      <c r="D134" s="229"/>
      <c r="E134" s="148"/>
      <c r="F134" s="148"/>
      <c r="G134" s="147" t="s">
        <v>954</v>
      </c>
      <c r="H134" s="149">
        <f>G135</f>
        <v>66843556.280000001</v>
      </c>
    </row>
    <row r="135" spans="1:8" ht="27" thickBot="1">
      <c r="A135" s="150"/>
      <c r="B135" s="151"/>
      <c r="C135" s="151"/>
      <c r="D135" s="230" t="s">
        <v>955</v>
      </c>
      <c r="E135" s="151" t="s">
        <v>956</v>
      </c>
      <c r="F135" s="151" t="s">
        <v>133</v>
      </c>
      <c r="G135" s="152">
        <v>66843556.280000001</v>
      </c>
      <c r="H135" s="151"/>
    </row>
    <row r="136" spans="1:8" ht="27" thickBot="1">
      <c r="A136" s="150"/>
      <c r="B136" s="151"/>
      <c r="C136" s="151"/>
      <c r="D136" s="230" t="s">
        <v>957</v>
      </c>
      <c r="E136" s="151" t="s">
        <v>958</v>
      </c>
      <c r="F136" s="151" t="s">
        <v>133</v>
      </c>
      <c r="G136" s="151" t="s">
        <v>144</v>
      </c>
      <c r="H136" s="151"/>
    </row>
    <row r="137" spans="1:8" ht="27" thickBot="1">
      <c r="A137" s="150"/>
      <c r="B137" s="151"/>
      <c r="C137" s="151"/>
      <c r="D137" s="230" t="s">
        <v>959</v>
      </c>
      <c r="E137" s="151" t="s">
        <v>960</v>
      </c>
      <c r="F137" s="151" t="s">
        <v>133</v>
      </c>
      <c r="G137" s="151" t="s">
        <v>144</v>
      </c>
      <c r="H137" s="151"/>
    </row>
    <row r="138" spans="1:8" ht="15.75" thickBot="1">
      <c r="A138" s="168"/>
      <c r="B138" s="146">
        <v>4.3</v>
      </c>
      <c r="C138" s="146" t="s">
        <v>961</v>
      </c>
      <c r="D138" s="231"/>
      <c r="E138" s="146"/>
      <c r="F138" s="146"/>
      <c r="G138" s="147" t="s">
        <v>962</v>
      </c>
      <c r="H138" s="169"/>
    </row>
    <row r="139" spans="1:8" ht="27" thickBot="1">
      <c r="A139" s="150"/>
      <c r="B139" s="151"/>
      <c r="C139" s="151"/>
      <c r="D139" s="230" t="s">
        <v>963</v>
      </c>
      <c r="E139" s="151" t="s">
        <v>961</v>
      </c>
      <c r="F139" s="151"/>
      <c r="G139" s="156" t="s">
        <v>144</v>
      </c>
      <c r="H139" s="151"/>
    </row>
    <row r="140" spans="1:8" ht="15.75" thickBot="1">
      <c r="A140" s="150"/>
      <c r="B140" s="151"/>
      <c r="C140" s="151"/>
      <c r="D140" s="230" t="s">
        <v>964</v>
      </c>
      <c r="E140" s="151" t="s">
        <v>965</v>
      </c>
      <c r="F140" s="151"/>
      <c r="G140" s="156" t="s">
        <v>144</v>
      </c>
      <c r="H140" s="151"/>
    </row>
    <row r="141" spans="1:8" ht="15.75" thickBot="1">
      <c r="A141" s="150"/>
      <c r="B141" s="151"/>
      <c r="C141" s="151"/>
      <c r="D141" s="230" t="s">
        <v>966</v>
      </c>
      <c r="E141" s="151" t="s">
        <v>967</v>
      </c>
      <c r="F141" s="151"/>
      <c r="G141" s="156" t="s">
        <v>144</v>
      </c>
      <c r="H141" s="151"/>
    </row>
    <row r="142" spans="1:8" ht="39.75" thickBot="1">
      <c r="A142" s="150"/>
      <c r="B142" s="151"/>
      <c r="C142" s="151"/>
      <c r="D142" s="230" t="s">
        <v>968</v>
      </c>
      <c r="E142" s="151" t="s">
        <v>969</v>
      </c>
      <c r="F142" s="151"/>
      <c r="G142" s="156" t="s">
        <v>144</v>
      </c>
      <c r="H142" s="151"/>
    </row>
    <row r="143" spans="1:8" ht="27" thickBot="1">
      <c r="A143" s="168"/>
      <c r="B143" s="146">
        <v>4.4000000000000004</v>
      </c>
      <c r="C143" s="146" t="s">
        <v>970</v>
      </c>
      <c r="D143" s="229"/>
      <c r="E143" s="148"/>
      <c r="F143" s="148"/>
      <c r="G143" s="146" t="s">
        <v>971</v>
      </c>
      <c r="H143" s="146"/>
    </row>
    <row r="144" spans="1:8" ht="27" thickBot="1">
      <c r="A144" s="150"/>
      <c r="B144" s="151"/>
      <c r="C144" s="151"/>
      <c r="D144" s="230" t="s">
        <v>972</v>
      </c>
      <c r="E144" s="151" t="s">
        <v>973</v>
      </c>
      <c r="F144" s="151" t="s">
        <v>133</v>
      </c>
      <c r="G144" s="151" t="s">
        <v>144</v>
      </c>
      <c r="H144" s="151"/>
    </row>
    <row r="145" spans="1:8" ht="15.75" thickBot="1">
      <c r="A145" s="170" t="s">
        <v>1</v>
      </c>
      <c r="B145" s="171"/>
      <c r="C145" s="171"/>
      <c r="D145" s="234"/>
      <c r="E145" s="171"/>
      <c r="F145" s="171"/>
      <c r="G145" s="172"/>
      <c r="H145" s="173">
        <f>H3+H6+H11+H21+H23+H26+H30+H35+H42+H49+H57+H63+H68+H75+H85+H88+H91+H98+H105+H109+H116+H118+H121+H126+H131+H134+H138+H143</f>
        <v>1644527285.2890403</v>
      </c>
    </row>
    <row r="147" spans="1:8">
      <c r="H147" s="216"/>
    </row>
  </sheetData>
  <mergeCells count="1">
    <mergeCell ref="A1:H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sheetPr>
    <tabColor theme="3" tint="0.39997558519241921"/>
  </sheetPr>
  <dimension ref="A1:K19"/>
  <sheetViews>
    <sheetView workbookViewId="0">
      <selection activeCell="A2" sqref="A2"/>
    </sheetView>
  </sheetViews>
  <sheetFormatPr baseColWidth="10" defaultRowHeight="15"/>
  <cols>
    <col min="1" max="1" width="24.85546875" customWidth="1"/>
    <col min="2" max="2" width="16.85546875" bestFit="1" customWidth="1"/>
    <col min="3" max="3" width="13.85546875" customWidth="1"/>
    <col min="4" max="4" width="11.42578125" customWidth="1"/>
    <col min="5" max="5" width="12.28515625" bestFit="1" customWidth="1"/>
    <col min="6" max="6" width="11.5703125" bestFit="1" customWidth="1"/>
    <col min="7" max="7" width="12.140625" customWidth="1"/>
    <col min="8" max="8" width="12.28515625" bestFit="1" customWidth="1"/>
    <col min="9" max="9" width="10.5703125" bestFit="1" customWidth="1"/>
    <col min="10" max="10" width="10.85546875" bestFit="1" customWidth="1"/>
  </cols>
  <sheetData>
    <row r="1" spans="1:11" ht="15.75" thickBot="1">
      <c r="A1" s="273" t="s">
        <v>974</v>
      </c>
      <c r="B1" s="273"/>
      <c r="C1" s="273"/>
      <c r="D1" s="273"/>
      <c r="E1" s="273"/>
      <c r="F1" s="273"/>
      <c r="G1" s="273"/>
      <c r="H1" s="273"/>
      <c r="I1" s="273"/>
      <c r="J1" s="273"/>
      <c r="K1" s="273"/>
    </row>
    <row r="2" spans="1:11" ht="46.5" thickBot="1">
      <c r="A2" s="1" t="s">
        <v>0</v>
      </c>
      <c r="B2" s="2" t="s">
        <v>1</v>
      </c>
      <c r="C2" s="2" t="s">
        <v>2</v>
      </c>
      <c r="D2" s="2" t="s">
        <v>3</v>
      </c>
      <c r="E2" s="2" t="s">
        <v>4</v>
      </c>
      <c r="F2" s="2" t="s">
        <v>5</v>
      </c>
      <c r="G2" s="2" t="s">
        <v>6</v>
      </c>
      <c r="H2" s="2" t="s">
        <v>7</v>
      </c>
      <c r="I2" s="2" t="s">
        <v>8</v>
      </c>
      <c r="J2" s="2" t="s">
        <v>9</v>
      </c>
      <c r="K2" s="2" t="s">
        <v>26</v>
      </c>
    </row>
    <row r="3" spans="1:11" ht="15.75" thickBot="1">
      <c r="A3" s="204" t="s">
        <v>10</v>
      </c>
      <c r="B3" s="247">
        <f>C3+D3+E3+F3+G3+H3+I3+J3+K3</f>
        <v>226769110.70034444</v>
      </c>
      <c r="C3" s="205">
        <v>49322756.060344405</v>
      </c>
      <c r="D3" s="205">
        <v>174213.28999999998</v>
      </c>
      <c r="E3" s="205">
        <v>991400</v>
      </c>
      <c r="F3" s="205">
        <v>22116000</v>
      </c>
      <c r="G3" s="205"/>
      <c r="H3" s="205">
        <v>154164741.35000002</v>
      </c>
      <c r="I3" s="205"/>
      <c r="J3" s="205"/>
      <c r="K3" s="206"/>
    </row>
    <row r="4" spans="1:11" ht="29.25" customHeight="1" thickTop="1" thickBot="1">
      <c r="A4" s="207" t="s">
        <v>11</v>
      </c>
      <c r="B4" s="247">
        <f>C4+D4+E4+F4+G4+H4+I4+J4+K4</f>
        <v>63903776.516267717</v>
      </c>
      <c r="C4" s="208">
        <v>36438871.326267712</v>
      </c>
      <c r="D4" s="208">
        <v>344500</v>
      </c>
      <c r="E4" s="208">
        <v>27120405.190000001</v>
      </c>
      <c r="F4" s="208"/>
      <c r="G4" s="208"/>
      <c r="H4" s="208"/>
      <c r="I4" s="208"/>
      <c r="J4" s="208"/>
      <c r="K4" s="209"/>
    </row>
    <row r="5" spans="1:11" ht="16.5" thickTop="1" thickBot="1">
      <c r="A5" s="207" t="s">
        <v>12</v>
      </c>
      <c r="B5" s="247">
        <f>C5+D5+E5+F5+G5+H5+I5+J5+K5</f>
        <v>81047593.2597</v>
      </c>
      <c r="C5" s="208"/>
      <c r="D5" s="208">
        <v>8609783.9199999999</v>
      </c>
      <c r="E5" s="208">
        <v>72367809.339699998</v>
      </c>
      <c r="F5" s="208"/>
      <c r="G5" s="208">
        <v>70000</v>
      </c>
      <c r="H5" s="208"/>
      <c r="I5" s="208"/>
      <c r="J5" s="208"/>
      <c r="K5" s="209"/>
    </row>
    <row r="6" spans="1:11" ht="15" customHeight="1" thickTop="1" thickBot="1">
      <c r="A6" s="207" t="s">
        <v>13</v>
      </c>
      <c r="B6" s="247">
        <f t="shared" ref="B6:B16" si="0">C6+D6+E6+F6+G6+H6+I6+J6+K6</f>
        <v>36492221.607970893</v>
      </c>
      <c r="C6" s="208">
        <v>33523871.607970897</v>
      </c>
      <c r="D6" s="208">
        <v>116000</v>
      </c>
      <c r="E6" s="208">
        <v>2202350</v>
      </c>
      <c r="F6" s="208">
        <v>650000</v>
      </c>
      <c r="G6" s="208"/>
      <c r="H6" s="208"/>
      <c r="I6" s="208"/>
      <c r="J6" s="208"/>
      <c r="K6" s="209"/>
    </row>
    <row r="7" spans="1:11" ht="16.5" thickTop="1" thickBot="1">
      <c r="A7" s="207" t="s">
        <v>14</v>
      </c>
      <c r="B7" s="247">
        <f t="shared" si="0"/>
        <v>23708586.559999999</v>
      </c>
      <c r="C7" s="208"/>
      <c r="D7" s="208"/>
      <c r="E7" s="208"/>
      <c r="F7" s="208">
        <v>23708586.559999999</v>
      </c>
      <c r="G7" s="208"/>
      <c r="H7" s="208"/>
      <c r="I7" s="208"/>
      <c r="J7" s="208"/>
      <c r="K7" s="209"/>
    </row>
    <row r="8" spans="1:11" ht="29.25" customHeight="1" thickTop="1" thickBot="1">
      <c r="A8" s="207" t="s">
        <v>15</v>
      </c>
      <c r="B8" s="247">
        <f t="shared" si="0"/>
        <v>2557094.08</v>
      </c>
      <c r="C8" s="210"/>
      <c r="D8" s="208">
        <v>335324.12</v>
      </c>
      <c r="E8" s="208"/>
      <c r="F8" s="208">
        <v>2150450</v>
      </c>
      <c r="G8" s="208">
        <v>71319.959999999992</v>
      </c>
      <c r="H8" s="208"/>
      <c r="I8" s="208"/>
      <c r="J8" s="208"/>
      <c r="K8" s="209"/>
    </row>
    <row r="9" spans="1:11" ht="16.5" thickTop="1" thickBot="1">
      <c r="A9" s="207" t="s">
        <v>16</v>
      </c>
      <c r="B9" s="247">
        <f t="shared" si="0"/>
        <v>12710932.438524079</v>
      </c>
      <c r="C9" s="208">
        <v>11674932.438524079</v>
      </c>
      <c r="D9" s="211">
        <v>736000</v>
      </c>
      <c r="E9" s="211">
        <v>110000</v>
      </c>
      <c r="F9" s="211">
        <v>40000</v>
      </c>
      <c r="G9" s="211">
        <v>150000</v>
      </c>
      <c r="H9" s="211"/>
      <c r="I9" s="211"/>
      <c r="J9" s="211"/>
      <c r="K9" s="212"/>
    </row>
    <row r="10" spans="1:11" ht="15" customHeight="1" thickTop="1" thickBot="1">
      <c r="A10" s="207" t="s">
        <v>17</v>
      </c>
      <c r="B10" s="247">
        <f t="shared" si="0"/>
        <v>18470564.719999999</v>
      </c>
      <c r="C10" s="208"/>
      <c r="D10" s="208"/>
      <c r="E10" s="208"/>
      <c r="F10" s="208"/>
      <c r="G10" s="208"/>
      <c r="H10" s="208">
        <v>18470564.719999999</v>
      </c>
      <c r="I10" s="208"/>
      <c r="J10" s="208"/>
      <c r="K10" s="209"/>
    </row>
    <row r="11" spans="1:11" ht="18" customHeight="1" thickTop="1" thickBot="1">
      <c r="A11" s="207" t="s">
        <v>18</v>
      </c>
      <c r="B11" s="247">
        <f t="shared" si="0"/>
        <v>510740532.80217654</v>
      </c>
      <c r="C11" s="208">
        <v>170567616.85953367</v>
      </c>
      <c r="D11" s="208">
        <v>42993204.299999997</v>
      </c>
      <c r="E11" s="208">
        <v>170387675.16714287</v>
      </c>
      <c r="F11" s="208">
        <v>33693854.240000002</v>
      </c>
      <c r="G11" s="208">
        <v>408230</v>
      </c>
      <c r="H11" s="208">
        <v>51660593.785500005</v>
      </c>
      <c r="I11" s="208"/>
      <c r="J11" s="208"/>
      <c r="K11" s="209">
        <v>41029358.450000003</v>
      </c>
    </row>
    <row r="12" spans="1:11" ht="16.5" thickTop="1" thickBot="1">
      <c r="A12" s="207" t="s">
        <v>19</v>
      </c>
      <c r="B12" s="247">
        <f t="shared" si="0"/>
        <v>6751845.2846076703</v>
      </c>
      <c r="C12" s="211">
        <v>6751845.2846076703</v>
      </c>
      <c r="D12" s="211"/>
      <c r="E12" s="211"/>
      <c r="F12" s="211"/>
      <c r="G12" s="211"/>
      <c r="H12" s="211"/>
      <c r="I12" s="211"/>
      <c r="J12" s="211"/>
      <c r="K12" s="212"/>
    </row>
    <row r="13" spans="1:11" ht="34.5" customHeight="1" thickTop="1" thickBot="1">
      <c r="A13" s="207" t="s">
        <v>20</v>
      </c>
      <c r="B13" s="247">
        <f t="shared" si="0"/>
        <v>277000</v>
      </c>
      <c r="C13" s="211"/>
      <c r="D13" s="211">
        <v>47000</v>
      </c>
      <c r="E13" s="211"/>
      <c r="F13" s="211">
        <v>215000</v>
      </c>
      <c r="G13" s="211">
        <v>15000</v>
      </c>
      <c r="H13" s="211"/>
      <c r="I13" s="211"/>
      <c r="J13" s="211"/>
      <c r="K13" s="212"/>
    </row>
    <row r="14" spans="1:11" ht="23.25" customHeight="1" thickTop="1" thickBot="1">
      <c r="A14" s="207" t="s">
        <v>21</v>
      </c>
      <c r="B14" s="247">
        <f t="shared" si="0"/>
        <v>101564329.66385372</v>
      </c>
      <c r="C14" s="211">
        <v>22891765.113853719</v>
      </c>
      <c r="D14" s="211">
        <v>140926.93</v>
      </c>
      <c r="E14" s="211">
        <v>970600</v>
      </c>
      <c r="F14" s="211">
        <v>71906963.120000005</v>
      </c>
      <c r="G14" s="211">
        <v>154074.5</v>
      </c>
      <c r="H14" s="211"/>
      <c r="I14" s="211">
        <v>5500000</v>
      </c>
      <c r="J14" s="211"/>
      <c r="K14" s="212"/>
    </row>
    <row r="15" spans="1:11" ht="23.25" customHeight="1" thickTop="1" thickBot="1">
      <c r="A15" s="207" t="s">
        <v>22</v>
      </c>
      <c r="B15" s="247">
        <f t="shared" si="0"/>
        <v>161501122.1755977</v>
      </c>
      <c r="C15" s="211">
        <v>155620604.93559769</v>
      </c>
      <c r="D15" s="211">
        <v>748000</v>
      </c>
      <c r="E15" s="211">
        <v>2132517.2400000002</v>
      </c>
      <c r="F15" s="211"/>
      <c r="G15" s="211"/>
      <c r="H15" s="211"/>
      <c r="I15" s="211">
        <v>3000000</v>
      </c>
      <c r="J15" s="211"/>
      <c r="K15" s="212"/>
    </row>
    <row r="16" spans="1:11" ht="24" customHeight="1" thickTop="1" thickBot="1">
      <c r="A16" s="207" t="s">
        <v>23</v>
      </c>
      <c r="B16" s="247">
        <f t="shared" si="0"/>
        <v>396918261.47999775</v>
      </c>
      <c r="C16" s="211">
        <v>198667718.02449778</v>
      </c>
      <c r="D16" s="211">
        <v>33026708.316</v>
      </c>
      <c r="E16" s="211">
        <v>150607575.31</v>
      </c>
      <c r="F16" s="211">
        <v>500000</v>
      </c>
      <c r="G16" s="211">
        <v>6186148.3094999995</v>
      </c>
      <c r="H16" s="211">
        <v>7930111.5199999996</v>
      </c>
      <c r="I16" s="211"/>
      <c r="J16" s="211"/>
      <c r="K16" s="212"/>
    </row>
    <row r="17" spans="1:11" ht="23.25" customHeight="1" thickTop="1" thickBot="1">
      <c r="A17" s="213" t="s">
        <v>24</v>
      </c>
      <c r="B17" s="247">
        <f>C17+D17+E17+F17+G17+H17+I17+J17+K17</f>
        <v>1114314</v>
      </c>
      <c r="C17" s="214"/>
      <c r="D17" s="214">
        <v>5000</v>
      </c>
      <c r="E17" s="214">
        <v>510000</v>
      </c>
      <c r="F17" s="214">
        <v>599314</v>
      </c>
      <c r="G17" s="214"/>
      <c r="H17" s="214"/>
      <c r="I17" s="214"/>
      <c r="J17" s="214"/>
      <c r="K17" s="215"/>
    </row>
    <row r="18" spans="1:11" ht="15.75" thickBot="1">
      <c r="A18" s="3" t="s">
        <v>25</v>
      </c>
      <c r="B18" s="248">
        <f t="shared" ref="B18:K18" si="1">SUM(B3:B17)</f>
        <v>1644527285.2890406</v>
      </c>
      <c r="C18" s="248">
        <f>SUM(C3:C17)</f>
        <v>685459981.65119755</v>
      </c>
      <c r="D18" s="248">
        <f t="shared" si="1"/>
        <v>87276660.875999987</v>
      </c>
      <c r="E18" s="248">
        <f>SUM(E3:E17)</f>
        <v>427400332.24684286</v>
      </c>
      <c r="F18" s="248">
        <f t="shared" si="1"/>
        <v>155580167.92000002</v>
      </c>
      <c r="G18" s="248">
        <f t="shared" si="1"/>
        <v>7054772.7694999995</v>
      </c>
      <c r="H18" s="248">
        <f t="shared" si="1"/>
        <v>232226011.37550005</v>
      </c>
      <c r="I18" s="248">
        <f t="shared" si="1"/>
        <v>8500000</v>
      </c>
      <c r="J18" s="248">
        <f t="shared" si="1"/>
        <v>0</v>
      </c>
      <c r="K18" s="248">
        <f t="shared" si="1"/>
        <v>41029358.450000003</v>
      </c>
    </row>
    <row r="19" spans="1:11">
      <c r="B19" s="216"/>
    </row>
  </sheetData>
  <mergeCells count="1">
    <mergeCell ref="A1:K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sheetPr>
    <tabColor theme="3" tint="0.39997558519241921"/>
  </sheetPr>
  <dimension ref="A1:F11"/>
  <sheetViews>
    <sheetView workbookViewId="0">
      <selection activeCell="C3" sqref="C3"/>
    </sheetView>
  </sheetViews>
  <sheetFormatPr baseColWidth="10" defaultRowHeight="15"/>
  <cols>
    <col min="2" max="2" width="15.7109375" customWidth="1"/>
    <col min="3" max="3" width="15.28515625" customWidth="1"/>
    <col min="4" max="4" width="19.5703125" bestFit="1" customWidth="1"/>
    <col min="5" max="5" width="15.28515625" bestFit="1" customWidth="1"/>
    <col min="6" max="6" width="20" bestFit="1" customWidth="1"/>
  </cols>
  <sheetData>
    <row r="1" spans="1:6" ht="15.75" thickBot="1">
      <c r="A1" s="270" t="s">
        <v>981</v>
      </c>
      <c r="B1" s="270"/>
      <c r="C1" s="270"/>
      <c r="D1" s="270"/>
      <c r="E1" s="270"/>
      <c r="F1" s="270"/>
    </row>
    <row r="2" spans="1:6" ht="15.75" thickBot="1">
      <c r="A2" s="174" t="s">
        <v>975</v>
      </c>
      <c r="B2" s="175" t="s">
        <v>976</v>
      </c>
      <c r="C2" s="175" t="s">
        <v>977</v>
      </c>
      <c r="D2" s="176" t="s">
        <v>978</v>
      </c>
      <c r="E2" s="175" t="s">
        <v>979</v>
      </c>
      <c r="F2" s="176" t="s">
        <v>980</v>
      </c>
    </row>
    <row r="3" spans="1:6" ht="30.75" thickBot="1">
      <c r="A3" s="219">
        <v>222</v>
      </c>
      <c r="B3" s="218" t="s">
        <v>1374</v>
      </c>
      <c r="C3" s="220">
        <f>F3+E3</f>
        <v>16626692.5</v>
      </c>
      <c r="D3" s="223" t="s">
        <v>144</v>
      </c>
      <c r="E3" s="220">
        <v>3325338.5</v>
      </c>
      <c r="F3" s="222">
        <v>13301354</v>
      </c>
    </row>
    <row r="4" spans="1:6" ht="15.75" thickBot="1">
      <c r="A4" s="274" t="s">
        <v>30</v>
      </c>
      <c r="B4" s="275"/>
      <c r="C4" s="221">
        <f>C3</f>
        <v>16626692.5</v>
      </c>
      <c r="D4" s="224" t="str">
        <f t="shared" ref="D4:F4" si="0">D3</f>
        <v>N/A</v>
      </c>
      <c r="E4" s="221">
        <f t="shared" si="0"/>
        <v>3325338.5</v>
      </c>
      <c r="F4" s="221">
        <f t="shared" si="0"/>
        <v>13301354</v>
      </c>
    </row>
    <row r="5" spans="1:6">
      <c r="A5" s="177"/>
    </row>
    <row r="11" spans="1:6">
      <c r="D11" s="216"/>
    </row>
  </sheetData>
  <mergeCells count="2">
    <mergeCell ref="A4:B4"/>
    <mergeCell ref="A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3" tint="0.39997558519241921"/>
  </sheetPr>
  <dimension ref="A1:C5"/>
  <sheetViews>
    <sheetView workbookViewId="0">
      <selection activeCell="A2" sqref="A2:B2"/>
    </sheetView>
  </sheetViews>
  <sheetFormatPr baseColWidth="10" defaultRowHeight="15"/>
  <cols>
    <col min="2" max="2" width="22.5703125" customWidth="1"/>
    <col min="3" max="3" width="13.140625" customWidth="1"/>
  </cols>
  <sheetData>
    <row r="1" spans="1:3" ht="15.75" thickBot="1">
      <c r="A1" s="278" t="s">
        <v>1043</v>
      </c>
      <c r="B1" s="278"/>
      <c r="C1" s="278"/>
    </row>
    <row r="2" spans="1:3" ht="30" customHeight="1" thickBot="1">
      <c r="A2" s="276" t="s">
        <v>982</v>
      </c>
      <c r="B2" s="277"/>
      <c r="C2" s="175" t="s">
        <v>27</v>
      </c>
    </row>
    <row r="3" spans="1:3" ht="30.75" thickBot="1">
      <c r="A3" s="86">
        <v>4250</v>
      </c>
      <c r="B3" s="125" t="s">
        <v>983</v>
      </c>
      <c r="C3" s="126">
        <v>579314</v>
      </c>
    </row>
    <row r="4" spans="1:3" ht="15.75" thickBot="1">
      <c r="A4" s="276" t="s">
        <v>30</v>
      </c>
      <c r="B4" s="277"/>
      <c r="C4" s="87"/>
    </row>
    <row r="5" spans="1:3">
      <c r="B5" s="179" t="s">
        <v>984</v>
      </c>
    </row>
  </sheetData>
  <mergeCells count="3">
    <mergeCell ref="A2:B2"/>
    <mergeCell ref="A4:B4"/>
    <mergeCell ref="A1:C1"/>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sheetPr>
    <tabColor theme="3" tint="0.39997558519241921"/>
  </sheetPr>
  <dimension ref="A1:C4"/>
  <sheetViews>
    <sheetView workbookViewId="0">
      <selection activeCell="A2" sqref="A2"/>
    </sheetView>
  </sheetViews>
  <sheetFormatPr baseColWidth="10" defaultRowHeight="15"/>
  <cols>
    <col min="1" max="1" width="18.140625" customWidth="1"/>
    <col min="2" max="2" width="37.85546875" customWidth="1"/>
    <col min="3" max="3" width="12.5703125" customWidth="1"/>
  </cols>
  <sheetData>
    <row r="1" spans="1:3" ht="15.75" thickBot="1">
      <c r="A1" s="273" t="s">
        <v>1051</v>
      </c>
      <c r="B1" s="273"/>
      <c r="C1" s="273"/>
    </row>
    <row r="2" spans="1:3" ht="45" customHeight="1" thickBot="1">
      <c r="A2" s="118" t="s">
        <v>985</v>
      </c>
      <c r="B2" s="175"/>
      <c r="C2" s="175" t="s">
        <v>27</v>
      </c>
    </row>
    <row r="3" spans="1:3" ht="45.75" thickBot="1">
      <c r="A3" s="86">
        <v>4457</v>
      </c>
      <c r="B3" s="125" t="s">
        <v>986</v>
      </c>
      <c r="C3" s="88">
        <v>2000000</v>
      </c>
    </row>
    <row r="4" spans="1:3" ht="15.75" thickBot="1">
      <c r="A4" s="180" t="s">
        <v>30</v>
      </c>
      <c r="B4" s="175"/>
      <c r="C4" s="217">
        <f>C3</f>
        <v>2000000</v>
      </c>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theme="3" tint="0.39997558519241921"/>
  </sheetPr>
  <dimension ref="A1:D62"/>
  <sheetViews>
    <sheetView workbookViewId="0">
      <selection activeCell="A3" sqref="A3:A8"/>
    </sheetView>
  </sheetViews>
  <sheetFormatPr baseColWidth="10" defaultRowHeight="15"/>
  <cols>
    <col min="2" max="2" width="59.140625" customWidth="1"/>
    <col min="3" max="3" width="13.85546875" customWidth="1"/>
    <col min="4" max="4" width="39.42578125" customWidth="1"/>
  </cols>
  <sheetData>
    <row r="1" spans="1:4" ht="15.75" thickBot="1">
      <c r="A1" s="273" t="s">
        <v>1052</v>
      </c>
      <c r="B1" s="273"/>
      <c r="C1" s="273"/>
      <c r="D1" s="273"/>
    </row>
    <row r="2" spans="1:4" ht="15.75" thickBot="1">
      <c r="A2" s="286" t="s">
        <v>33</v>
      </c>
      <c r="B2" s="287"/>
      <c r="C2" s="9" t="s">
        <v>27</v>
      </c>
      <c r="D2" s="9" t="s">
        <v>32</v>
      </c>
    </row>
    <row r="3" spans="1:4" ht="30.75" thickBot="1">
      <c r="A3" s="279">
        <v>4210</v>
      </c>
      <c r="B3" s="10" t="s">
        <v>44</v>
      </c>
      <c r="C3" s="22">
        <f>C4+C5+C6+C7+C8</f>
        <v>46967556.259999998</v>
      </c>
      <c r="D3" s="11"/>
    </row>
    <row r="4" spans="1:4">
      <c r="A4" s="280"/>
      <c r="B4" s="12" t="s">
        <v>48</v>
      </c>
      <c r="C4" s="23">
        <v>500000</v>
      </c>
      <c r="D4" s="36" t="s">
        <v>80</v>
      </c>
    </row>
    <row r="5" spans="1:4">
      <c r="A5" s="280"/>
      <c r="B5" s="12" t="s">
        <v>49</v>
      </c>
      <c r="C5" s="23">
        <v>500000</v>
      </c>
      <c r="D5" s="37" t="s">
        <v>81</v>
      </c>
    </row>
    <row r="6" spans="1:4">
      <c r="A6" s="280"/>
      <c r="B6" s="12" t="s">
        <v>50</v>
      </c>
      <c r="C6" s="23">
        <v>23708586.539999999</v>
      </c>
      <c r="D6" s="37" t="s">
        <v>82</v>
      </c>
    </row>
    <row r="7" spans="1:4">
      <c r="A7" s="280"/>
      <c r="B7" s="12" t="s">
        <v>51</v>
      </c>
      <c r="C7" s="33">
        <v>22258969.719999999</v>
      </c>
      <c r="D7" s="37" t="s">
        <v>28</v>
      </c>
    </row>
    <row r="8" spans="1:4" ht="15.75" thickBot="1">
      <c r="A8" s="281"/>
      <c r="B8" s="12"/>
      <c r="C8" s="24"/>
      <c r="D8" s="37"/>
    </row>
    <row r="9" spans="1:4" ht="29.25" customHeight="1" thickBot="1">
      <c r="A9" s="282">
        <v>4390</v>
      </c>
      <c r="B9" s="18" t="s">
        <v>34</v>
      </c>
      <c r="C9" s="35">
        <f>C10</f>
        <v>0</v>
      </c>
      <c r="D9" s="36"/>
    </row>
    <row r="10" spans="1:4" ht="30.75" thickBot="1">
      <c r="A10" s="283"/>
      <c r="B10" s="17"/>
      <c r="C10" s="34"/>
      <c r="D10" s="36" t="s">
        <v>99</v>
      </c>
    </row>
    <row r="11" spans="1:4" ht="15.75" thickBot="1">
      <c r="A11" s="279">
        <v>4420</v>
      </c>
      <c r="B11" s="16" t="s">
        <v>35</v>
      </c>
      <c r="C11" s="25">
        <f>C12+C13+C14+C15+C16+C17+C18</f>
        <v>50000</v>
      </c>
      <c r="D11" s="36"/>
    </row>
    <row r="12" spans="1:4" ht="30.75" thickBot="1">
      <c r="A12" s="280"/>
      <c r="B12" s="14"/>
      <c r="C12" s="26"/>
      <c r="D12" s="36" t="s">
        <v>99</v>
      </c>
    </row>
    <row r="13" spans="1:4" ht="30.75" thickBot="1">
      <c r="A13" s="280"/>
      <c r="B13" s="13"/>
      <c r="C13" s="27"/>
      <c r="D13" s="36" t="s">
        <v>99</v>
      </c>
    </row>
    <row r="14" spans="1:4" ht="15.75" thickBot="1">
      <c r="A14" s="280"/>
      <c r="B14" s="13" t="s">
        <v>52</v>
      </c>
      <c r="C14" s="27">
        <v>50000</v>
      </c>
      <c r="D14" s="36" t="s">
        <v>83</v>
      </c>
    </row>
    <row r="15" spans="1:4">
      <c r="A15" s="280"/>
      <c r="B15" s="13"/>
      <c r="C15" s="27"/>
      <c r="D15" s="36"/>
    </row>
    <row r="16" spans="1:4" ht="15.75" thickBot="1">
      <c r="A16" s="280"/>
      <c r="B16" s="13"/>
      <c r="C16" s="27"/>
      <c r="D16" s="38"/>
    </row>
    <row r="17" spans="1:4" ht="30.75" thickBot="1">
      <c r="A17" s="280"/>
      <c r="B17" s="13"/>
      <c r="C17" s="27"/>
      <c r="D17" s="36" t="s">
        <v>99</v>
      </c>
    </row>
    <row r="18" spans="1:4" ht="15.75" thickBot="1">
      <c r="A18" s="281"/>
      <c r="B18" s="15"/>
      <c r="C18" s="28"/>
      <c r="D18" s="36"/>
    </row>
    <row r="19" spans="1:4" ht="15.75" thickBot="1">
      <c r="A19" s="289">
        <v>4340</v>
      </c>
      <c r="B19" s="20" t="s">
        <v>36</v>
      </c>
      <c r="C19" s="31">
        <f>C20</f>
        <v>18346000</v>
      </c>
      <c r="D19" s="36"/>
    </row>
    <row r="20" spans="1:4" ht="15.75" thickBot="1">
      <c r="A20" s="290"/>
      <c r="B20" s="14" t="s">
        <v>53</v>
      </c>
      <c r="C20" s="30">
        <v>18346000</v>
      </c>
      <c r="D20" s="36" t="s">
        <v>84</v>
      </c>
    </row>
    <row r="21" spans="1:4" ht="15.75" thickBot="1">
      <c r="A21" s="279">
        <v>4419</v>
      </c>
      <c r="B21" s="19" t="s">
        <v>37</v>
      </c>
      <c r="C21" s="31">
        <f>SUM(C22:C32)</f>
        <v>43660494.039999999</v>
      </c>
      <c r="D21" s="36"/>
    </row>
    <row r="22" spans="1:4" ht="15.75" thickBot="1">
      <c r="A22" s="280"/>
      <c r="B22" s="14" t="s">
        <v>54</v>
      </c>
      <c r="C22" s="26">
        <v>1500000</v>
      </c>
      <c r="D22" s="36" t="s">
        <v>100</v>
      </c>
    </row>
    <row r="23" spans="1:4" ht="15.75" thickBot="1">
      <c r="A23" s="280"/>
      <c r="B23" s="13" t="s">
        <v>55</v>
      </c>
      <c r="C23" s="27">
        <v>100000</v>
      </c>
      <c r="D23" s="36" t="s">
        <v>101</v>
      </c>
    </row>
    <row r="24" spans="1:4" ht="15.75" thickBot="1">
      <c r="A24" s="280"/>
      <c r="B24" s="13" t="s">
        <v>56</v>
      </c>
      <c r="C24" s="27">
        <v>20000</v>
      </c>
      <c r="D24" s="36" t="s">
        <v>102</v>
      </c>
    </row>
    <row r="25" spans="1:4" ht="15.75" thickBot="1">
      <c r="A25" s="280"/>
      <c r="B25" s="13" t="s">
        <v>57</v>
      </c>
      <c r="C25" s="27">
        <v>50000</v>
      </c>
      <c r="D25" s="36" t="s">
        <v>85</v>
      </c>
    </row>
    <row r="26" spans="1:4" ht="15.75" thickBot="1">
      <c r="A26" s="280"/>
      <c r="B26" s="13" t="s">
        <v>58</v>
      </c>
      <c r="C26" s="27">
        <v>15245397.25</v>
      </c>
      <c r="D26" s="36" t="s">
        <v>86</v>
      </c>
    </row>
    <row r="27" spans="1:4" ht="15.75" thickBot="1">
      <c r="A27" s="280"/>
      <c r="B27" s="13" t="s">
        <v>59</v>
      </c>
      <c r="C27" s="27">
        <v>13945096.789999999</v>
      </c>
      <c r="D27" s="36" t="s">
        <v>86</v>
      </c>
    </row>
    <row r="28" spans="1:4" ht="15.75" thickBot="1">
      <c r="A28" s="280"/>
      <c r="B28" s="13" t="s">
        <v>60</v>
      </c>
      <c r="C28" s="27">
        <v>250000</v>
      </c>
      <c r="D28" s="36" t="s">
        <v>103</v>
      </c>
    </row>
    <row r="29" spans="1:4" ht="15.75" thickBot="1">
      <c r="A29" s="280"/>
      <c r="B29" s="13" t="s">
        <v>61</v>
      </c>
      <c r="C29" s="27">
        <v>5500000</v>
      </c>
      <c r="D29" s="36" t="s">
        <v>87</v>
      </c>
    </row>
    <row r="30" spans="1:4" ht="15.75" thickBot="1">
      <c r="A30" s="280"/>
      <c r="B30" s="13" t="s">
        <v>1375</v>
      </c>
      <c r="C30" s="27">
        <v>1530000</v>
      </c>
      <c r="D30" s="36"/>
    </row>
    <row r="31" spans="1:4" ht="15.75" thickBot="1">
      <c r="A31" s="280"/>
      <c r="B31" s="13" t="s">
        <v>62</v>
      </c>
      <c r="C31" s="27">
        <v>5500000</v>
      </c>
      <c r="D31" s="36" t="s">
        <v>88</v>
      </c>
    </row>
    <row r="32" spans="1:4" ht="15.75" thickBot="1">
      <c r="A32" s="281"/>
      <c r="B32" s="15" t="s">
        <v>63</v>
      </c>
      <c r="C32" s="28">
        <v>20000</v>
      </c>
      <c r="D32" s="36" t="s">
        <v>89</v>
      </c>
    </row>
    <row r="33" spans="1:4" ht="15.75" thickBot="1">
      <c r="A33" s="282">
        <v>4457</v>
      </c>
      <c r="B33" s="19" t="s">
        <v>38</v>
      </c>
      <c r="C33" s="31">
        <f>C34+C35</f>
        <v>2000000</v>
      </c>
      <c r="D33" s="36"/>
    </row>
    <row r="34" spans="1:4" ht="15.75" thickBot="1">
      <c r="A34" s="288"/>
      <c r="B34" s="14" t="s">
        <v>54</v>
      </c>
      <c r="C34" s="26">
        <v>2000000</v>
      </c>
      <c r="D34" s="36" t="s">
        <v>104</v>
      </c>
    </row>
    <row r="35" spans="1:4" ht="15.75" thickBot="1">
      <c r="A35" s="283"/>
      <c r="B35" s="15"/>
      <c r="C35" s="28"/>
      <c r="D35" s="36" t="s">
        <v>98</v>
      </c>
    </row>
    <row r="36" spans="1:4" ht="15.75" thickBot="1">
      <c r="A36" s="279" t="s">
        <v>39</v>
      </c>
      <c r="B36" s="19" t="s">
        <v>40</v>
      </c>
      <c r="C36" s="31">
        <f>C37</f>
        <v>33593854.170000002</v>
      </c>
      <c r="D36" s="36"/>
    </row>
    <row r="37" spans="1:4" ht="30.75" thickBot="1">
      <c r="A37" s="281"/>
      <c r="B37" s="21" t="s">
        <v>64</v>
      </c>
      <c r="C37" s="29">
        <v>33593854.170000002</v>
      </c>
      <c r="D37" s="36" t="s">
        <v>90</v>
      </c>
    </row>
    <row r="38" spans="1:4" ht="15.75" thickBot="1">
      <c r="A38" s="279">
        <v>4330</v>
      </c>
      <c r="B38" s="19" t="s">
        <v>41</v>
      </c>
      <c r="C38" s="31">
        <f>C39</f>
        <v>600000</v>
      </c>
      <c r="D38" s="36"/>
    </row>
    <row r="39" spans="1:4" ht="15.75" thickBot="1">
      <c r="A39" s="281"/>
      <c r="B39" s="21" t="s">
        <v>65</v>
      </c>
      <c r="C39" s="29">
        <v>600000</v>
      </c>
      <c r="D39" s="36" t="s">
        <v>91</v>
      </c>
    </row>
    <row r="40" spans="1:4" ht="15.75" thickBot="1">
      <c r="A40" s="282">
        <v>4310</v>
      </c>
      <c r="B40" s="19" t="s">
        <v>42</v>
      </c>
      <c r="C40" s="31">
        <f>SUM(C41:C52)</f>
        <v>2365450</v>
      </c>
      <c r="D40" s="36"/>
    </row>
    <row r="41" spans="1:4" ht="15.75" thickBot="1">
      <c r="A41" s="288"/>
      <c r="B41" s="14" t="s">
        <v>66</v>
      </c>
      <c r="C41" s="26">
        <v>220000</v>
      </c>
      <c r="D41" s="36" t="s">
        <v>92</v>
      </c>
    </row>
    <row r="42" spans="1:4" ht="15.75" thickBot="1">
      <c r="A42" s="288"/>
      <c r="B42" s="13" t="s">
        <v>67</v>
      </c>
      <c r="C42" s="27">
        <v>15000</v>
      </c>
      <c r="D42" s="36" t="s">
        <v>92</v>
      </c>
    </row>
    <row r="43" spans="1:4" ht="15.75" thickBot="1">
      <c r="A43" s="288"/>
      <c r="B43" s="13" t="s">
        <v>68</v>
      </c>
      <c r="C43" s="27">
        <v>25000</v>
      </c>
      <c r="D43" s="36" t="s">
        <v>92</v>
      </c>
    </row>
    <row r="44" spans="1:4" ht="15.75" thickBot="1">
      <c r="A44" s="288"/>
      <c r="B44" s="13" t="s">
        <v>69</v>
      </c>
      <c r="C44" s="27">
        <v>450000</v>
      </c>
      <c r="D44" s="36" t="s">
        <v>92</v>
      </c>
    </row>
    <row r="45" spans="1:4" ht="15.75" thickBot="1">
      <c r="A45" s="288"/>
      <c r="B45" s="13" t="s">
        <v>70</v>
      </c>
      <c r="C45" s="27">
        <v>15000</v>
      </c>
      <c r="D45" s="36" t="s">
        <v>92</v>
      </c>
    </row>
    <row r="46" spans="1:4" ht="15.75" thickBot="1">
      <c r="A46" s="288"/>
      <c r="B46" s="13"/>
      <c r="C46" s="27"/>
      <c r="D46" s="36"/>
    </row>
    <row r="47" spans="1:4" ht="15.75" thickBot="1">
      <c r="A47" s="288"/>
      <c r="B47" s="13" t="s">
        <v>71</v>
      </c>
      <c r="C47" s="27">
        <v>420700</v>
      </c>
      <c r="D47" s="36" t="s">
        <v>92</v>
      </c>
    </row>
    <row r="48" spans="1:4" ht="15.75" thickBot="1">
      <c r="A48" s="288"/>
      <c r="B48" s="13" t="s">
        <v>72</v>
      </c>
      <c r="C48" s="27">
        <v>400000</v>
      </c>
      <c r="D48" s="36" t="s">
        <v>92</v>
      </c>
    </row>
    <row r="49" spans="1:4" ht="15.75" thickBot="1">
      <c r="A49" s="288"/>
      <c r="B49" s="13" t="s">
        <v>73</v>
      </c>
      <c r="C49" s="27">
        <v>600000</v>
      </c>
      <c r="D49" s="36" t="s">
        <v>92</v>
      </c>
    </row>
    <row r="50" spans="1:4" ht="15.75" thickBot="1">
      <c r="A50" s="288"/>
      <c r="B50" s="13" t="s">
        <v>74</v>
      </c>
      <c r="C50" s="27">
        <v>200000</v>
      </c>
      <c r="D50" s="36" t="s">
        <v>93</v>
      </c>
    </row>
    <row r="51" spans="1:4" ht="15.75" thickBot="1">
      <c r="A51" s="288"/>
      <c r="B51" s="13" t="s">
        <v>75</v>
      </c>
      <c r="C51" s="27">
        <v>19750</v>
      </c>
      <c r="D51" s="36"/>
    </row>
    <row r="52" spans="1:4" ht="15.75" thickBot="1">
      <c r="A52" s="283"/>
      <c r="B52" s="15"/>
      <c r="C52" s="28"/>
      <c r="D52" s="36" t="s">
        <v>92</v>
      </c>
    </row>
    <row r="53" spans="1:4" ht="15.75" thickBot="1">
      <c r="A53" s="279" t="s">
        <v>39</v>
      </c>
      <c r="B53" s="19" t="s">
        <v>43</v>
      </c>
      <c r="C53" s="31">
        <f>C54</f>
        <v>0</v>
      </c>
      <c r="D53" s="36"/>
    </row>
    <row r="54" spans="1:4" ht="15.75" thickBot="1">
      <c r="A54" s="281"/>
      <c r="B54" s="21" t="s">
        <v>76</v>
      </c>
      <c r="C54" s="29"/>
      <c r="D54" s="36"/>
    </row>
    <row r="55" spans="1:4" ht="15.75" thickBot="1">
      <c r="A55" s="279">
        <v>4430</v>
      </c>
      <c r="B55" s="19" t="s">
        <v>45</v>
      </c>
      <c r="C55" s="31">
        <f>C56+C57</f>
        <v>6977499.3799999999</v>
      </c>
      <c r="D55" s="36"/>
    </row>
    <row r="56" spans="1:4" ht="15.75" thickBot="1">
      <c r="A56" s="280"/>
      <c r="B56" s="14" t="s">
        <v>57</v>
      </c>
      <c r="C56" s="26">
        <v>1014000</v>
      </c>
      <c r="D56" s="36" t="s">
        <v>95</v>
      </c>
    </row>
    <row r="57" spans="1:4" ht="15.75" thickBot="1">
      <c r="A57" s="281"/>
      <c r="B57" s="15" t="s">
        <v>77</v>
      </c>
      <c r="C57" s="28">
        <v>5963499.3799999999</v>
      </c>
      <c r="D57" s="36" t="s">
        <v>94</v>
      </c>
    </row>
    <row r="58" spans="1:4" ht="15.75" thickBot="1">
      <c r="A58" s="279">
        <v>4480</v>
      </c>
      <c r="B58" s="19" t="s">
        <v>46</v>
      </c>
      <c r="C58" s="31">
        <f>C59</f>
        <v>40000</v>
      </c>
      <c r="D58" s="36"/>
    </row>
    <row r="59" spans="1:4" ht="15.75" thickBot="1">
      <c r="A59" s="281"/>
      <c r="B59" s="21" t="s">
        <v>78</v>
      </c>
      <c r="C59" s="29">
        <v>40000</v>
      </c>
      <c r="D59" s="36" t="s">
        <v>96</v>
      </c>
    </row>
    <row r="60" spans="1:4" ht="30.75" thickBot="1">
      <c r="A60" s="282">
        <v>4250</v>
      </c>
      <c r="B60" s="20" t="s">
        <v>47</v>
      </c>
      <c r="C60" s="31">
        <f>C61</f>
        <v>579314</v>
      </c>
      <c r="D60" s="36"/>
    </row>
    <row r="61" spans="1:4" ht="15.75" thickBot="1">
      <c r="A61" s="283"/>
      <c r="B61" s="21" t="s">
        <v>79</v>
      </c>
      <c r="C61" s="29">
        <v>579314</v>
      </c>
      <c r="D61" s="36" t="s">
        <v>97</v>
      </c>
    </row>
    <row r="62" spans="1:4" ht="15.75" thickBot="1">
      <c r="A62" s="286" t="s">
        <v>30</v>
      </c>
      <c r="B62" s="287"/>
      <c r="C62" s="284">
        <f>C3+C9+C11+C19+C21+C33+C36+C38+C40+C53+C55+C58+C60</f>
        <v>155180167.84999999</v>
      </c>
      <c r="D62" s="285"/>
    </row>
  </sheetData>
  <mergeCells count="17">
    <mergeCell ref="A53:A54"/>
    <mergeCell ref="A40:A52"/>
    <mergeCell ref="A2:B2"/>
    <mergeCell ref="A19:A20"/>
    <mergeCell ref="A3:A8"/>
    <mergeCell ref="A9:A10"/>
    <mergeCell ref="A11:A18"/>
    <mergeCell ref="A1:D1"/>
    <mergeCell ref="A21:A32"/>
    <mergeCell ref="A33:A35"/>
    <mergeCell ref="A36:A37"/>
    <mergeCell ref="A38:A39"/>
    <mergeCell ref="A55:A57"/>
    <mergeCell ref="A58:A59"/>
    <mergeCell ref="A60:A61"/>
    <mergeCell ref="C62:D62"/>
    <mergeCell ref="A62:B62"/>
  </mergeCells>
  <pageMargins left="0.70866141732283472" right="0.70866141732283472" top="0.74803149606299213" bottom="0.74803149606299213" header="0.31496062992125984" footer="0.31496062992125984"/>
  <pageSetup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vt:i4>
      </vt:variant>
    </vt:vector>
  </HeadingPairs>
  <TitlesOfParts>
    <vt:vector size="34" baseType="lpstr">
      <vt:lpstr>2014-2015</vt:lpstr>
      <vt:lpstr> CLASIF. POR GASTO</vt:lpstr>
      <vt:lpstr>CLASIFIC. ECONÓMICA</vt:lpstr>
      <vt:lpstr>CLASIFIC. FUNCIONAL</vt:lpstr>
      <vt:lpstr>CLASIFIC. PROGRAMÁTICA</vt:lpstr>
      <vt:lpstr>REC. CONCURRENTES</vt:lpstr>
      <vt:lpstr>FIDEICOMISOS</vt:lpstr>
      <vt:lpstr>OTRAS ASIGNACIONES</vt:lpstr>
      <vt:lpstr>SUBSIDIOS, SUBVENCIONES, AYUDAS</vt:lpstr>
      <vt:lpstr>AYUDAS POR SINIESTROS</vt:lpstr>
      <vt:lpstr>PRESTAC. SINDICALES</vt:lpstr>
      <vt:lpstr>SEGURIDAD PÚBLICA</vt:lpstr>
      <vt:lpstr>JUBILACIONES</vt:lpstr>
      <vt:lpstr>DEUDA PÚBLICA</vt:lpstr>
      <vt:lpstr>COMPOSICIÓN DEUDA</vt:lpstr>
      <vt:lpstr>PARTICIPACIONES FEDERALES</vt:lpstr>
      <vt:lpstr>APORTACIONES DE LA FEDERACION</vt:lpstr>
      <vt:lpstr>FONDOS FEDERALIZADOS</vt:lpstr>
      <vt:lpstr>MAXIMOS CONTRATACION OBRA</vt:lpstr>
      <vt:lpstr>CLASIFCACION POR OBJETO GASTO</vt:lpstr>
      <vt:lpstr>CLASIFIC. GASTO RAMOS AUTON</vt:lpstr>
      <vt:lpstr>CLASIFIC. OBJETO GASTO CABI</vt:lpstr>
      <vt:lpstr>CLASIFIC. OBJETO ORGANOS JURIDI</vt:lpstr>
      <vt:lpstr>CLASIFIC. ADMINISTRATIVA</vt:lpstr>
      <vt:lpstr>ADMINISTRACIÓN DESCENTRALIZADA</vt:lpstr>
      <vt:lpstr>RAMOS AUT.</vt:lpstr>
      <vt:lpstr>OTRAS ENTIDADES</vt:lpstr>
      <vt:lpstr>EROGACIONES PLURIANUALES 1</vt:lpstr>
      <vt:lpstr>EROGACIONES PLURIANUALES 2</vt:lpstr>
      <vt:lpstr>INFRAESTRUCTURA LARGO PLAZO</vt:lpstr>
      <vt:lpstr>CUENTAS BANCARIAS</vt:lpstr>
      <vt:lpstr>NUMERO PLAZAS</vt:lpstr>
      <vt:lpstr>COSTO REMUNERACIONES</vt:lpstr>
      <vt:lpstr>' CLASIF. POR GASTO'!OLE_LINK1</vt:lpstr>
    </vt:vector>
  </TitlesOfParts>
  <Company>www.intercambiosvirtuales.org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2015-02-26T21:22:42Z</cp:lastPrinted>
  <dcterms:created xsi:type="dcterms:W3CDTF">2014-02-12T19:06:10Z</dcterms:created>
  <dcterms:modified xsi:type="dcterms:W3CDTF">2015-03-03T18:55:35Z</dcterms:modified>
</cp:coreProperties>
</file>